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Shared\Working Copy\16-31 OCT 2024 File Documents\"/>
    </mc:Choice>
  </mc:AlternateContent>
  <bookViews>
    <workbookView xWindow="-60" yWindow="-60" windowWidth="20616" windowHeight="10980" tabRatio="855" activeTab="7"/>
  </bookViews>
  <sheets>
    <sheet name="ER" sheetId="22" r:id="rId1"/>
    <sheet name="Home" sheetId="19" r:id="rId2"/>
    <sheet name="hostel" sheetId="20" r:id="rId3"/>
    <sheet name="earn-parties" sheetId="21" r:id="rId4"/>
    <sheet name="Calc" sheetId="23" r:id="rId5"/>
    <sheet name="earn-employees" sheetId="10" r:id="rId6"/>
    <sheet name="employee_Food_bill" sheetId="14" r:id="rId7"/>
    <sheet name="Overtime_Workers" sheetId="17" r:id="rId8"/>
  </sheets>
  <definedNames>
    <definedName name="_xlnm._FilterDatabase" localSheetId="4" hidden="1">Calc!$H$1:$H$36</definedName>
    <definedName name="_xlnm._FilterDatabase" localSheetId="6" hidden="1">employee_Food_bill!$A$1:$A$105</definedName>
    <definedName name="_xlnm._FilterDatabase" localSheetId="7" hidden="1">Overtime_Workers!$AH$4:$AH$108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8" i="19" l="1"/>
  <c r="A6" i="23" l="1"/>
  <c r="L6" i="23"/>
  <c r="A7" i="23"/>
  <c r="L7" i="23"/>
  <c r="A13" i="23"/>
  <c r="A16" i="23"/>
  <c r="A17" i="23"/>
  <c r="A19" i="23"/>
  <c r="A20" i="23"/>
  <c r="A21" i="23"/>
  <c r="A22" i="23"/>
  <c r="A24" i="23"/>
  <c r="A26" i="23"/>
  <c r="A28" i="23"/>
  <c r="A31" i="23"/>
  <c r="A32" i="23"/>
  <c r="E36" i="23" l="1"/>
  <c r="D36" i="23"/>
  <c r="A35" i="23"/>
  <c r="A34" i="23"/>
  <c r="A33" i="23"/>
  <c r="A30" i="23"/>
  <c r="A29" i="23"/>
  <c r="A27" i="23"/>
  <c r="A25" i="23"/>
  <c r="A23" i="23"/>
  <c r="A18" i="23"/>
  <c r="A15" i="23"/>
  <c r="A14" i="23"/>
  <c r="A12" i="23"/>
  <c r="A11" i="23"/>
  <c r="A10" i="23"/>
  <c r="A9" i="23"/>
  <c r="L8" i="23"/>
  <c r="A8" i="23"/>
  <c r="A5" i="23"/>
  <c r="A4" i="23"/>
  <c r="L3" i="23"/>
  <c r="A3" i="23"/>
  <c r="L2" i="23"/>
  <c r="L9" i="23" l="1"/>
  <c r="L10" i="23" s="1"/>
  <c r="A40" i="21"/>
  <c r="A41" i="21"/>
  <c r="E42" i="21"/>
  <c r="A39" i="21"/>
  <c r="K4" i="23" l="1"/>
  <c r="BI6" i="14"/>
  <c r="BI7" i="14"/>
  <c r="BG6" i="14"/>
  <c r="BG7" i="14"/>
  <c r="BI100" i="14"/>
  <c r="BI101" i="14"/>
  <c r="BI102" i="14"/>
  <c r="BG100" i="14"/>
  <c r="BG101" i="14"/>
  <c r="BG102" i="14"/>
  <c r="BI17" i="14"/>
  <c r="BI18" i="14"/>
  <c r="BG16" i="14"/>
  <c r="BG17" i="14"/>
  <c r="BG18" i="14"/>
  <c r="BI16" i="14"/>
  <c r="B15" i="14"/>
  <c r="B18" i="14"/>
  <c r="B19" i="14"/>
  <c r="BK6" i="14" l="1"/>
  <c r="BM6" i="14" s="1"/>
  <c r="BK102" i="14"/>
  <c r="BM102" i="14" s="1"/>
  <c r="BK100" i="14"/>
  <c r="BM100" i="14" s="1"/>
  <c r="BK7" i="14"/>
  <c r="BM7" i="14" s="1"/>
  <c r="BK101" i="14"/>
  <c r="BM101" i="14" s="1"/>
  <c r="BK16" i="14"/>
  <c r="BM16" i="14" s="1"/>
  <c r="BK17" i="14"/>
  <c r="BM17" i="14" s="1"/>
  <c r="BK18" i="14"/>
  <c r="BM18" i="14" s="1"/>
  <c r="C31" i="22"/>
  <c r="F31" i="22" s="1"/>
  <c r="C20" i="22"/>
  <c r="F20" i="22" s="1"/>
  <c r="A4" i="17"/>
  <c r="A5" i="17"/>
  <c r="L6" i="21" l="1"/>
  <c r="BI103" i="14" l="1"/>
  <c r="BG103" i="14"/>
  <c r="B103" i="14"/>
  <c r="B104" i="14"/>
  <c r="K21" i="20"/>
  <c r="L21" i="20" s="1"/>
  <c r="K20" i="20"/>
  <c r="L20" i="20" s="1"/>
  <c r="K19" i="20"/>
  <c r="L19" i="20" s="1"/>
  <c r="K18" i="20"/>
  <c r="L18" i="20" s="1"/>
  <c r="K17" i="20"/>
  <c r="L17" i="20" s="1"/>
  <c r="K16" i="20"/>
  <c r="L16" i="20" s="1"/>
  <c r="K15" i="20"/>
  <c r="L15" i="20" s="1"/>
  <c r="K5" i="20"/>
  <c r="L5" i="20" s="1"/>
  <c r="K6" i="20"/>
  <c r="L6" i="20" s="1"/>
  <c r="K4" i="20"/>
  <c r="L4" i="20" s="1"/>
  <c r="K7" i="20"/>
  <c r="L7" i="20" s="1"/>
  <c r="K8" i="20"/>
  <c r="L8" i="20" s="1"/>
  <c r="K9" i="20"/>
  <c r="L9" i="20" s="1"/>
  <c r="K3" i="20"/>
  <c r="L3" i="20" s="1"/>
  <c r="L7" i="21"/>
  <c r="L2" i="21"/>
  <c r="C37" i="22" l="1"/>
  <c r="BK103" i="14"/>
  <c r="BM103" i="14" s="1"/>
  <c r="L22" i="20"/>
  <c r="L10" i="20"/>
  <c r="C22" i="19"/>
  <c r="D42" i="21"/>
  <c r="D13" i="19"/>
  <c r="E22" i="19" s="1"/>
  <c r="C13" i="19"/>
  <c r="D22" i="19" s="1"/>
  <c r="H16" i="19" s="1"/>
  <c r="B3" i="19"/>
  <c r="B26" i="19" s="1"/>
  <c r="A4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" i="21"/>
  <c r="L8" i="21"/>
  <c r="L9" i="21" s="1"/>
  <c r="K4" i="21" s="1"/>
  <c r="L3" i="21"/>
  <c r="E17" i="19" l="1"/>
  <c r="C3" i="22" s="1"/>
  <c r="F22" i="19"/>
  <c r="F17" i="19" s="1"/>
  <c r="C18" i="19"/>
  <c r="C6" i="22" s="1"/>
  <c r="C4" i="22" l="1"/>
  <c r="L10" i="21"/>
  <c r="U108" i="17"/>
  <c r="AH4" i="17"/>
  <c r="AE108" i="17"/>
  <c r="AD108" i="17"/>
  <c r="AC108" i="17"/>
  <c r="AB108" i="17"/>
  <c r="AA108" i="17"/>
  <c r="Z108" i="17"/>
  <c r="Y108" i="17"/>
  <c r="X108" i="17"/>
  <c r="W108" i="17"/>
  <c r="V108" i="17"/>
  <c r="T108" i="17"/>
  <c r="S108" i="17"/>
  <c r="R108" i="17"/>
  <c r="Q108" i="17"/>
  <c r="P108" i="17"/>
  <c r="O108" i="17"/>
  <c r="N108" i="17"/>
  <c r="M108" i="17"/>
  <c r="L108" i="17"/>
  <c r="K108" i="17"/>
  <c r="J108" i="17"/>
  <c r="I108" i="17"/>
  <c r="H108" i="17"/>
  <c r="G108" i="17"/>
  <c r="AH113" i="17" l="1"/>
  <c r="A35" i="17"/>
  <c r="A36" i="17"/>
  <c r="A37" i="17"/>
  <c r="AH35" i="17"/>
  <c r="AH36" i="17"/>
  <c r="AH37" i="17"/>
  <c r="Q29" i="10" l="1"/>
  <c r="Q28" i="10"/>
  <c r="Q27" i="10"/>
  <c r="T105" i="14"/>
  <c r="S105" i="14"/>
  <c r="R105" i="14"/>
  <c r="Q105" i="14"/>
  <c r="P105" i="14"/>
  <c r="O105" i="14"/>
  <c r="N105" i="14"/>
  <c r="M105" i="14"/>
  <c r="L105" i="14"/>
  <c r="K105" i="14"/>
  <c r="J105" i="14"/>
  <c r="I105" i="14"/>
  <c r="H105" i="14"/>
  <c r="G105" i="14"/>
  <c r="F105" i="14"/>
  <c r="E105" i="14"/>
  <c r="BI99" i="14" l="1"/>
  <c r="BI98" i="14"/>
  <c r="BI92" i="14"/>
  <c r="BI90" i="14"/>
  <c r="BI89" i="14"/>
  <c r="BI88" i="14"/>
  <c r="BI87" i="14"/>
  <c r="BI73" i="14"/>
  <c r="BI72" i="14"/>
  <c r="BI68" i="14"/>
  <c r="BI66" i="14"/>
  <c r="BI65" i="14"/>
  <c r="BI64" i="14"/>
  <c r="BI63" i="14"/>
  <c r="BI62" i="14"/>
  <c r="BI60" i="14"/>
  <c r="BI59" i="14"/>
  <c r="BI57" i="14"/>
  <c r="BI55" i="14"/>
  <c r="BI53" i="14"/>
  <c r="BI52" i="14"/>
  <c r="BI51" i="14"/>
  <c r="BI49" i="14"/>
  <c r="BI45" i="14"/>
  <c r="BI44" i="14"/>
  <c r="BI41" i="14"/>
  <c r="BI40" i="14"/>
  <c r="BI39" i="14"/>
  <c r="BI37" i="14"/>
  <c r="BI35" i="14"/>
  <c r="BI34" i="14"/>
  <c r="BI33" i="14"/>
  <c r="BI31" i="14"/>
  <c r="BI28" i="14"/>
  <c r="BI27" i="14"/>
  <c r="BI26" i="14"/>
  <c r="BI21" i="14"/>
  <c r="BI19" i="14"/>
  <c r="BI15" i="14"/>
  <c r="BI14" i="14"/>
  <c r="BI13" i="14"/>
  <c r="BI12" i="14"/>
  <c r="BI10" i="14"/>
  <c r="BI9" i="14"/>
  <c r="BI8" i="14"/>
  <c r="AR105" i="14"/>
  <c r="AQ105" i="14"/>
  <c r="AP105" i="14"/>
  <c r="J5" i="10"/>
  <c r="BG99" i="14"/>
  <c r="BG98" i="14"/>
  <c r="BG92" i="14"/>
  <c r="BG90" i="14"/>
  <c r="BG89" i="14"/>
  <c r="BG88" i="14"/>
  <c r="BG87" i="14"/>
  <c r="BG73" i="14"/>
  <c r="BG72" i="14"/>
  <c r="BG68" i="14"/>
  <c r="BG66" i="14"/>
  <c r="BG65" i="14"/>
  <c r="BG64" i="14"/>
  <c r="BG63" i="14"/>
  <c r="BG62" i="14"/>
  <c r="BG60" i="14"/>
  <c r="BG59" i="14"/>
  <c r="BG57" i="14"/>
  <c r="BG55" i="14"/>
  <c r="BG53" i="14"/>
  <c r="BG52" i="14"/>
  <c r="BG51" i="14"/>
  <c r="BG49" i="14"/>
  <c r="BG45" i="14"/>
  <c r="BG44" i="14"/>
  <c r="BG41" i="14"/>
  <c r="BG40" i="14"/>
  <c r="BG39" i="14"/>
  <c r="BG37" i="14"/>
  <c r="BG35" i="14"/>
  <c r="BG34" i="14"/>
  <c r="BG33" i="14"/>
  <c r="BG31" i="14"/>
  <c r="BG28" i="14"/>
  <c r="BG27" i="14"/>
  <c r="BG26" i="14"/>
  <c r="BG21" i="14"/>
  <c r="BG19" i="14"/>
  <c r="BG15" i="14"/>
  <c r="BG14" i="14"/>
  <c r="BG13" i="14"/>
  <c r="BG12" i="14"/>
  <c r="BG10" i="14"/>
  <c r="BG9" i="14"/>
  <c r="BG8" i="14"/>
  <c r="BG5" i="14"/>
  <c r="BI5" i="14"/>
  <c r="BK27" i="14" l="1"/>
  <c r="BK49" i="14"/>
  <c r="BK92" i="14"/>
  <c r="BK57" i="14"/>
  <c r="BK51" i="14"/>
  <c r="BK98" i="14"/>
  <c r="BM98" i="14" s="1"/>
  <c r="BK40" i="14"/>
  <c r="BK66" i="14"/>
  <c r="BK41" i="14"/>
  <c r="BK34" i="14"/>
  <c r="BK63" i="14"/>
  <c r="BK8" i="14"/>
  <c r="BK10" i="14"/>
  <c r="BK15" i="14"/>
  <c r="BK26" i="14"/>
  <c r="BK33" i="14"/>
  <c r="BK39" i="14"/>
  <c r="BK45" i="14"/>
  <c r="BK60" i="14"/>
  <c r="BK65" i="14"/>
  <c r="BK73" i="14"/>
  <c r="BK90" i="14"/>
  <c r="BK14" i="14"/>
  <c r="BK21" i="14"/>
  <c r="BK31" i="14"/>
  <c r="BK37" i="14"/>
  <c r="BK44" i="14"/>
  <c r="BK52" i="14"/>
  <c r="BK59" i="14"/>
  <c r="BK64" i="14"/>
  <c r="BK72" i="14"/>
  <c r="BK99" i="14"/>
  <c r="BM99" i="14" s="1"/>
  <c r="BK13" i="14"/>
  <c r="BK19" i="14"/>
  <c r="BK28" i="14"/>
  <c r="BK35" i="14"/>
  <c r="BK68" i="14"/>
  <c r="BK88" i="14"/>
  <c r="BK89" i="14"/>
  <c r="BK87" i="14"/>
  <c r="BK62" i="14"/>
  <c r="BK55" i="14"/>
  <c r="BK12" i="14"/>
  <c r="BK9" i="14"/>
  <c r="BK53" i="14"/>
  <c r="BK5" i="14"/>
  <c r="BM5" i="14" s="1"/>
  <c r="B99" i="14" l="1"/>
  <c r="B102" i="14"/>
  <c r="B98" i="14"/>
  <c r="Q30" i="10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98" i="17"/>
  <c r="A99" i="17"/>
  <c r="A100" i="17"/>
  <c r="A101" i="17"/>
  <c r="A102" i="17"/>
  <c r="A103" i="17"/>
  <c r="A104" i="17"/>
  <c r="A105" i="17"/>
  <c r="A106" i="17"/>
  <c r="A107" i="17"/>
  <c r="A6" i="17"/>
  <c r="A7" i="17"/>
  <c r="A8" i="17"/>
  <c r="A9" i="17"/>
  <c r="AG108" i="17"/>
  <c r="AF108" i="17"/>
  <c r="F108" i="17"/>
  <c r="E108" i="17"/>
  <c r="AH107" i="17"/>
  <c r="AH106" i="17"/>
  <c r="AH105" i="17"/>
  <c r="AH104" i="17"/>
  <c r="AH103" i="17"/>
  <c r="AH102" i="17"/>
  <c r="AH101" i="17"/>
  <c r="AH100" i="17"/>
  <c r="AH99" i="17"/>
  <c r="AH98" i="17"/>
  <c r="AH97" i="17"/>
  <c r="AH96" i="17"/>
  <c r="AH95" i="17"/>
  <c r="AH94" i="17"/>
  <c r="AH93" i="17"/>
  <c r="AH92" i="17"/>
  <c r="AH91" i="17"/>
  <c r="AH90" i="17"/>
  <c r="AH89" i="17"/>
  <c r="AH88" i="17"/>
  <c r="AH87" i="17"/>
  <c r="AH86" i="17"/>
  <c r="AH85" i="17"/>
  <c r="AH84" i="17"/>
  <c r="AH83" i="17"/>
  <c r="AH82" i="17"/>
  <c r="AH81" i="17"/>
  <c r="AH80" i="17"/>
  <c r="AH79" i="17"/>
  <c r="AH78" i="17"/>
  <c r="AH77" i="17"/>
  <c r="AH76" i="17"/>
  <c r="AH75" i="17"/>
  <c r="AH74" i="17"/>
  <c r="AH73" i="17"/>
  <c r="AH72" i="17"/>
  <c r="AH71" i="17"/>
  <c r="AH70" i="17"/>
  <c r="AH69" i="17"/>
  <c r="AH68" i="17"/>
  <c r="AH67" i="17"/>
  <c r="AH66" i="17"/>
  <c r="AH65" i="17"/>
  <c r="AH64" i="17"/>
  <c r="AH63" i="17"/>
  <c r="AH62" i="17"/>
  <c r="AH61" i="17"/>
  <c r="AH60" i="17"/>
  <c r="AH59" i="17"/>
  <c r="AH58" i="17"/>
  <c r="AH57" i="17"/>
  <c r="AH56" i="17"/>
  <c r="AH55" i="17"/>
  <c r="AH54" i="17"/>
  <c r="AH53" i="17"/>
  <c r="AH52" i="17"/>
  <c r="AH51" i="17"/>
  <c r="AH50" i="17"/>
  <c r="AH49" i="17"/>
  <c r="AH48" i="17"/>
  <c r="AH47" i="17"/>
  <c r="AH46" i="17"/>
  <c r="AH45" i="17"/>
  <c r="AH44" i="17"/>
  <c r="AH43" i="17"/>
  <c r="AH42" i="17"/>
  <c r="AH41" i="17"/>
  <c r="AH40" i="17"/>
  <c r="AH39" i="17"/>
  <c r="AH38" i="17"/>
  <c r="AH34" i="17"/>
  <c r="AH33" i="17"/>
  <c r="AH32" i="17"/>
  <c r="AH31" i="17"/>
  <c r="AH30" i="17"/>
  <c r="AH29" i="17"/>
  <c r="AH28" i="17"/>
  <c r="AH27" i="17"/>
  <c r="AH26" i="17"/>
  <c r="AH25" i="17"/>
  <c r="AH24" i="17"/>
  <c r="AH23" i="17"/>
  <c r="AH22" i="17"/>
  <c r="AH21" i="17"/>
  <c r="AH20" i="17"/>
  <c r="AH19" i="17"/>
  <c r="AH18" i="17"/>
  <c r="AH17" i="17"/>
  <c r="AH16" i="17"/>
  <c r="AH15" i="17"/>
  <c r="AH14" i="17"/>
  <c r="AH13" i="17"/>
  <c r="AH12" i="17"/>
  <c r="AH11" i="17"/>
  <c r="AH10" i="17"/>
  <c r="AH9" i="17"/>
  <c r="AH8" i="17"/>
  <c r="AH7" i="17"/>
  <c r="AH6" i="17"/>
  <c r="AH5" i="17"/>
  <c r="AH108" i="17" l="1"/>
  <c r="B7" i="14"/>
  <c r="B8" i="14"/>
  <c r="B9" i="14"/>
  <c r="B10" i="14"/>
  <c r="B11" i="14"/>
  <c r="B12" i="14"/>
  <c r="B13" i="14"/>
  <c r="B14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5" i="14"/>
  <c r="BF105" i="14" l="1"/>
  <c r="BE105" i="14"/>
  <c r="BD105" i="14"/>
  <c r="BC105" i="14"/>
  <c r="BB105" i="14"/>
  <c r="BA105" i="14"/>
  <c r="AZ105" i="14"/>
  <c r="AY105" i="14"/>
  <c r="AX105" i="14"/>
  <c r="AW105" i="14"/>
  <c r="AV105" i="14"/>
  <c r="AU105" i="14"/>
  <c r="AT105" i="14"/>
  <c r="AS105" i="14"/>
  <c r="AO105" i="14"/>
  <c r="AN105" i="14"/>
  <c r="AM105" i="14"/>
  <c r="AL105" i="14"/>
  <c r="AK105" i="14"/>
  <c r="AJ105" i="14"/>
  <c r="AI105" i="14"/>
  <c r="AH105" i="14"/>
  <c r="AG105" i="14"/>
  <c r="AF105" i="14"/>
  <c r="AE105" i="14"/>
  <c r="AD105" i="14"/>
  <c r="AC105" i="14"/>
  <c r="AB105" i="14"/>
  <c r="AA105" i="14"/>
  <c r="Z105" i="14"/>
  <c r="Y105" i="14"/>
  <c r="X105" i="14"/>
  <c r="W105" i="14"/>
  <c r="V105" i="14"/>
  <c r="U105" i="14"/>
  <c r="BI104" i="14"/>
  <c r="BG104" i="14"/>
  <c r="BI97" i="14"/>
  <c r="BG97" i="14"/>
  <c r="BI96" i="14"/>
  <c r="BG96" i="14"/>
  <c r="BI95" i="14"/>
  <c r="BG95" i="14"/>
  <c r="BI94" i="14"/>
  <c r="BG94" i="14"/>
  <c r="BI93" i="14"/>
  <c r="BG93" i="14"/>
  <c r="BI91" i="14"/>
  <c r="BG91" i="14"/>
  <c r="BI86" i="14"/>
  <c r="BG86" i="14"/>
  <c r="BI85" i="14"/>
  <c r="BG85" i="14"/>
  <c r="BI84" i="14"/>
  <c r="BG84" i="14"/>
  <c r="BI83" i="14"/>
  <c r="BG83" i="14"/>
  <c r="BI82" i="14"/>
  <c r="BG82" i="14"/>
  <c r="BI81" i="14"/>
  <c r="BG81" i="14"/>
  <c r="BI80" i="14"/>
  <c r="BG80" i="14"/>
  <c r="BI79" i="14"/>
  <c r="BG79" i="14"/>
  <c r="BI78" i="14"/>
  <c r="BG78" i="14"/>
  <c r="BI77" i="14"/>
  <c r="BG77" i="14"/>
  <c r="BI76" i="14"/>
  <c r="BG76" i="14"/>
  <c r="BI75" i="14"/>
  <c r="BG75" i="14"/>
  <c r="BI74" i="14"/>
  <c r="BG74" i="14"/>
  <c r="BI71" i="14"/>
  <c r="BG71" i="14"/>
  <c r="BI70" i="14"/>
  <c r="BG70" i="14"/>
  <c r="BI69" i="14"/>
  <c r="BG69" i="14"/>
  <c r="BI67" i="14"/>
  <c r="BG67" i="14"/>
  <c r="BI61" i="14"/>
  <c r="BG61" i="14"/>
  <c r="BI58" i="14"/>
  <c r="BG58" i="14"/>
  <c r="BI56" i="14"/>
  <c r="BG56" i="14"/>
  <c r="BI54" i="14"/>
  <c r="BG54" i="14"/>
  <c r="BI50" i="14"/>
  <c r="BG50" i="14"/>
  <c r="BI48" i="14"/>
  <c r="BG48" i="14"/>
  <c r="BI47" i="14"/>
  <c r="BG47" i="14"/>
  <c r="BI46" i="14"/>
  <c r="BG46" i="14"/>
  <c r="BI43" i="14"/>
  <c r="BG43" i="14"/>
  <c r="BI42" i="14"/>
  <c r="BG42" i="14"/>
  <c r="BI38" i="14"/>
  <c r="BG38" i="14"/>
  <c r="BI36" i="14"/>
  <c r="BG36" i="14"/>
  <c r="BI32" i="14"/>
  <c r="BG32" i="14"/>
  <c r="BI30" i="14"/>
  <c r="BG30" i="14"/>
  <c r="BI29" i="14"/>
  <c r="BG29" i="14"/>
  <c r="BI25" i="14"/>
  <c r="BG25" i="14"/>
  <c r="BI24" i="14"/>
  <c r="BG24" i="14"/>
  <c r="BI23" i="14"/>
  <c r="BG23" i="14"/>
  <c r="BI22" i="14"/>
  <c r="BG22" i="14"/>
  <c r="BI20" i="14"/>
  <c r="BG20" i="14"/>
  <c r="BI11" i="14"/>
  <c r="BG11" i="14"/>
  <c r="BI105" i="14" l="1"/>
  <c r="R30" i="10" s="1"/>
  <c r="BG105" i="14"/>
  <c r="BM68" i="14"/>
  <c r="BM15" i="14"/>
  <c r="BM87" i="14"/>
  <c r="BM89" i="14"/>
  <c r="BK71" i="14"/>
  <c r="BM71" i="14" s="1"/>
  <c r="BM73" i="14"/>
  <c r="BK75" i="14"/>
  <c r="BM75" i="14" s="1"/>
  <c r="BK77" i="14"/>
  <c r="BM77" i="14" s="1"/>
  <c r="BK79" i="14"/>
  <c r="BM79" i="14" s="1"/>
  <c r="BK81" i="14"/>
  <c r="BM81" i="14" s="1"/>
  <c r="BK91" i="14"/>
  <c r="BM91" i="14" s="1"/>
  <c r="BK93" i="14"/>
  <c r="BM93" i="14" s="1"/>
  <c r="BK95" i="14"/>
  <c r="BM95" i="14" s="1"/>
  <c r="BK97" i="14"/>
  <c r="BM97" i="14" s="1"/>
  <c r="BM12" i="14"/>
  <c r="BK76" i="14"/>
  <c r="BM76" i="14" s="1"/>
  <c r="BM33" i="14"/>
  <c r="BM37" i="14"/>
  <c r="BM49" i="14"/>
  <c r="BM53" i="14"/>
  <c r="BM65" i="14"/>
  <c r="BK22" i="14"/>
  <c r="BM22" i="14" s="1"/>
  <c r="BK30" i="14"/>
  <c r="BM30" i="14" s="1"/>
  <c r="BM34" i="14"/>
  <c r="BK38" i="14"/>
  <c r="BM38" i="14" s="1"/>
  <c r="BK46" i="14"/>
  <c r="BM46" i="14" s="1"/>
  <c r="BK50" i="14"/>
  <c r="BM50" i="14" s="1"/>
  <c r="BK54" i="14"/>
  <c r="BM54" i="14" s="1"/>
  <c r="BM62" i="14"/>
  <c r="BM9" i="14"/>
  <c r="BK11" i="14"/>
  <c r="BM11" i="14" s="1"/>
  <c r="BM13" i="14"/>
  <c r="BM28" i="14"/>
  <c r="BM44" i="14"/>
  <c r="BM60" i="14"/>
  <c r="BM66" i="14"/>
  <c r="BK82" i="14"/>
  <c r="BM82" i="14" s="1"/>
  <c r="BK86" i="14"/>
  <c r="BM86" i="14" s="1"/>
  <c r="BK94" i="14"/>
  <c r="BM94" i="14" s="1"/>
  <c r="BK23" i="14"/>
  <c r="BM23" i="14" s="1"/>
  <c r="BK25" i="14"/>
  <c r="BM25" i="14" s="1"/>
  <c r="BM27" i="14"/>
  <c r="BK29" i="14"/>
  <c r="BM29" i="14" s="1"/>
  <c r="BM45" i="14"/>
  <c r="BM55" i="14"/>
  <c r="BM57" i="14"/>
  <c r="BM59" i="14"/>
  <c r="BK61" i="14"/>
  <c r="BM61" i="14" s="1"/>
  <c r="BM63" i="14"/>
  <c r="BK104" i="14"/>
  <c r="BM104" i="14" s="1"/>
  <c r="BM31" i="14"/>
  <c r="BM10" i="14"/>
  <c r="BM92" i="14"/>
  <c r="BK69" i="14"/>
  <c r="BM69" i="14" s="1"/>
  <c r="BM21" i="14"/>
  <c r="BM39" i="14"/>
  <c r="BM41" i="14"/>
  <c r="BK43" i="14"/>
  <c r="BM43" i="14" s="1"/>
  <c r="BK47" i="14"/>
  <c r="BM47" i="14" s="1"/>
  <c r="BK70" i="14"/>
  <c r="BM70" i="14" s="1"/>
  <c r="BK78" i="14"/>
  <c r="BM78" i="14" s="1"/>
  <c r="BK85" i="14"/>
  <c r="BM85" i="14" s="1"/>
  <c r="BM14" i="14"/>
  <c r="BK32" i="14"/>
  <c r="BM32" i="14" s="1"/>
  <c r="BK48" i="14"/>
  <c r="BM48" i="14" s="1"/>
  <c r="BM64" i="14"/>
  <c r="BK80" i="14"/>
  <c r="BM80" i="14" s="1"/>
  <c r="BK96" i="14"/>
  <c r="BM96" i="14" s="1"/>
  <c r="BK20" i="14"/>
  <c r="BM20" i="14" s="1"/>
  <c r="BK36" i="14"/>
  <c r="BM36" i="14" s="1"/>
  <c r="BM52" i="14"/>
  <c r="BK84" i="14"/>
  <c r="BM84" i="14" s="1"/>
  <c r="BM8" i="14"/>
  <c r="BM19" i="14"/>
  <c r="BK24" i="14"/>
  <c r="BM24" i="14" s="1"/>
  <c r="BM26" i="14"/>
  <c r="BM35" i="14"/>
  <c r="BM40" i="14"/>
  <c r="BK42" i="14"/>
  <c r="BM42" i="14" s="1"/>
  <c r="BM51" i="14"/>
  <c r="BK56" i="14"/>
  <c r="BM56" i="14" s="1"/>
  <c r="BK58" i="14"/>
  <c r="BM58" i="14" s="1"/>
  <c r="BK67" i="14"/>
  <c r="BM67" i="14" s="1"/>
  <c r="BM72" i="14"/>
  <c r="BK74" i="14"/>
  <c r="BM74" i="14" s="1"/>
  <c r="BK83" i="14"/>
  <c r="BM83" i="14" s="1"/>
  <c r="BM88" i="14"/>
  <c r="BM90" i="14"/>
  <c r="BP1" i="14" l="1"/>
  <c r="R27" i="10"/>
  <c r="BO1" i="14"/>
  <c r="BJ105" i="14"/>
  <c r="Q32" i="10" l="1"/>
  <c r="BN1" i="14"/>
  <c r="M43" i="10"/>
  <c r="J43" i="10"/>
  <c r="G43" i="10"/>
  <c r="D43" i="10"/>
  <c r="M44" i="10"/>
  <c r="J44" i="10"/>
  <c r="G44" i="10"/>
  <c r="D44" i="10"/>
  <c r="M42" i="10"/>
  <c r="J42" i="10"/>
  <c r="G42" i="10"/>
  <c r="D42" i="10"/>
  <c r="M41" i="10"/>
  <c r="J41" i="10"/>
  <c r="G41" i="10"/>
  <c r="D41" i="10"/>
  <c r="M40" i="10"/>
  <c r="J40" i="10"/>
  <c r="G40" i="10"/>
  <c r="D40" i="10"/>
  <c r="M39" i="10"/>
  <c r="J39" i="10"/>
  <c r="G39" i="10"/>
  <c r="D39" i="10"/>
  <c r="M38" i="10"/>
  <c r="J38" i="10"/>
  <c r="G38" i="10"/>
  <c r="D38" i="10"/>
  <c r="M37" i="10"/>
  <c r="J37" i="10"/>
  <c r="G37" i="10"/>
  <c r="D37" i="10"/>
  <c r="M36" i="10"/>
  <c r="J36" i="10"/>
  <c r="G36" i="10"/>
  <c r="D36" i="10"/>
  <c r="M35" i="10"/>
  <c r="J35" i="10"/>
  <c r="G35" i="10"/>
  <c r="D35" i="10"/>
  <c r="M34" i="10"/>
  <c r="J34" i="10"/>
  <c r="G34" i="10"/>
  <c r="D34" i="10"/>
  <c r="M33" i="10"/>
  <c r="J33" i="10"/>
  <c r="G33" i="10"/>
  <c r="D33" i="10"/>
  <c r="M32" i="10"/>
  <c r="J32" i="10"/>
  <c r="G32" i="10"/>
  <c r="D32" i="10"/>
  <c r="M31" i="10"/>
  <c r="J31" i="10"/>
  <c r="G31" i="10"/>
  <c r="D31" i="10"/>
  <c r="M30" i="10"/>
  <c r="J30" i="10"/>
  <c r="G30" i="10"/>
  <c r="D30" i="10"/>
  <c r="M29" i="10"/>
  <c r="J29" i="10"/>
  <c r="G29" i="10"/>
  <c r="D29" i="10"/>
  <c r="N42" i="10" l="1"/>
  <c r="N39" i="10"/>
  <c r="N43" i="10"/>
  <c r="N29" i="10"/>
  <c r="N30" i="10"/>
  <c r="N31" i="10"/>
  <c r="N32" i="10"/>
  <c r="N33" i="10"/>
  <c r="N34" i="10"/>
  <c r="N35" i="10"/>
  <c r="N36" i="10"/>
  <c r="N37" i="10"/>
  <c r="N38" i="10"/>
  <c r="N40" i="10"/>
  <c r="N41" i="10"/>
  <c r="N44" i="10"/>
  <c r="N45" i="10" l="1"/>
  <c r="G7" i="10"/>
  <c r="G8" i="10"/>
  <c r="G9" i="10"/>
  <c r="G10" i="10"/>
  <c r="G11" i="10"/>
  <c r="G12" i="10"/>
  <c r="G13" i="10"/>
  <c r="G14" i="10"/>
  <c r="G15" i="10"/>
  <c r="J6" i="10"/>
  <c r="J7" i="10"/>
  <c r="J8" i="10"/>
  <c r="J9" i="10"/>
  <c r="J10" i="10"/>
  <c r="J11" i="10"/>
  <c r="J12" i="10"/>
  <c r="J13" i="10"/>
  <c r="J14" i="10"/>
  <c r="J15" i="10"/>
  <c r="M6" i="10"/>
  <c r="M7" i="10"/>
  <c r="M8" i="10"/>
  <c r="M9" i="10"/>
  <c r="M10" i="10"/>
  <c r="M11" i="10"/>
  <c r="M12" i="10"/>
  <c r="M13" i="10"/>
  <c r="M14" i="10"/>
  <c r="M15" i="10"/>
  <c r="M5" i="10"/>
  <c r="G6" i="10"/>
  <c r="G5" i="10"/>
  <c r="D6" i="10"/>
  <c r="D7" i="10"/>
  <c r="D8" i="10"/>
  <c r="D9" i="10"/>
  <c r="D10" i="10"/>
  <c r="D11" i="10"/>
  <c r="D12" i="10"/>
  <c r="D13" i="10"/>
  <c r="D14" i="10"/>
  <c r="D15" i="10"/>
  <c r="D5" i="10"/>
  <c r="N15" i="10" l="1"/>
  <c r="N13" i="10"/>
  <c r="N7" i="10"/>
  <c r="N5" i="10"/>
  <c r="N14" i="10"/>
  <c r="N10" i="10"/>
  <c r="N8" i="10"/>
  <c r="N12" i="10"/>
  <c r="N6" i="10"/>
  <c r="N11" i="10"/>
  <c r="N9" i="10"/>
  <c r="N16" i="10" l="1"/>
  <c r="Q31" i="10" l="1"/>
  <c r="P26" i="10" s="1"/>
  <c r="D18" i="19"/>
  <c r="B22" i="19" s="1"/>
  <c r="R3" i="10"/>
  <c r="C38" i="22"/>
  <c r="C39" i="22" s="1"/>
  <c r="C5" i="22" l="1"/>
  <c r="C7" i="22" s="1"/>
  <c r="G22" i="19"/>
  <c r="H22" i="19" s="1"/>
  <c r="F7" i="22" l="1"/>
  <c r="C40" i="22"/>
  <c r="F41" i="22" l="1"/>
  <c r="C41" i="22"/>
</calcChain>
</file>

<file path=xl/sharedStrings.xml><?xml version="1.0" encoding="utf-8"?>
<sst xmlns="http://schemas.openxmlformats.org/spreadsheetml/2006/main" count="1155" uniqueCount="440">
  <si>
    <t>তারিখ</t>
  </si>
  <si>
    <t>সকাল</t>
  </si>
  <si>
    <t>দুপুর</t>
  </si>
  <si>
    <t>রাত</t>
  </si>
  <si>
    <t>ক্রঃ
নং</t>
  </si>
  <si>
    <t>নাম</t>
  </si>
  <si>
    <t>পদবী</t>
  </si>
  <si>
    <t>কাজের ধরন</t>
  </si>
  <si>
    <t>সর্বমোট 
প্রাপ্য</t>
  </si>
  <si>
    <t>স্বাক্ষর</t>
  </si>
  <si>
    <t>মোঃ আলমগীর</t>
  </si>
  <si>
    <t>টেবিলবয়</t>
  </si>
  <si>
    <t>মোঃ রশিদুল 
ইসলাম</t>
  </si>
  <si>
    <t>খাইরুজ্জামান</t>
  </si>
  <si>
    <t>মোঃ আব্দুর রউফ</t>
  </si>
  <si>
    <t>মোঃ শাহীনুর 
আলম</t>
  </si>
  <si>
    <t>শ্রী সুভাষ বাবু</t>
  </si>
  <si>
    <t>ফাস্টফুড বাবুর্চী</t>
  </si>
  <si>
    <t>ফাস্টফুড 
বাবুর্চী</t>
  </si>
  <si>
    <t>আলামিন সরকার</t>
  </si>
  <si>
    <t>ফাস্টফুড
 বাবুর্চী</t>
  </si>
  <si>
    <t>মোঃ আলিম</t>
  </si>
  <si>
    <t>বাবুর্চী</t>
  </si>
  <si>
    <t xml:space="preserve"> বাবুর্চী</t>
  </si>
  <si>
    <t>শাহারিয়ার</t>
  </si>
  <si>
    <t>শাহিন মিয়া</t>
  </si>
  <si>
    <t>নুর আলম</t>
  </si>
  <si>
    <t>বাবুর্চী সহকারী</t>
  </si>
  <si>
    <t>মোছাঃ রহিমা 
খাতুন</t>
  </si>
  <si>
    <t>বাবুর্চী 
সহকারী</t>
  </si>
  <si>
    <t>এম.এল.এস.এস</t>
  </si>
  <si>
    <t>জিয়ারুল ইসলাম</t>
  </si>
  <si>
    <t>রুম বয়</t>
  </si>
  <si>
    <t>আব্দুল মোতালেব</t>
  </si>
  <si>
    <t>লন্ড্রী</t>
  </si>
  <si>
    <t>মনিরুজ্জামান</t>
  </si>
  <si>
    <t>নজরুল ইসলাম</t>
  </si>
  <si>
    <t>অফিস সহায়ক</t>
  </si>
  <si>
    <t>মামুন শেখ</t>
  </si>
  <si>
    <t>মালী</t>
  </si>
  <si>
    <t>হাচিনুর রহমান</t>
  </si>
  <si>
    <t>নৈশ্য প্রহরী</t>
  </si>
  <si>
    <t>পাতিল
 ওয়াস</t>
  </si>
  <si>
    <t>চিঠি তৈরি</t>
  </si>
  <si>
    <t>কম্পিউটার 
অপারেটর</t>
  </si>
  <si>
    <t>ক্লিনার</t>
  </si>
  <si>
    <t>মামুন মিয়া</t>
  </si>
  <si>
    <t>আলামিন</t>
  </si>
  <si>
    <t>জহিরুল ইসলাম
 জহির</t>
  </si>
  <si>
    <t>নায়েব আলী</t>
  </si>
  <si>
    <t>ইলেকট্রিশিয়ান</t>
  </si>
  <si>
    <t>ফরতাজ আলী</t>
  </si>
  <si>
    <t>রূম এটেনডেন্ট</t>
  </si>
  <si>
    <t>ফরিদুজ্জামান</t>
  </si>
  <si>
    <t>আব্দুল্লাহ আল 
মুহিত</t>
  </si>
  <si>
    <t>ক্যার্টিন ম্যানেজার</t>
  </si>
  <si>
    <t>সুপার ভাইজার</t>
  </si>
  <si>
    <t>কামাল উদ্দীন</t>
  </si>
  <si>
    <t>কেয়ার টেকার</t>
  </si>
  <si>
    <t>জাহাঙ্গীর হোসেন</t>
  </si>
  <si>
    <t>ক্যার্টিন 
সুপারভাইজার</t>
  </si>
  <si>
    <t>রাকিবুল হাসান</t>
  </si>
  <si>
    <t>ক্লিনিং সুপারভাইজার</t>
  </si>
  <si>
    <t>আদল খান</t>
  </si>
  <si>
    <t>জাকির হোসেন</t>
  </si>
  <si>
    <t>মোট:</t>
  </si>
  <si>
    <t>সংখ্যা</t>
  </si>
  <si>
    <t>মোট</t>
  </si>
  <si>
    <t>দর</t>
  </si>
  <si>
    <t xml:space="preserve">দর </t>
  </si>
  <si>
    <t>সর্বমোট প্রাপ্য</t>
  </si>
  <si>
    <t>টাকায়</t>
  </si>
  <si>
    <t>মোট 
মিল</t>
  </si>
  <si>
    <t>মোট
মিল</t>
  </si>
  <si>
    <t>স:</t>
  </si>
  <si>
    <t>দু:</t>
  </si>
  <si>
    <t>D</t>
  </si>
  <si>
    <t>মোঃ মাহবুব-উল-আলম</t>
  </si>
  <si>
    <t>মহাপরিচালক</t>
  </si>
  <si>
    <t>ড. মোঃ মফিজুর
 রহমান</t>
  </si>
  <si>
    <t>এক্সিকিউটিভ ডিরেক্টর</t>
  </si>
  <si>
    <t>মোঃ রফিক</t>
  </si>
  <si>
    <t>পরিচালক
(বগুড়া)</t>
  </si>
  <si>
    <t>মোহাঃ আশরাফুল 
ইসলাম</t>
  </si>
  <si>
    <t>পরিচালক(প্রশাসন)</t>
  </si>
  <si>
    <t>মোঃ আহসানুর রহমান হাসিব</t>
  </si>
  <si>
    <t>পরিচালক(শিক্ষা)</t>
  </si>
  <si>
    <t>মোঃ মাহবুব আলম</t>
  </si>
  <si>
    <t>উপপরিচালক</t>
  </si>
  <si>
    <t>আবু হানিফ টিপু</t>
  </si>
  <si>
    <t>সহকারী পরিচালক</t>
  </si>
  <si>
    <t>মোঃ তাইফুর রহমান</t>
  </si>
  <si>
    <t>সহকারী পরিচালক 
(এস্টেট ও উন্নয়ন)</t>
  </si>
  <si>
    <t>উজ্জল রায়</t>
  </si>
  <si>
    <t>ডিপিডি</t>
  </si>
  <si>
    <t>মোঃ মিন্নাত হোসেন 
তোতা</t>
  </si>
  <si>
    <t>সহকারী
 প্রকৌশলী</t>
  </si>
  <si>
    <t>মোঃ বাছেদুল ইসলাম</t>
  </si>
  <si>
    <t>সহকারী প্রোগ্রামার</t>
  </si>
  <si>
    <t>আব্দুল্লাহ আল রাশেদ</t>
  </si>
  <si>
    <t>উপ-সহকারী
 প্রকৌশলী</t>
  </si>
  <si>
    <t>দিলারা বেগম কেয়া</t>
  </si>
  <si>
    <t>কোর্স সমন্বয়ক</t>
  </si>
  <si>
    <t>সায়রা পারভীন</t>
  </si>
  <si>
    <t>নাজনীন সুলতানা</t>
  </si>
  <si>
    <t>দোলন উদ্দিন</t>
  </si>
  <si>
    <t>মোঃ আব্দুল্লাহ আল মুহিত</t>
  </si>
  <si>
    <t>ক্যান্টিন ম্যানেজার</t>
  </si>
  <si>
    <t>মোঃ আমিনুল হক শাহ</t>
  </si>
  <si>
    <t>প্রশাসনিক কর্মকর্তা</t>
  </si>
  <si>
    <t>সাদিমান মিয়া</t>
  </si>
  <si>
    <t>প্রশাসনিক কর্মকর্তা
(বাসা)</t>
  </si>
  <si>
    <t>মোঃ খায়রুল ইসলাম</t>
  </si>
  <si>
    <t>হিসাব রক্ষন
 কর্মকর্তা</t>
  </si>
  <si>
    <t>মোঃ আবু সুফিয়ান</t>
  </si>
  <si>
    <t>ব্যাক্তিগত সহকারী
(ডিজি)</t>
  </si>
  <si>
    <t>মোঃ মকবুল হোসেন</t>
  </si>
  <si>
    <t>কম্পিউটার
 অপারেটর</t>
  </si>
  <si>
    <t>আসাদুজ্জামান</t>
  </si>
  <si>
    <t>আবদুল খালেক</t>
  </si>
  <si>
    <t>নূর আলম</t>
  </si>
  <si>
    <t>কম্পিউটার অপারেটর
(বাসা)</t>
  </si>
  <si>
    <t>নূর আলম (২)</t>
  </si>
  <si>
    <t>শফিকুল ইসলাম</t>
  </si>
  <si>
    <t>ডাটা এন্টি 
অপারেটর</t>
  </si>
  <si>
    <t>তায়েফা বিনতে তাহের</t>
  </si>
  <si>
    <t>হিসাবরক্ষক</t>
  </si>
  <si>
    <t>মোহাম্মদ আব্দুল মাতিন</t>
  </si>
  <si>
    <t>ইমাম</t>
  </si>
  <si>
    <t>সুমনা আক্তার</t>
  </si>
  <si>
    <t>রিসেপশনিস্ট</t>
  </si>
  <si>
    <t>মোঃ শাহিন বেপারী</t>
  </si>
  <si>
    <t>মোঃ বিল্লাল হোসেন</t>
  </si>
  <si>
    <t>রাসেল রানা</t>
  </si>
  <si>
    <t>আবু হেনা মোস্তফা 
কামাল</t>
  </si>
  <si>
    <t>অফিস সহকারী</t>
  </si>
  <si>
    <t>মোঃ শাহিনুর রহমান</t>
  </si>
  <si>
    <t>খোশনেহারে আলম</t>
  </si>
  <si>
    <t>মোঃ আব্দুল মতিন</t>
  </si>
  <si>
    <t>আশরাফুল ইসলাম</t>
  </si>
  <si>
    <t>শারমিন আক্তার</t>
  </si>
  <si>
    <t>ফরিদ আহমেদ</t>
  </si>
  <si>
    <t>মোঃ তুহিন</t>
  </si>
  <si>
    <t>একাউনটেন্ট</t>
  </si>
  <si>
    <t>শিপন আহমেদ</t>
  </si>
  <si>
    <t>ক্যাশিয়ার</t>
  </si>
  <si>
    <t>মোঃ জাকির হোসেন</t>
  </si>
  <si>
    <t>মোঃ শামীম ইকবাল</t>
  </si>
  <si>
    <t>পিএবিএক্স</t>
  </si>
  <si>
    <t>আবু কালাম আজাদ</t>
  </si>
  <si>
    <t>নিম্নমান সহকারী</t>
  </si>
  <si>
    <t>মোঃ তরিকুল ইসলাম</t>
  </si>
  <si>
    <t>ড্রাইভার</t>
  </si>
  <si>
    <t>মোঃ রিপন</t>
  </si>
  <si>
    <t>আজিজুল খলিফা</t>
  </si>
  <si>
    <t>রাসেল মোল্লা</t>
  </si>
  <si>
    <t>ফরহাদ</t>
  </si>
  <si>
    <t>মোঃ অভি খান</t>
  </si>
  <si>
    <t>মোঃ জিয়ারুল ইসলাম</t>
  </si>
  <si>
    <t>গেটকীপার</t>
  </si>
  <si>
    <t>মোঃ হাবিবুর রহমান</t>
  </si>
  <si>
    <t>মোঃ ফজলুল হক</t>
  </si>
  <si>
    <t>সাব্বির আহমেদ</t>
  </si>
  <si>
    <t>হাউজ কিপার</t>
  </si>
  <si>
    <t>সুজন মিয়া</t>
  </si>
  <si>
    <t>মোস্তাক মন্ডল</t>
  </si>
  <si>
    <t>হাবিবুল্লাহ সাঈদ</t>
  </si>
  <si>
    <t>শাহ ইসলাম শিহাব</t>
  </si>
  <si>
    <t>মতলুবার রহমান</t>
  </si>
  <si>
    <t>মোঃ আবু হানিফ
 বাদশা</t>
  </si>
  <si>
    <t>সাইফুল ইসলাম</t>
  </si>
  <si>
    <t>নিরাপত্তা সহকারী</t>
  </si>
  <si>
    <t>সাইফুল আলম</t>
  </si>
  <si>
    <t>আব্দুল মালেক</t>
  </si>
  <si>
    <t>খাইরুল ইসলাম</t>
  </si>
  <si>
    <t>মালি</t>
  </si>
  <si>
    <t>মোঃ স্বপন মিয়া</t>
  </si>
  <si>
    <t>মোঃ নজরুল ইসলাম</t>
  </si>
  <si>
    <t>আল আমিন</t>
  </si>
  <si>
    <t>জাহিদ হোসেন</t>
  </si>
  <si>
    <t>মোঃ মামুন</t>
  </si>
  <si>
    <t>জহিরুল ইসলাম 
জহির</t>
  </si>
  <si>
    <t>রমজান</t>
  </si>
  <si>
    <t>বুলবুল আহমেদ</t>
  </si>
  <si>
    <t>মোঃ ইব্রাহীম</t>
  </si>
  <si>
    <t>আলীনূর রহমান</t>
  </si>
  <si>
    <t>মোস্তাফিজুর রহমান</t>
  </si>
  <si>
    <t>মহিউদ্দিন চৌধুরী</t>
  </si>
  <si>
    <t>আব্দুল আলিম</t>
  </si>
  <si>
    <t>আব্দুল হাকিম</t>
  </si>
  <si>
    <t>মোঃ আনিস</t>
  </si>
  <si>
    <t>মিজান</t>
  </si>
  <si>
    <t>হৃদয় হোসেন</t>
  </si>
  <si>
    <t>মোঃ শহিদুল ইসলাম</t>
  </si>
  <si>
    <t>নিশাত হাজারী</t>
  </si>
  <si>
    <t>মেহেদী হাসান</t>
  </si>
  <si>
    <t>মোছাঃ মোর্শেদা খাতুন</t>
  </si>
  <si>
    <t>মিজানুর রহমান</t>
  </si>
  <si>
    <t>মহিউদ্দিন</t>
  </si>
  <si>
    <t>হৃদয়</t>
  </si>
  <si>
    <t>প্যাকেট তৈরি</t>
  </si>
  <si>
    <t xml:space="preserve">ইব্রাহিম </t>
  </si>
  <si>
    <t>আলীনূর ইসলাম</t>
  </si>
  <si>
    <t>শহিদুল ইসলাম</t>
  </si>
  <si>
    <t>মোফজ্জল 
হোসেন</t>
  </si>
  <si>
    <t>স্টোর কীপার</t>
  </si>
  <si>
    <t>ফজলুল হক</t>
  </si>
  <si>
    <t>সাব্বির হোসেন</t>
  </si>
  <si>
    <t>মোঃ শিহাব 
উদ্দীন</t>
  </si>
  <si>
    <t>আবু হানিফ 
বাদশা</t>
  </si>
  <si>
    <t>জয় সরকার</t>
  </si>
  <si>
    <t>জিয়াউর রহমান</t>
  </si>
  <si>
    <t>আব্দুল্লাহেল 
কাফী</t>
  </si>
  <si>
    <t>লিফ্ট অপারেটর</t>
  </si>
  <si>
    <t>প্লাম্বার</t>
  </si>
  <si>
    <t>লাল মিয়া</t>
  </si>
  <si>
    <t>মোরসালিন 
ইসলাম</t>
  </si>
  <si>
    <t>শামীম ইকবাল</t>
  </si>
  <si>
    <t>মীর সাইদুল</t>
  </si>
  <si>
    <t>হাসিফুল</t>
  </si>
  <si>
    <t>জিম কিপার</t>
  </si>
  <si>
    <t>জেমস</t>
  </si>
  <si>
    <t>শাহিনুর রহমান</t>
  </si>
  <si>
    <t xml:space="preserve">আবু কালাম 
আজাদ </t>
  </si>
  <si>
    <t>খোসনেহারে
 আলম</t>
  </si>
  <si>
    <t>জসীম উদ্দীন</t>
  </si>
  <si>
    <t>মকবুল হোসেন</t>
  </si>
  <si>
    <t>আব্দুল খালেক</t>
  </si>
  <si>
    <t>আহসান কবীর</t>
  </si>
  <si>
    <t>ক্যামেরা ম্যান</t>
  </si>
  <si>
    <t>হায়দার আলী</t>
  </si>
  <si>
    <t>মেকানিক</t>
  </si>
  <si>
    <t>ইমাম হোসেন</t>
  </si>
  <si>
    <t>ফারুখ হোসেন</t>
  </si>
  <si>
    <t>জাফর পাঠান</t>
  </si>
  <si>
    <t>রমজান আলী</t>
  </si>
  <si>
    <t>তৈয়াবুর রহমান</t>
  </si>
  <si>
    <t>আলম চাঁন</t>
  </si>
  <si>
    <t>আইয়ুব আলী</t>
  </si>
  <si>
    <t>স্বপন মিয়া</t>
  </si>
  <si>
    <t>মোছাঃ নূরজাহান 
বেগম</t>
  </si>
  <si>
    <t>মোছাঃ মাহমুদা
 খাতুন</t>
  </si>
  <si>
    <t>হামিদার রহমান</t>
  </si>
  <si>
    <t>আবু সাঈদ</t>
  </si>
  <si>
    <t>আনিস উদ্দীন</t>
  </si>
  <si>
    <t>এসি
 টেকনিশিয়ান</t>
  </si>
  <si>
    <t>এনায়েত হোসেন</t>
  </si>
  <si>
    <t>ফজলুল করিম</t>
  </si>
  <si>
    <t>জহিরুল ইসলাম</t>
  </si>
  <si>
    <t>জাহানুল্লাহ</t>
  </si>
  <si>
    <t>আফজালুল হক</t>
  </si>
  <si>
    <t>ডাটা এন্ট্রি 
অপারেটর</t>
  </si>
  <si>
    <t>আবুল কালাম 
আজাদ</t>
  </si>
  <si>
    <t>সহকারী ক্যার্টিন 
ম্যানেজার</t>
  </si>
  <si>
    <t>রকিবুল ইসলাম</t>
  </si>
  <si>
    <t>মোস্তাকিম হাসান</t>
  </si>
  <si>
    <t>এনামুল হক</t>
  </si>
  <si>
    <t>মনির হোসেন</t>
  </si>
  <si>
    <t>তরিকুল ইসলাম</t>
  </si>
  <si>
    <t>ফরহাদ হোসেন</t>
  </si>
  <si>
    <t>আজিজুল হক</t>
  </si>
  <si>
    <t>বিল্লাল হোসেন</t>
  </si>
  <si>
    <t>রিসেপসনিস্ট</t>
  </si>
  <si>
    <t>সংখ্যা (80/-)</t>
  </si>
  <si>
    <t>সংখ্যা (১০০/-)</t>
  </si>
  <si>
    <t>.</t>
  </si>
  <si>
    <t>কথায়: উনিশ হাজার চারশত আশি টাকা</t>
  </si>
  <si>
    <t>আ: রউফ</t>
  </si>
  <si>
    <t>সকাল:</t>
  </si>
  <si>
    <t>দুপুর(80/-):</t>
  </si>
  <si>
    <t>দুপুর(100/-):</t>
  </si>
  <si>
    <t>শীট-২</t>
  </si>
  <si>
    <t>শীট-1</t>
  </si>
  <si>
    <t>দুপুর মোট:</t>
  </si>
  <si>
    <t>টাকা(শীট-১):</t>
  </si>
  <si>
    <t>টাকা(শীট-২):</t>
  </si>
  <si>
    <t>মরিয়ম</t>
  </si>
  <si>
    <t>হাসিফুল ইসলাম</t>
  </si>
  <si>
    <t>বাজারকারী</t>
  </si>
  <si>
    <t>মোঃ হাবিবুল্লাহ</t>
  </si>
  <si>
    <t>(01-১5) অক্টোবর -২০২৪ মাসে বিয়ামের কর্মকর্তা/কর্মচারীবৃন্দের নিকট খাবার বিক্রয় বাবদ প্রাপ্তিঃ</t>
  </si>
  <si>
    <t xml:space="preserve">      বিয়াম ক্যান্টিনে বিয়াম কর্মকর্তা/কর্মচারীদের অক্টোবর ২০২৪ মাসের খাবারের হিসাব</t>
  </si>
  <si>
    <t>মাস (অক্টোবর)</t>
  </si>
  <si>
    <t>ক্রম</t>
  </si>
  <si>
    <t>সংস্থা</t>
  </si>
  <si>
    <t>মন্তব্য</t>
  </si>
  <si>
    <t>মোট প্রাপ্য *</t>
  </si>
  <si>
    <t>TAG</t>
  </si>
  <si>
    <t>Type</t>
  </si>
  <si>
    <t>BILL Status</t>
  </si>
  <si>
    <t xml:space="preserve">মোট: </t>
  </si>
  <si>
    <t>মোট অতিথিঃ</t>
  </si>
  <si>
    <t>আপ্যায়ণ ব্যয়:</t>
  </si>
  <si>
    <t xml:space="preserve">প্রত্যাশী প্রতিষ্ঠান: </t>
  </si>
  <si>
    <t>কোর্স হতে আয়:</t>
  </si>
  <si>
    <t>প্রত্যাশী প্রতিষ্ঠান(নীট আয়):</t>
  </si>
  <si>
    <t>x</t>
  </si>
  <si>
    <t>অতিথি</t>
  </si>
  <si>
    <t>ব্যাপ্তি</t>
  </si>
  <si>
    <t>মোট ক্রয়(টাকা)</t>
  </si>
  <si>
    <t>প্রকৃত খরচ(টাকা)</t>
  </si>
  <si>
    <t>পূর্বের মজুদ</t>
  </si>
  <si>
    <t>বর্তমান মজুদ</t>
  </si>
  <si>
    <t>মোটঃ</t>
  </si>
  <si>
    <t>হোস্টেল অতিথি</t>
  </si>
  <si>
    <t>রিসিপশন</t>
  </si>
  <si>
    <t>বিয়াম স্টাফ</t>
  </si>
  <si>
    <t>প্রত্যাশী প্রতিষ্ঠান</t>
  </si>
  <si>
    <t>হিসাব যাচাই</t>
  </si>
  <si>
    <t>উত্তোলনকৃত অর্থ</t>
  </si>
  <si>
    <t>অব্যয়িত</t>
  </si>
  <si>
    <t>প্রাপ্য অর্থ</t>
  </si>
  <si>
    <t>মোট ক্রয়মূল্য</t>
  </si>
  <si>
    <t>প্রকৃত খরচ</t>
  </si>
  <si>
    <t>মজুদ পণ্যের মূল্য</t>
  </si>
  <si>
    <t>নীয় আয়</t>
  </si>
  <si>
    <t>(ক)</t>
  </si>
  <si>
    <t>(খ)</t>
  </si>
  <si>
    <t>(গ)</t>
  </si>
  <si>
    <t>(ঘ)</t>
  </si>
  <si>
    <t>ঙ=খ+গ-ঘ</t>
  </si>
  <si>
    <t>চ=ক-ঘ</t>
  </si>
  <si>
    <t>লাভ/ক্ষতি</t>
  </si>
  <si>
    <t xml:space="preserve">ফরম্যাটঃ </t>
  </si>
  <si>
    <t>মাস/দিন/বছর</t>
  </si>
  <si>
    <t xml:space="preserve">হিসাব শুরুর তারিখঃ </t>
  </si>
  <si>
    <t>মোঃ আদল খান</t>
  </si>
  <si>
    <t>01799729507</t>
  </si>
  <si>
    <t>সংখ্যা (120/-)</t>
  </si>
  <si>
    <t>সর্বমোট:</t>
  </si>
  <si>
    <t>রিসিপশন হতে আয়:</t>
  </si>
  <si>
    <t>ক্রম নং</t>
  </si>
  <si>
    <t>টাকার পরিমান</t>
  </si>
  <si>
    <t>বিয়াম কর্মকর্তা /কর্মচারীবৃন্দ</t>
  </si>
  <si>
    <t>রিসিপসনে বিক্রয়</t>
  </si>
  <si>
    <t>বিয়াম ক্যান্টিনে 01-15 অক্টোবর ২০২৪ পর্যন্ত খরচ, প্রাপ্তি ও উদ্বৃত্তির হিসাব</t>
  </si>
  <si>
    <t>ব্যয়ের বিবরণ</t>
  </si>
  <si>
    <t>অতিরিক্ত জনবল(ন.হা)</t>
  </si>
  <si>
    <t>কাঁচা বাজার</t>
  </si>
  <si>
    <t>মুদিবাজার</t>
  </si>
  <si>
    <t>মিনতি ও ভ্যানভাড়া</t>
  </si>
  <si>
    <t>বাবুর্চি বিল</t>
  </si>
  <si>
    <t>অতিরিক্ত জনবল(অভ্য:)</t>
  </si>
  <si>
    <t>ব্যয় হিসাব:(01-08 অক্টোবর ২০২৪ খ্রিঃ)</t>
  </si>
  <si>
    <t>ব্যয় হিসাব:(09-15 অক্টোবর ২০২৪ খ্রিঃ)</t>
  </si>
  <si>
    <t>বিয়াম ক্যান্টিনে 01-15 অক্টোবর ২০২৪ পর্যন্ত মোট আয় ও ব্যয় হিসাব</t>
  </si>
  <si>
    <t>CHECK</t>
  </si>
  <si>
    <t xml:space="preserve">উদ্বৃত্তি: </t>
  </si>
  <si>
    <t>A</t>
  </si>
  <si>
    <t>সময়</t>
  </si>
  <si>
    <t>সংখ্যা (৮০/-)</t>
  </si>
  <si>
    <t>সংখ্যা (১৭৫/-)</t>
  </si>
  <si>
    <t>সংখ্যা (১২০/-)</t>
  </si>
  <si>
    <t>সংখ্যা (২৫০/-)</t>
  </si>
  <si>
    <t>মোট টাকা</t>
  </si>
  <si>
    <t>Type**</t>
  </si>
  <si>
    <t xml:space="preserve">Type </t>
  </si>
  <si>
    <t>Bill</t>
  </si>
  <si>
    <t>Course</t>
  </si>
  <si>
    <t>মো: আদল খান</t>
  </si>
  <si>
    <t>মশিউর রহমান</t>
  </si>
  <si>
    <t>কল্যাণ সমিতি</t>
  </si>
  <si>
    <t>নিষাত হাজারী</t>
  </si>
  <si>
    <t>এই ছকে ইনপুট দিবেন না</t>
  </si>
  <si>
    <t>এই ছকে ইনপুট দিবেন</t>
  </si>
  <si>
    <t xml:space="preserve">    </t>
  </si>
  <si>
    <t>তারিখ (অক্টোবর)</t>
  </si>
  <si>
    <t>মোট আয়:</t>
  </si>
  <si>
    <t>মোট ব্যয়:</t>
  </si>
  <si>
    <t xml:space="preserve">সর্বমোট ব্যয়: </t>
  </si>
  <si>
    <t xml:space="preserve">সর্বমোট আয়: </t>
  </si>
  <si>
    <t>আয়ের উৎস</t>
  </si>
  <si>
    <t>অতিরিক্ত জনবল(ন.হা:)</t>
  </si>
  <si>
    <t xml:space="preserve">০১ থেকে ০৮ অক্টোবর 2024 পর্যন্ত ব্যয়: </t>
  </si>
  <si>
    <t>ডেকোরেটর বিল</t>
  </si>
  <si>
    <t xml:space="preserve">০৯ থেকে ১৫ অক্টোবর 2024  পর্যন্ত  ব্যয়: </t>
  </si>
  <si>
    <t>বিবরণ</t>
  </si>
  <si>
    <t>ইলেকট্রিশিয়ান+
বাজারকারী</t>
  </si>
  <si>
    <t>রফিকুর রহমান খান</t>
  </si>
  <si>
    <t>ফাহমিদা আক্তার</t>
  </si>
  <si>
    <t>নার্স</t>
  </si>
  <si>
    <t>ভারতী রানি</t>
  </si>
  <si>
    <t>সাখাওয়াত হোসেন</t>
  </si>
  <si>
    <t>সাবিনা</t>
  </si>
  <si>
    <t>জেসমিন</t>
  </si>
  <si>
    <t>মোঃ আবদুল মালেক</t>
  </si>
  <si>
    <t>সাবেক 
মহাপরিচালক</t>
  </si>
  <si>
    <t xml:space="preserve">(16-23 অক্টোবর)  </t>
  </si>
  <si>
    <t xml:space="preserve">(23-31 অক্টোবর)  </t>
  </si>
  <si>
    <t>একটি ডেট টিক করে ড্যাগ করুন</t>
  </si>
  <si>
    <t>পেডাগজি স্পিকারের খাবার(28-30 ব্যাচ)</t>
  </si>
  <si>
    <t>16/10/24</t>
  </si>
  <si>
    <t>Pedagogy</t>
  </si>
  <si>
    <t>বিসিএস বহুমুখী কল্যাণ সমিতি</t>
  </si>
  <si>
    <t>17/10/24</t>
  </si>
  <si>
    <t>পদোন্নতি বঞ্চিত কর্মকর্তাদের আবেদন নিষ্পত্তি কমিটি</t>
  </si>
  <si>
    <t>19/10/24</t>
  </si>
  <si>
    <t>বিয়াম রিসার্চ পুলের সভা</t>
  </si>
  <si>
    <t>বাংলাদেশ অ্যাডমিনিস্ট্রেটিভ সার্ভিস এসোসিয়েশন</t>
  </si>
  <si>
    <t>B_RES_POOL</t>
  </si>
  <si>
    <t>RET_OFFICERS</t>
  </si>
  <si>
    <t>BASA</t>
  </si>
  <si>
    <t>সভাপতি মহোদয়, বাংলাদেশ অ্যাডমিনিস্ট্রেটিভ সার্ভিস এসোসিয়েশন</t>
  </si>
  <si>
    <t>20/10/24</t>
  </si>
  <si>
    <t>21/10/24</t>
  </si>
  <si>
    <t>বিয়াম পরিচালিত শিক্ষা প্রতিষ্ঠানের বই,খাতা মুদ্রণ কমিটির আপ্যায়ণ</t>
  </si>
  <si>
    <t>22/10/24</t>
  </si>
  <si>
    <t>BCS_WELFARE</t>
  </si>
  <si>
    <t>বিসিএস 11তম ব্যাচের সভা</t>
  </si>
  <si>
    <t>23/10/24</t>
  </si>
  <si>
    <t>BCS11</t>
  </si>
  <si>
    <t>ডিটিসিএ</t>
  </si>
  <si>
    <t>DTCA</t>
  </si>
  <si>
    <t>24/10/24</t>
  </si>
  <si>
    <t>25/10/24</t>
  </si>
  <si>
    <t>26/10/24</t>
  </si>
  <si>
    <t>27/10/24</t>
  </si>
  <si>
    <t>নয়াদিগন্ত</t>
  </si>
  <si>
    <t>NOYADIGANTA</t>
  </si>
  <si>
    <t>পেডাগজি (28-30 ব্যাচ) এর সমাপনী</t>
  </si>
  <si>
    <t>Closing</t>
  </si>
  <si>
    <t>28/10/24</t>
  </si>
  <si>
    <t>এটুআই</t>
  </si>
  <si>
    <t>A2i</t>
  </si>
  <si>
    <t>29/10/24</t>
  </si>
  <si>
    <t>আসসুন্নাহ ফাউন্ডেশন</t>
  </si>
  <si>
    <t>ASSUNNAH</t>
  </si>
  <si>
    <t>বিয়াম অফিস আপ্যায়ণ(ডিজি স্যার. জনাব মাহবুবুল আলম)</t>
  </si>
  <si>
    <t>30/10/24</t>
  </si>
  <si>
    <t>a2i</t>
  </si>
  <si>
    <t>বিসিএস-১৫ তম ব্যাচের অফিস আপ্যায়ণ</t>
  </si>
  <si>
    <t>31/10/24</t>
  </si>
  <si>
    <t>পেডাগজি (31-33তম ব্যাচ) এর উদ্বোধনী</t>
  </si>
  <si>
    <t>পেডাগজি (31-33তম ব্যাচ) এর স্পিকারের খাবার</t>
  </si>
  <si>
    <t>প্রত্যাশী প্রতিষ্ঠান হতে আয়ের বিবরণ(16-31 অক্টোবর ২০২৪)</t>
  </si>
  <si>
    <t>16/10/24,১৭/১০/২৪,১৯/১০/২৪, ২০/১০/২৪ থেকে ২৩/১০/২৪, ২৬/১০/২৪ ও ২৭/১০/২৪</t>
  </si>
  <si>
    <t>28/10/24 থেকে 30/10/24</t>
  </si>
  <si>
    <t>17/10/24 ও 22/10/24 কমিটি</t>
  </si>
  <si>
    <t>17/10/24, ১9/10/24, 22/10/24, 23/10/24, 26/10/24, 28/10/24 ও 30/10/2024</t>
  </si>
  <si>
    <t>23/10/24 থেকে 27/10/24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</si>
</sst>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[$-5000445]#,###,##0&quot;/-&quot;"/>
    <numFmt numFmtId="165" formatCode="0[$-5000445]0"/>
    <numFmt numFmtId="166" formatCode="[$-5000445]0"/>
    <numFmt numFmtId="167" formatCode="[$-5000445]0.##"/>
    <numFmt numFmtId="168" formatCode="[$-409]dd\.mm\.yy;@"/>
    <numFmt numFmtId="169" formatCode="[$-5000445]###,###"/>
    <numFmt numFmtId="170" formatCode="[$-5000445]#,###,##0.00&quot;/-&quot;"/>
    <numFmt numFmtId="171" formatCode="dd\-mm\-yyyy;@"/>
    <numFmt numFmtId="172" formatCode="[$-845]dd\ mmmm\ yyyy;@"/>
    <numFmt numFmtId="173" formatCode="[$-5000445]#,###,##0.0&quot;/-&quot;"/>
    <numFmt numFmtId="174" formatCode="[$-5000845]dddd\,\ d\ mmmm\,\ yyyy;@"/>
    <numFmt numFmtId="175" formatCode="[$-5000845]d/m/yyyy;@"/>
  </numFmts>
  <fonts count="43">
    <font>
      <sz val="11"/>
      <color theme="1"/>
      <name val="Calibri"/>
      <family val="2"/>
      <scheme val="minor"/>
    </font>
    <font>
      <sz val="14"/>
      <color theme="1"/>
      <name val="NikoshBAN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NikoshBAN"/>
    </font>
    <font>
      <sz val="10"/>
      <color rgb="FFFF0000"/>
      <name val="NikoshBAN"/>
    </font>
    <font>
      <b/>
      <sz val="10"/>
      <color theme="1"/>
      <name val="NikoshBAN"/>
    </font>
    <font>
      <b/>
      <sz val="10"/>
      <color theme="1"/>
      <name val="Nikosh"/>
    </font>
    <font>
      <b/>
      <sz val="12"/>
      <color theme="1"/>
      <name val="Nikosh"/>
    </font>
    <font>
      <b/>
      <sz val="10"/>
      <color rgb="FFFF0000"/>
      <name val="Nikosh"/>
    </font>
    <font>
      <sz val="10"/>
      <color theme="1"/>
      <name val="Nikosh"/>
    </font>
    <font>
      <sz val="10"/>
      <color rgb="FFFF0000"/>
      <name val="Nikosh"/>
    </font>
    <font>
      <sz val="10"/>
      <color rgb="FFFF0000"/>
      <name val="Calibri"/>
      <family val="2"/>
      <scheme val="minor"/>
    </font>
    <font>
      <b/>
      <sz val="10"/>
      <color rgb="FFFF0000"/>
      <name val="NikoshBAN"/>
    </font>
    <font>
      <sz val="8"/>
      <color theme="1"/>
      <name val="NikoshBAN"/>
    </font>
    <font>
      <b/>
      <sz val="10"/>
      <color theme="1"/>
      <name val="Calibri"/>
      <family val="2"/>
      <scheme val="minor"/>
    </font>
    <font>
      <b/>
      <sz val="12"/>
      <color rgb="FFFF0000"/>
      <name val="Nikosh"/>
    </font>
    <font>
      <sz val="11"/>
      <color theme="1"/>
      <name val="NikoshBAN"/>
    </font>
    <font>
      <sz val="14"/>
      <color theme="1"/>
      <name val="Roboto"/>
    </font>
    <font>
      <sz val="14"/>
      <color rgb="FFFF0000"/>
      <name val="NikoshBAN"/>
    </font>
    <font>
      <b/>
      <sz val="14"/>
      <color theme="1"/>
      <name val="NikoshBAN"/>
    </font>
    <font>
      <b/>
      <sz val="14"/>
      <color rgb="FFFF0000"/>
      <name val="NikoshBAN"/>
    </font>
    <font>
      <sz val="16"/>
      <color theme="1"/>
      <name val="NikoshBAN"/>
    </font>
    <font>
      <sz val="16"/>
      <color rgb="FFFF0000"/>
      <name val="NikoshBAN"/>
    </font>
    <font>
      <sz val="16"/>
      <color rgb="FF002060"/>
      <name val="NikoshBAN"/>
    </font>
    <font>
      <sz val="14"/>
      <color theme="0"/>
      <name val="NikoshBAN"/>
    </font>
    <font>
      <b/>
      <sz val="16"/>
      <color theme="1"/>
      <name val="NikoshBAN"/>
    </font>
    <font>
      <sz val="12"/>
      <color theme="1"/>
      <name val="NikoshBAN"/>
    </font>
    <font>
      <b/>
      <sz val="12"/>
      <color theme="1"/>
      <name val="NikoshBAN"/>
    </font>
    <font>
      <sz val="12"/>
      <color rgb="FFFF0000"/>
      <name val="NikoshBAN"/>
    </font>
    <font>
      <b/>
      <sz val="12"/>
      <color theme="1"/>
      <name val="Roboto"/>
    </font>
    <font>
      <b/>
      <sz val="12"/>
      <color rgb="FFFF0000"/>
      <name val="NikoshBAN"/>
    </font>
    <font>
      <b/>
      <sz val="14"/>
      <color theme="1"/>
      <name val="Roboto"/>
    </font>
    <font>
      <b/>
      <sz val="12"/>
      <color rgb="FFFF0000"/>
      <name val="Roboto"/>
    </font>
    <font>
      <b/>
      <sz val="14"/>
      <color rgb="FFFF0000"/>
      <name val="Roboto"/>
    </font>
    <font>
      <b/>
      <sz val="10"/>
      <color theme="0"/>
      <name val="Roboto"/>
    </font>
    <font>
      <b/>
      <sz val="16"/>
      <color rgb="FF002060"/>
      <name val="NikoshBAN"/>
    </font>
    <font>
      <sz val="12"/>
      <color theme="0"/>
      <name val="NikoshBAN"/>
    </font>
    <font>
      <sz val="16"/>
      <color theme="1"/>
      <name val="Calibri"/>
      <family val="2"/>
      <scheme val="minor"/>
    </font>
    <font>
      <b/>
      <sz val="16"/>
      <color theme="1"/>
      <name val="Roboto"/>
    </font>
    <font>
      <sz val="16"/>
      <color theme="1"/>
      <name val="Roboto"/>
    </font>
    <font>
      <sz val="8"/>
      <color theme="1"/>
      <name val="Calibri"/>
      <family val="2"/>
      <scheme val="minor"/>
    </font>
    <font>
      <sz val="8"/>
      <color theme="1"/>
      <name val="Roboto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/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rgb="FFFF0000"/>
      </bottom>
      <diagonal/>
    </border>
    <border>
      <left/>
      <right/>
      <top style="medium">
        <color rgb="FFFFFF00"/>
      </top>
      <bottom/>
      <diagonal/>
    </border>
    <border>
      <left style="thin">
        <color rgb="FFFF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FF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FF0000"/>
      </bottom>
      <diagonal/>
    </border>
    <border>
      <left style="thin">
        <color rgb="FFFF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FF0000"/>
      </right>
      <top/>
      <bottom style="thin">
        <color indexed="64"/>
      </bottom>
      <diagonal/>
    </border>
  </borders>
  <cellStyleXfs count="1">
    <xf numFmtId="0" fontId="0" fillId="0" borderId="0"/>
  </cellStyleXfs>
  <cellXfs count="343">
    <xf numFmtId="0" fontId="0" fillId="0" borderId="0" xfId="0"/>
    <xf numFmtId="0" fontId="3" fillId="0" borderId="0" xfId="0" applyFont="1"/>
    <xf numFmtId="0" fontId="4" fillId="0" borderId="6" xfId="0" applyFont="1" applyBorder="1" applyAlignment="1">
      <alignment horizontal="center" vertical="center"/>
    </xf>
    <xf numFmtId="0" fontId="4" fillId="0" borderId="0" xfId="0" applyFont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right"/>
    </xf>
    <xf numFmtId="164" fontId="4" fillId="0" borderId="1" xfId="0" applyNumberFormat="1" applyFont="1" applyBorder="1" applyAlignment="1">
      <alignment horizontal="left"/>
    </xf>
    <xf numFmtId="0" fontId="4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68" fontId="4" fillId="0" borderId="6" xfId="0" applyNumberFormat="1" applyFont="1" applyBorder="1"/>
    <xf numFmtId="0" fontId="5" fillId="0" borderId="1" xfId="0" applyFon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165" fontId="4" fillId="0" borderId="14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169" fontId="4" fillId="0" borderId="11" xfId="0" applyNumberFormat="1" applyFont="1" applyBorder="1" applyAlignment="1">
      <alignment horizontal="center"/>
    </xf>
    <xf numFmtId="169" fontId="4" fillId="0" borderId="5" xfId="0" applyNumberFormat="1" applyFont="1" applyBorder="1" applyAlignment="1">
      <alignment horizontal="center"/>
    </xf>
    <xf numFmtId="0" fontId="4" fillId="0" borderId="0" xfId="0" applyFont="1" applyBorder="1"/>
    <xf numFmtId="0" fontId="4" fillId="0" borderId="1" xfId="0" applyFont="1" applyBorder="1" applyAlignment="1">
      <alignment horizontal="right"/>
    </xf>
    <xf numFmtId="164" fontId="6" fillId="0" borderId="1" xfId="0" applyNumberFormat="1" applyFont="1" applyBorder="1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 vertical="center"/>
    </xf>
    <xf numFmtId="0" fontId="7" fillId="0" borderId="6" xfId="0" applyFont="1" applyBorder="1" applyAlignment="1">
      <alignment vertical="center"/>
    </xf>
    <xf numFmtId="166" fontId="7" fillId="0" borderId="2" xfId="0" applyNumberFormat="1" applyFont="1" applyBorder="1" applyAlignment="1">
      <alignment horizontal="center" vertical="center"/>
    </xf>
    <xf numFmtId="166" fontId="9" fillId="0" borderId="2" xfId="0" applyNumberFormat="1" applyFont="1" applyBorder="1" applyAlignment="1">
      <alignment horizontal="center" vertical="center"/>
    </xf>
    <xf numFmtId="166" fontId="10" fillId="0" borderId="1" xfId="0" applyNumberFormat="1" applyFont="1" applyBorder="1" applyAlignment="1">
      <alignment horizontal="center" vertical="center"/>
    </xf>
    <xf numFmtId="167" fontId="10" fillId="0" borderId="1" xfId="0" applyNumberFormat="1" applyFont="1" applyBorder="1" applyAlignment="1">
      <alignment horizontal="center" vertical="center"/>
    </xf>
    <xf numFmtId="167" fontId="10" fillId="0" borderId="3" xfId="0" applyNumberFormat="1" applyFont="1" applyBorder="1" applyAlignment="1">
      <alignment horizontal="center" vertical="center"/>
    </xf>
    <xf numFmtId="166" fontId="10" fillId="0" borderId="18" xfId="0" applyNumberFormat="1" applyFont="1" applyBorder="1" applyAlignment="1">
      <alignment horizontal="center" vertical="center"/>
    </xf>
    <xf numFmtId="166" fontId="11" fillId="0" borderId="19" xfId="0" applyNumberFormat="1" applyFont="1" applyBorder="1" applyAlignment="1">
      <alignment horizontal="center" vertical="center"/>
    </xf>
    <xf numFmtId="166" fontId="10" fillId="0" borderId="19" xfId="0" applyNumberFormat="1" applyFont="1" applyBorder="1" applyAlignment="1">
      <alignment horizontal="center" vertical="center"/>
    </xf>
    <xf numFmtId="166" fontId="11" fillId="0" borderId="20" xfId="0" applyNumberFormat="1" applyFont="1" applyBorder="1" applyAlignment="1">
      <alignment horizontal="center" vertical="center"/>
    </xf>
    <xf numFmtId="166" fontId="10" fillId="0" borderId="5" xfId="0" applyNumberFormat="1" applyFont="1" applyBorder="1" applyAlignment="1">
      <alignment horizontal="center" vertical="center"/>
    </xf>
    <xf numFmtId="0" fontId="7" fillId="0" borderId="6" xfId="0" quotePrefix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166" fontId="10" fillId="0" borderId="21" xfId="0" applyNumberFormat="1" applyFont="1" applyBorder="1" applyAlignment="1">
      <alignment horizontal="center" vertical="center"/>
    </xf>
    <xf numFmtId="166" fontId="11" fillId="0" borderId="1" xfId="0" applyNumberFormat="1" applyFont="1" applyBorder="1" applyAlignment="1">
      <alignment horizontal="center" vertical="center"/>
    </xf>
    <xf numFmtId="166" fontId="11" fillId="0" borderId="22" xfId="0" applyNumberFormat="1" applyFont="1" applyBorder="1" applyAlignment="1">
      <alignment horizontal="center" vertical="center"/>
    </xf>
    <xf numFmtId="167" fontId="10" fillId="0" borderId="3" xfId="0" applyNumberFormat="1" applyFont="1" applyBorder="1" applyAlignment="1">
      <alignment horizontal="center" vertical="center" wrapText="1"/>
    </xf>
    <xf numFmtId="167" fontId="10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66" fontId="10" fillId="0" borderId="23" xfId="0" applyNumberFormat="1" applyFont="1" applyBorder="1" applyAlignment="1">
      <alignment horizontal="center" vertical="center"/>
    </xf>
    <xf numFmtId="166" fontId="11" fillId="0" borderId="24" xfId="0" applyNumberFormat="1" applyFont="1" applyBorder="1" applyAlignment="1">
      <alignment horizontal="center" vertical="center"/>
    </xf>
    <xf numFmtId="166" fontId="10" fillId="0" borderId="24" xfId="0" applyNumberFormat="1" applyFont="1" applyBorder="1" applyAlignment="1">
      <alignment horizontal="center" vertical="center"/>
    </xf>
    <xf numFmtId="166" fontId="11" fillId="0" borderId="2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66" fontId="10" fillId="0" borderId="6" xfId="0" applyNumberFormat="1" applyFont="1" applyBorder="1" applyAlignment="1">
      <alignment horizontal="center" vertical="center"/>
    </xf>
    <xf numFmtId="166" fontId="11" fillId="0" borderId="6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2" fillId="0" borderId="0" xfId="0" applyFont="1"/>
    <xf numFmtId="0" fontId="7" fillId="0" borderId="4" xfId="0" applyFont="1" applyBorder="1" applyAlignment="1">
      <alignment vertical="center"/>
    </xf>
    <xf numFmtId="0" fontId="7" fillId="0" borderId="1" xfId="0" quotePrefix="1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166" fontId="7" fillId="0" borderId="9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right"/>
    </xf>
    <xf numFmtId="164" fontId="6" fillId="0" borderId="0" xfId="0" applyNumberFormat="1" applyFont="1" applyBorder="1" applyAlignment="1">
      <alignment horizontal="center"/>
    </xf>
    <xf numFmtId="0" fontId="5" fillId="0" borderId="1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13" fillId="0" borderId="0" xfId="0" applyFont="1" applyAlignment="1">
      <alignment horizontal="left"/>
    </xf>
    <xf numFmtId="0" fontId="14" fillId="0" borderId="0" xfId="0" applyFont="1" applyFill="1"/>
    <xf numFmtId="0" fontId="6" fillId="0" borderId="0" xfId="0" applyFont="1" applyFill="1"/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right"/>
    </xf>
    <xf numFmtId="166" fontId="7" fillId="0" borderId="2" xfId="0" applyNumberFormat="1" applyFont="1" applyBorder="1" applyAlignment="1">
      <alignment horizontal="center" vertical="center"/>
    </xf>
    <xf numFmtId="0" fontId="7" fillId="0" borderId="7" xfId="0" quotePrefix="1" applyFont="1" applyBorder="1" applyAlignment="1">
      <alignment horizontal="center" vertical="center"/>
    </xf>
    <xf numFmtId="0" fontId="7" fillId="0" borderId="6" xfId="0" quotePrefix="1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166" fontId="9" fillId="0" borderId="9" xfId="0" applyNumberFormat="1" applyFont="1" applyBorder="1" applyAlignment="1">
      <alignment horizontal="center" vertical="center"/>
    </xf>
    <xf numFmtId="166" fontId="11" fillId="0" borderId="18" xfId="0" applyNumberFormat="1" applyFont="1" applyBorder="1" applyAlignment="1">
      <alignment horizontal="center" vertical="center"/>
    </xf>
    <xf numFmtId="166" fontId="11" fillId="0" borderId="21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vertical="center"/>
    </xf>
    <xf numFmtId="166" fontId="11" fillId="0" borderId="7" xfId="0" applyNumberFormat="1" applyFont="1" applyBorder="1" applyAlignment="1">
      <alignment horizontal="center" vertical="center"/>
    </xf>
    <xf numFmtId="166" fontId="10" fillId="0" borderId="7" xfId="0" applyNumberFormat="1" applyFont="1" applyBorder="1" applyAlignment="1">
      <alignment horizontal="center" vertical="center"/>
    </xf>
    <xf numFmtId="0" fontId="3" fillId="0" borderId="26" xfId="0" applyFont="1" applyBorder="1"/>
    <xf numFmtId="0" fontId="12" fillId="0" borderId="26" xfId="0" applyFont="1" applyBorder="1"/>
    <xf numFmtId="166" fontId="10" fillId="0" borderId="27" xfId="0" applyNumberFormat="1" applyFont="1" applyBorder="1" applyAlignment="1">
      <alignment horizontal="center" vertical="center"/>
    </xf>
    <xf numFmtId="166" fontId="11" fillId="0" borderId="2" xfId="0" applyNumberFormat="1" applyFont="1" applyBorder="1" applyAlignment="1">
      <alignment horizontal="center" vertical="center"/>
    </xf>
    <xf numFmtId="166" fontId="10" fillId="0" borderId="2" xfId="0" applyNumberFormat="1" applyFont="1" applyBorder="1" applyAlignment="1">
      <alignment horizontal="center" vertical="center"/>
    </xf>
    <xf numFmtId="166" fontId="11" fillId="0" borderId="28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169" fontId="4" fillId="0" borderId="0" xfId="0" applyNumberFormat="1" applyFont="1" applyBorder="1" applyAlignment="1">
      <alignment horizontal="center"/>
    </xf>
    <xf numFmtId="0" fontId="17" fillId="0" borderId="0" xfId="0" applyFont="1"/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7" fillId="0" borderId="6" xfId="0" quotePrefix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166" fontId="12" fillId="0" borderId="0" xfId="0" applyNumberFormat="1" applyFont="1"/>
    <xf numFmtId="166" fontId="3" fillId="0" borderId="0" xfId="0" applyNumberFormat="1" applyFont="1"/>
    <xf numFmtId="0" fontId="1" fillId="0" borderId="0" xfId="0" applyFont="1"/>
    <xf numFmtId="0" fontId="18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horizontal="center" vertical="top"/>
    </xf>
    <xf numFmtId="0" fontId="19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right" vertical="top"/>
    </xf>
    <xf numFmtId="170" fontId="1" fillId="0" borderId="1" xfId="0" applyNumberFormat="1" applyFont="1" applyBorder="1" applyAlignment="1">
      <alignment horizontal="left" vertical="top"/>
    </xf>
    <xf numFmtId="165" fontId="1" fillId="0" borderId="1" xfId="0" applyNumberFormat="1" applyFont="1" applyBorder="1" applyAlignment="1">
      <alignment horizontal="center" vertical="top"/>
    </xf>
    <xf numFmtId="164" fontId="19" fillId="0" borderId="1" xfId="0" applyNumberFormat="1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0" fontId="20" fillId="0" borderId="1" xfId="0" applyFont="1" applyBorder="1" applyAlignment="1">
      <alignment horizontal="right" vertical="top"/>
    </xf>
    <xf numFmtId="170" fontId="20" fillId="0" borderId="1" xfId="0" applyNumberFormat="1" applyFont="1" applyBorder="1" applyAlignment="1">
      <alignment horizontal="left" vertical="top"/>
    </xf>
    <xf numFmtId="0" fontId="1" fillId="0" borderId="0" xfId="0" applyFont="1" applyAlignment="1">
      <alignment horizontal="center" vertical="top"/>
    </xf>
    <xf numFmtId="0" fontId="20" fillId="0" borderId="1" xfId="0" applyFont="1" applyBorder="1" applyAlignment="1">
      <alignment horizontal="center" vertical="top"/>
    </xf>
    <xf numFmtId="164" fontId="21" fillId="0" borderId="1" xfId="0" applyNumberFormat="1" applyFont="1" applyBorder="1" applyAlignment="1">
      <alignment horizontal="center" vertical="top"/>
    </xf>
    <xf numFmtId="164" fontId="21" fillId="0" borderId="0" xfId="0" applyNumberFormat="1" applyFont="1" applyBorder="1" applyAlignment="1">
      <alignment horizontal="center" vertical="top"/>
    </xf>
    <xf numFmtId="164" fontId="19" fillId="0" borderId="0" xfId="0" applyNumberFormat="1" applyFont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22" fillId="0" borderId="30" xfId="0" applyFont="1" applyBorder="1" applyAlignment="1">
      <alignment horizontal="center"/>
    </xf>
    <xf numFmtId="0" fontId="22" fillId="0" borderId="31" xfId="0" applyFont="1" applyBorder="1" applyAlignment="1">
      <alignment horizontal="center"/>
    </xf>
    <xf numFmtId="171" fontId="22" fillId="0" borderId="31" xfId="0" applyNumberFormat="1" applyFont="1" applyBorder="1" applyAlignment="1">
      <alignment horizontal="center"/>
    </xf>
    <xf numFmtId="172" fontId="22" fillId="0" borderId="32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171" fontId="23" fillId="0" borderId="0" xfId="0" applyNumberFormat="1" applyFont="1" applyAlignment="1">
      <alignment horizontal="center"/>
    </xf>
    <xf numFmtId="171" fontId="22" fillId="0" borderId="0" xfId="0" applyNumberFormat="1" applyFont="1" applyAlignment="1">
      <alignment horizontal="center"/>
    </xf>
    <xf numFmtId="0" fontId="22" fillId="0" borderId="33" xfId="0" applyFont="1" applyBorder="1" applyAlignment="1">
      <alignment horizontal="right"/>
    </xf>
    <xf numFmtId="173" fontId="23" fillId="0" borderId="34" xfId="0" applyNumberFormat="1" applyFont="1" applyBorder="1" applyAlignment="1">
      <alignment horizontal="center"/>
    </xf>
    <xf numFmtId="173" fontId="23" fillId="0" borderId="35" xfId="0" applyNumberFormat="1" applyFont="1" applyBorder="1" applyAlignment="1">
      <alignment horizontal="center"/>
    </xf>
    <xf numFmtId="170" fontId="23" fillId="0" borderId="36" xfId="0" applyNumberFormat="1" applyFont="1" applyBorder="1" applyAlignment="1">
      <alignment vertical="center"/>
    </xf>
    <xf numFmtId="0" fontId="1" fillId="0" borderId="2" xfId="0" applyFont="1" applyBorder="1"/>
    <xf numFmtId="164" fontId="23" fillId="0" borderId="0" xfId="0" applyNumberFormat="1" applyFont="1" applyAlignment="1">
      <alignment horizontal="center"/>
    </xf>
    <xf numFmtId="170" fontId="22" fillId="0" borderId="0" xfId="0" applyNumberFormat="1" applyFont="1" applyAlignment="1">
      <alignment horizontal="center"/>
    </xf>
    <xf numFmtId="170" fontId="23" fillId="0" borderId="37" xfId="0" applyNumberFormat="1" applyFont="1" applyBorder="1" applyAlignment="1">
      <alignment horizontal="center" vertical="center"/>
    </xf>
    <xf numFmtId="170" fontId="22" fillId="0" borderId="7" xfId="0" applyNumberFormat="1" applyFont="1" applyBorder="1" applyAlignment="1">
      <alignment horizontal="center" vertical="center"/>
    </xf>
    <xf numFmtId="0" fontId="22" fillId="0" borderId="30" xfId="0" applyFont="1" applyBorder="1" applyAlignment="1">
      <alignment horizontal="right"/>
    </xf>
    <xf numFmtId="170" fontId="23" fillId="0" borderId="40" xfId="0" applyNumberFormat="1" applyFont="1" applyBorder="1" applyAlignment="1">
      <alignment vertical="center"/>
    </xf>
    <xf numFmtId="170" fontId="22" fillId="0" borderId="6" xfId="0" applyNumberFormat="1" applyFont="1" applyBorder="1" applyAlignment="1">
      <alignment vertical="center"/>
    </xf>
    <xf numFmtId="164" fontId="24" fillId="0" borderId="0" xfId="0" applyNumberFormat="1" applyFont="1" applyAlignment="1">
      <alignment horizontal="center" vertical="center"/>
    </xf>
    <xf numFmtId="170" fontId="22" fillId="0" borderId="0" xfId="0" applyNumberFormat="1" applyFont="1" applyAlignment="1">
      <alignment horizontal="center" vertical="center"/>
    </xf>
    <xf numFmtId="0" fontId="22" fillId="0" borderId="0" xfId="0" applyFont="1"/>
    <xf numFmtId="172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71" fontId="22" fillId="0" borderId="34" xfId="0" applyNumberFormat="1" applyFont="1" applyBorder="1" applyAlignment="1">
      <alignment horizontal="center"/>
    </xf>
    <xf numFmtId="0" fontId="22" fillId="0" borderId="34" xfId="0" applyFont="1" applyBorder="1" applyAlignment="1">
      <alignment horizontal="center"/>
    </xf>
    <xf numFmtId="171" fontId="22" fillId="0" borderId="35" xfId="0" applyNumberFormat="1" applyFont="1" applyBorder="1" applyAlignment="1">
      <alignment horizontal="center"/>
    </xf>
    <xf numFmtId="172" fontId="22" fillId="0" borderId="33" xfId="0" applyNumberFormat="1" applyFont="1" applyBorder="1" applyAlignment="1">
      <alignment horizontal="center" vertical="center"/>
    </xf>
    <xf numFmtId="0" fontId="22" fillId="0" borderId="4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/>
    </xf>
    <xf numFmtId="164" fontId="23" fillId="0" borderId="34" xfId="0" applyNumberFormat="1" applyFont="1" applyBorder="1" applyAlignment="1">
      <alignment horizontal="center"/>
    </xf>
    <xf numFmtId="0" fontId="22" fillId="0" borderId="7" xfId="0" applyFont="1" applyBorder="1" applyAlignment="1">
      <alignment horizontal="center" vertical="center"/>
    </xf>
    <xf numFmtId="170" fontId="25" fillId="5" borderId="1" xfId="0" applyNumberFormat="1" applyFont="1" applyFill="1" applyBorder="1" applyAlignment="1">
      <alignment horizontal="center" vertical="center"/>
    </xf>
    <xf numFmtId="164" fontId="26" fillId="0" borderId="34" xfId="0" applyNumberFormat="1" applyFont="1" applyBorder="1" applyAlignment="1">
      <alignment horizontal="center"/>
    </xf>
    <xf numFmtId="164" fontId="26" fillId="0" borderId="35" xfId="0" applyNumberFormat="1" applyFont="1" applyBorder="1" applyAlignment="1">
      <alignment horizontal="center"/>
    </xf>
    <xf numFmtId="0" fontId="22" fillId="0" borderId="6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172" fontId="22" fillId="0" borderId="1" xfId="0" applyNumberFormat="1" applyFont="1" applyBorder="1" applyAlignment="1">
      <alignment horizontal="center" vertical="center"/>
    </xf>
    <xf numFmtId="172" fontId="22" fillId="0" borderId="1" xfId="0" applyNumberFormat="1" applyFont="1" applyBorder="1" applyAlignment="1">
      <alignment horizontal="center"/>
    </xf>
    <xf numFmtId="170" fontId="22" fillId="0" borderId="1" xfId="0" applyNumberFormat="1" applyFont="1" applyBorder="1" applyAlignment="1">
      <alignment horizontal="center"/>
    </xf>
    <xf numFmtId="164" fontId="22" fillId="0" borderId="42" xfId="0" applyNumberFormat="1" applyFont="1" applyBorder="1" applyAlignment="1">
      <alignment horizontal="center" vertical="center"/>
    </xf>
    <xf numFmtId="174" fontId="1" fillId="6" borderId="1" xfId="0" applyNumberFormat="1" applyFont="1" applyFill="1" applyBorder="1" applyAlignment="1">
      <alignment horizontal="center" vertical="center"/>
    </xf>
    <xf numFmtId="0" fontId="22" fillId="0" borderId="43" xfId="0" applyFont="1" applyBorder="1" applyAlignment="1">
      <alignment horizontal="right"/>
    </xf>
    <xf numFmtId="172" fontId="22" fillId="0" borderId="43" xfId="0" applyNumberFormat="1" applyFont="1" applyBorder="1"/>
    <xf numFmtId="171" fontId="22" fillId="0" borderId="0" xfId="0" applyNumberFormat="1" applyFont="1" applyAlignment="1">
      <alignment horizontal="right" vertical="center"/>
    </xf>
    <xf numFmtId="0" fontId="22" fillId="0" borderId="34" xfId="0" applyFont="1" applyBorder="1" applyAlignment="1">
      <alignment horizontal="right"/>
    </xf>
    <xf numFmtId="175" fontId="22" fillId="0" borderId="34" xfId="0" applyNumberFormat="1" applyFont="1" applyBorder="1" applyAlignment="1">
      <alignment horizontal="left"/>
    </xf>
    <xf numFmtId="172" fontId="22" fillId="0" borderId="0" xfId="0" applyNumberFormat="1" applyFont="1" applyAlignment="1">
      <alignment horizontal="right" vertical="center"/>
    </xf>
    <xf numFmtId="0" fontId="22" fillId="0" borderId="0" xfId="0" applyFont="1" applyAlignment="1">
      <alignment horizontal="right"/>
    </xf>
    <xf numFmtId="171" fontId="1" fillId="0" borderId="0" xfId="0" applyNumberFormat="1" applyFont="1" applyAlignment="1">
      <alignment horizontal="center"/>
    </xf>
    <xf numFmtId="170" fontId="1" fillId="0" borderId="0" xfId="0" applyNumberFormat="1" applyFont="1" applyAlignment="1">
      <alignment horizontal="center"/>
    </xf>
    <xf numFmtId="171" fontId="1" fillId="0" borderId="0" xfId="0" applyNumberFormat="1" applyFont="1"/>
    <xf numFmtId="170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/>
    </xf>
    <xf numFmtId="172" fontId="1" fillId="0" borderId="7" xfId="0" applyNumberFormat="1" applyFont="1" applyBorder="1" applyAlignment="1">
      <alignment horizontal="center"/>
    </xf>
    <xf numFmtId="49" fontId="1" fillId="0" borderId="6" xfId="0" applyNumberFormat="1" applyFont="1" applyBorder="1" applyAlignment="1">
      <alignment horizontal="center"/>
    </xf>
    <xf numFmtId="164" fontId="22" fillId="0" borderId="32" xfId="0" applyNumberFormat="1" applyFont="1" applyBorder="1" applyAlignment="1">
      <alignment vertical="center"/>
    </xf>
    <xf numFmtId="164" fontId="22" fillId="0" borderId="39" xfId="0" applyNumberFormat="1" applyFont="1" applyBorder="1" applyAlignment="1">
      <alignment vertical="center"/>
    </xf>
    <xf numFmtId="164" fontId="22" fillId="0" borderId="35" xfId="0" applyNumberFormat="1" applyFont="1" applyBorder="1" applyAlignment="1">
      <alignment horizontal="center"/>
    </xf>
    <xf numFmtId="0" fontId="27" fillId="0" borderId="0" xfId="0" applyFont="1"/>
    <xf numFmtId="0" fontId="27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right" vertical="center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right"/>
    </xf>
    <xf numFmtId="164" fontId="28" fillId="0" borderId="1" xfId="0" applyNumberFormat="1" applyFont="1" applyBorder="1" applyAlignment="1">
      <alignment horizontal="left"/>
    </xf>
    <xf numFmtId="0" fontId="7" fillId="0" borderId="6" xfId="0" quotePrefix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top"/>
    </xf>
    <xf numFmtId="0" fontId="27" fillId="0" borderId="0" xfId="0" applyFont="1" applyAlignment="1">
      <alignment vertical="center"/>
    </xf>
    <xf numFmtId="166" fontId="27" fillId="0" borderId="1" xfId="0" applyNumberFormat="1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164" fontId="28" fillId="0" borderId="1" xfId="0" applyNumberFormat="1" applyFont="1" applyBorder="1" applyAlignment="1">
      <alignment horizontal="center"/>
    </xf>
    <xf numFmtId="164" fontId="28" fillId="0" borderId="1" xfId="0" applyNumberFormat="1" applyFont="1" applyBorder="1" applyAlignment="1">
      <alignment horizontal="center" vertical="center"/>
    </xf>
    <xf numFmtId="164" fontId="29" fillId="0" borderId="1" xfId="0" applyNumberFormat="1" applyFont="1" applyBorder="1" applyAlignment="1">
      <alignment horizontal="center"/>
    </xf>
    <xf numFmtId="164" fontId="31" fillId="0" borderId="1" xfId="0" applyNumberFormat="1" applyFont="1" applyBorder="1" applyAlignment="1">
      <alignment horizontal="center"/>
    </xf>
    <xf numFmtId="0" fontId="32" fillId="0" borderId="0" xfId="0" applyFont="1" applyAlignment="1">
      <alignment horizontal="center" vertical="top"/>
    </xf>
    <xf numFmtId="0" fontId="32" fillId="0" borderId="1" xfId="0" applyFont="1" applyBorder="1" applyAlignment="1">
      <alignment horizontal="center" vertical="top"/>
    </xf>
    <xf numFmtId="0" fontId="30" fillId="0" borderId="3" xfId="0" applyFont="1" applyBorder="1"/>
    <xf numFmtId="0" fontId="30" fillId="0" borderId="4" xfId="0" applyFont="1" applyBorder="1"/>
    <xf numFmtId="0" fontId="33" fillId="0" borderId="5" xfId="0" applyFont="1" applyBorder="1" applyAlignment="1">
      <alignment horizontal="center"/>
    </xf>
    <xf numFmtId="0" fontId="30" fillId="0" borderId="3" xfId="0" applyFont="1" applyBorder="1" applyAlignment="1">
      <alignment horizontal="center"/>
    </xf>
    <xf numFmtId="0" fontId="30" fillId="0" borderId="4" xfId="0" applyFont="1" applyBorder="1" applyAlignment="1">
      <alignment horizontal="center"/>
    </xf>
    <xf numFmtId="0" fontId="28" fillId="0" borderId="1" xfId="0" applyFont="1" applyBorder="1" applyAlignment="1">
      <alignment horizontal="center" vertical="center" textRotation="90"/>
    </xf>
    <xf numFmtId="0" fontId="27" fillId="0" borderId="1" xfId="0" applyFont="1" applyBorder="1" applyAlignment="1">
      <alignment horizontal="center" vertical="center" wrapText="1"/>
    </xf>
    <xf numFmtId="1" fontId="27" fillId="0" borderId="1" xfId="0" applyNumberFormat="1" applyFont="1" applyBorder="1" applyAlignment="1">
      <alignment horizontal="center" vertical="center"/>
    </xf>
    <xf numFmtId="1" fontId="27" fillId="0" borderId="1" xfId="0" applyNumberFormat="1" applyFont="1" applyBorder="1" applyAlignment="1">
      <alignment horizontal="center"/>
    </xf>
    <xf numFmtId="1" fontId="29" fillId="0" borderId="1" xfId="0" applyNumberFormat="1" applyFont="1" applyBorder="1" applyAlignment="1">
      <alignment horizontal="center" vertical="center"/>
    </xf>
    <xf numFmtId="0" fontId="31" fillId="0" borderId="3" xfId="0" applyFont="1" applyBorder="1" applyAlignment="1">
      <alignment horizontal="left" vertical="center"/>
    </xf>
    <xf numFmtId="0" fontId="28" fillId="0" borderId="3" xfId="0" applyFont="1" applyBorder="1" applyAlignment="1">
      <alignment horizontal="left" vertical="center"/>
    </xf>
    <xf numFmtId="1" fontId="28" fillId="0" borderId="5" xfId="0" applyNumberFormat="1" applyFont="1" applyBorder="1" applyAlignment="1">
      <alignment horizontal="center" vertical="center"/>
    </xf>
    <xf numFmtId="171" fontId="27" fillId="0" borderId="2" xfId="0" applyNumberFormat="1" applyFont="1" applyBorder="1" applyAlignment="1">
      <alignment horizontal="center" vertical="center" textRotation="90"/>
    </xf>
    <xf numFmtId="1" fontId="29" fillId="0" borderId="18" xfId="0" applyNumberFormat="1" applyFont="1" applyBorder="1" applyAlignment="1">
      <alignment horizontal="center" vertical="center"/>
    </xf>
    <xf numFmtId="1" fontId="29" fillId="0" borderId="19" xfId="0" applyNumberFormat="1" applyFont="1" applyBorder="1" applyAlignment="1">
      <alignment horizontal="center" vertical="center"/>
    </xf>
    <xf numFmtId="1" fontId="29" fillId="0" borderId="20" xfId="0" applyNumberFormat="1" applyFont="1" applyBorder="1" applyAlignment="1">
      <alignment horizontal="center" vertical="center"/>
    </xf>
    <xf numFmtId="1" fontId="27" fillId="0" borderId="21" xfId="0" applyNumberFormat="1" applyFont="1" applyBorder="1" applyAlignment="1">
      <alignment horizontal="center" vertical="center"/>
    </xf>
    <xf numFmtId="1" fontId="27" fillId="0" borderId="22" xfId="0" applyNumberFormat="1" applyFont="1" applyBorder="1" applyAlignment="1">
      <alignment horizontal="center" vertical="center"/>
    </xf>
    <xf numFmtId="1" fontId="29" fillId="0" borderId="21" xfId="0" applyNumberFormat="1" applyFont="1" applyBorder="1" applyAlignment="1">
      <alignment horizontal="center" vertical="center"/>
    </xf>
    <xf numFmtId="1" fontId="29" fillId="0" borderId="22" xfId="0" applyNumberFormat="1" applyFont="1" applyBorder="1" applyAlignment="1">
      <alignment horizontal="center" vertical="center"/>
    </xf>
    <xf numFmtId="1" fontId="27" fillId="0" borderId="23" xfId="0" applyNumberFormat="1" applyFont="1" applyBorder="1" applyAlignment="1">
      <alignment horizontal="center" vertical="center"/>
    </xf>
    <xf numFmtId="1" fontId="27" fillId="0" borderId="24" xfId="0" applyNumberFormat="1" applyFont="1" applyBorder="1" applyAlignment="1">
      <alignment horizontal="center" vertical="center"/>
    </xf>
    <xf numFmtId="1" fontId="27" fillId="0" borderId="25" xfId="0" applyNumberFormat="1" applyFont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top"/>
    </xf>
    <xf numFmtId="0" fontId="32" fillId="0" borderId="0" xfId="0" applyFont="1" applyAlignment="1">
      <alignment horizontal="left" vertical="top"/>
    </xf>
    <xf numFmtId="175" fontId="4" fillId="0" borderId="6" xfId="0" applyNumberFormat="1" applyFont="1" applyBorder="1" applyAlignment="1">
      <alignment horizontal="center"/>
    </xf>
    <xf numFmtId="0" fontId="35" fillId="2" borderId="0" xfId="0" applyFont="1" applyFill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0" borderId="5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/>
    </xf>
    <xf numFmtId="170" fontId="36" fillId="0" borderId="38" xfId="0" applyNumberFormat="1" applyFont="1" applyBorder="1" applyAlignment="1">
      <alignment horizontal="center" vertical="center"/>
    </xf>
    <xf numFmtId="170" fontId="36" fillId="0" borderId="39" xfId="0" applyNumberFormat="1" applyFont="1" applyBorder="1" applyAlignment="1">
      <alignment horizontal="center" vertical="center"/>
    </xf>
    <xf numFmtId="164" fontId="29" fillId="0" borderId="1" xfId="0" applyNumberFormat="1" applyFont="1" applyBorder="1" applyAlignment="1">
      <alignment horizontal="center" vertical="center"/>
    </xf>
    <xf numFmtId="164" fontId="27" fillId="0" borderId="1" xfId="0" applyNumberFormat="1" applyFont="1" applyBorder="1" applyAlignment="1">
      <alignment horizontal="center" vertical="center"/>
    </xf>
    <xf numFmtId="1" fontId="37" fillId="0" borderId="22" xfId="0" applyNumberFormat="1" applyFont="1" applyBorder="1" applyAlignment="1">
      <alignment horizontal="center" vertical="center"/>
    </xf>
    <xf numFmtId="1" fontId="37" fillId="0" borderId="25" xfId="0" applyNumberFormat="1" applyFont="1" applyBorder="1" applyAlignment="1">
      <alignment horizontal="center" vertical="center"/>
    </xf>
    <xf numFmtId="164" fontId="27" fillId="0" borderId="1" xfId="0" applyNumberFormat="1" applyFont="1" applyBorder="1" applyAlignment="1">
      <alignment horizontal="center"/>
    </xf>
    <xf numFmtId="0" fontId="12" fillId="0" borderId="0" xfId="0" applyFont="1" applyBorder="1"/>
    <xf numFmtId="0" fontId="3" fillId="0" borderId="0" xfId="0" applyFont="1" applyBorder="1"/>
    <xf numFmtId="0" fontId="28" fillId="0" borderId="0" xfId="0" applyFont="1" applyBorder="1" applyAlignment="1">
      <alignment horizontal="right"/>
    </xf>
    <xf numFmtId="1" fontId="28" fillId="0" borderId="0" xfId="0" applyNumberFormat="1" applyFont="1" applyBorder="1" applyAlignment="1">
      <alignment horizontal="center"/>
    </xf>
    <xf numFmtId="0" fontId="31" fillId="0" borderId="0" xfId="0" applyFont="1" applyBorder="1" applyAlignment="1">
      <alignment horizontal="right"/>
    </xf>
    <xf numFmtId="164" fontId="31" fillId="0" borderId="0" xfId="0" applyNumberFormat="1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0" fontId="28" fillId="0" borderId="0" xfId="0" applyFont="1" applyBorder="1" applyAlignment="1">
      <alignment horizontal="right" vertical="center"/>
    </xf>
    <xf numFmtId="164" fontId="28" fillId="0" borderId="0" xfId="0" applyNumberFormat="1" applyFont="1" applyBorder="1" applyAlignment="1">
      <alignment horizontal="center" vertical="center"/>
    </xf>
    <xf numFmtId="0" fontId="30" fillId="0" borderId="0" xfId="0" applyFont="1" applyBorder="1"/>
    <xf numFmtId="0" fontId="21" fillId="0" borderId="0" xfId="0" applyFont="1" applyBorder="1" applyAlignment="1">
      <alignment horizontal="right"/>
    </xf>
    <xf numFmtId="164" fontId="21" fillId="0" borderId="0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164" fontId="20" fillId="0" borderId="1" xfId="0" applyNumberFormat="1" applyFont="1" applyBorder="1" applyAlignment="1">
      <alignment horizontal="center"/>
    </xf>
    <xf numFmtId="0" fontId="13" fillId="0" borderId="0" xfId="0" applyFont="1"/>
    <xf numFmtId="164" fontId="23" fillId="0" borderId="1" xfId="0" applyNumberFormat="1" applyFont="1" applyBorder="1" applyAlignment="1">
      <alignment horizontal="center" vertical="top"/>
    </xf>
    <xf numFmtId="0" fontId="7" fillId="0" borderId="6" xfId="0" quotePrefix="1" applyFont="1" applyBorder="1" applyAlignment="1">
      <alignment horizontal="center" vertical="center"/>
    </xf>
    <xf numFmtId="166" fontId="10" fillId="0" borderId="44" xfId="0" applyNumberFormat="1" applyFont="1" applyBorder="1" applyAlignment="1">
      <alignment horizontal="center" vertical="center"/>
    </xf>
    <xf numFmtId="166" fontId="11" fillId="0" borderId="45" xfId="0" applyNumberFormat="1" applyFont="1" applyBorder="1" applyAlignment="1">
      <alignment horizontal="center" vertical="center"/>
    </xf>
    <xf numFmtId="0" fontId="38" fillId="0" borderId="0" xfId="0" applyFont="1"/>
    <xf numFmtId="0" fontId="39" fillId="0" borderId="0" xfId="0" applyFont="1" applyAlignment="1">
      <alignment horizontal="center" vertical="top"/>
    </xf>
    <xf numFmtId="0" fontId="40" fillId="0" borderId="0" xfId="0" applyFont="1" applyAlignment="1">
      <alignment horizontal="center" vertical="top"/>
    </xf>
    <xf numFmtId="0" fontId="22" fillId="0" borderId="0" xfId="0" applyFont="1" applyAlignment="1">
      <alignment vertical="top"/>
    </xf>
    <xf numFmtId="0" fontId="41" fillId="0" borderId="0" xfId="0" applyFont="1" applyAlignment="1">
      <alignment horizontal="center" vertical="center"/>
    </xf>
    <xf numFmtId="0" fontId="41" fillId="0" borderId="1" xfId="0" applyFont="1" applyBorder="1" applyAlignment="1">
      <alignment horizontal="center" vertical="center"/>
    </xf>
    <xf numFmtId="0" fontId="42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top" wrapText="1"/>
    </xf>
    <xf numFmtId="0" fontId="22" fillId="0" borderId="0" xfId="0" applyFont="1" applyAlignment="1">
      <alignment horizontal="center" vertical="center"/>
    </xf>
    <xf numFmtId="0" fontId="20" fillId="0" borderId="3" xfId="0" applyFont="1" applyBorder="1" applyAlignment="1">
      <alignment horizontal="right"/>
    </xf>
    <xf numFmtId="0" fontId="20" fillId="0" borderId="5" xfId="0" applyFont="1" applyBorder="1" applyAlignment="1">
      <alignment horizontal="right"/>
    </xf>
    <xf numFmtId="0" fontId="28" fillId="0" borderId="8" xfId="0" applyNumberFormat="1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31" fillId="0" borderId="3" xfId="0" applyFont="1" applyBorder="1" applyAlignment="1">
      <alignment horizontal="right"/>
    </xf>
    <xf numFmtId="0" fontId="31" fillId="0" borderId="5" xfId="0" applyFont="1" applyBorder="1" applyAlignment="1">
      <alignment horizontal="right"/>
    </xf>
    <xf numFmtId="0" fontId="31" fillId="0" borderId="8" xfId="0" applyFont="1" applyBorder="1" applyAlignment="1">
      <alignment horizontal="center"/>
    </xf>
    <xf numFmtId="0" fontId="31" fillId="0" borderId="3" xfId="0" applyFont="1" applyBorder="1" applyAlignment="1">
      <alignment horizontal="center"/>
    </xf>
    <xf numFmtId="0" fontId="31" fillId="0" borderId="5" xfId="0" applyFont="1" applyBorder="1" applyAlignment="1">
      <alignment horizontal="center"/>
    </xf>
    <xf numFmtId="0" fontId="29" fillId="0" borderId="3" xfId="0" applyFont="1" applyBorder="1" applyAlignment="1">
      <alignment horizontal="right"/>
    </xf>
    <xf numFmtId="0" fontId="29" fillId="0" borderId="5" xfId="0" applyFont="1" applyBorder="1" applyAlignment="1">
      <alignment horizontal="right"/>
    </xf>
    <xf numFmtId="164" fontId="23" fillId="0" borderId="2" xfId="0" applyNumberFormat="1" applyFont="1" applyBorder="1" applyAlignment="1">
      <alignment horizontal="center" vertical="center"/>
    </xf>
    <xf numFmtId="164" fontId="23" fillId="0" borderId="7" xfId="0" applyNumberFormat="1" applyFont="1" applyBorder="1" applyAlignment="1">
      <alignment horizontal="center" vertical="center"/>
    </xf>
    <xf numFmtId="164" fontId="23" fillId="0" borderId="6" xfId="0" applyNumberFormat="1" applyFont="1" applyBorder="1" applyAlignment="1">
      <alignment horizontal="center" vertical="center"/>
    </xf>
    <xf numFmtId="164" fontId="22" fillId="0" borderId="2" xfId="0" applyNumberFormat="1" applyFont="1" applyBorder="1" applyAlignment="1">
      <alignment horizontal="center" vertical="center"/>
    </xf>
    <xf numFmtId="164" fontId="22" fillId="0" borderId="7" xfId="0" applyNumberFormat="1" applyFont="1" applyBorder="1" applyAlignment="1">
      <alignment horizontal="center" vertical="center"/>
    </xf>
    <xf numFmtId="164" fontId="22" fillId="0" borderId="6" xfId="0" applyNumberFormat="1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28" fillId="0" borderId="6" xfId="0" applyFont="1" applyBorder="1" applyAlignment="1">
      <alignment horizontal="center" vertical="center"/>
    </xf>
    <xf numFmtId="0" fontId="28" fillId="0" borderId="3" xfId="0" applyFont="1" applyBorder="1" applyAlignment="1">
      <alignment horizontal="right"/>
    </xf>
    <xf numFmtId="0" fontId="28" fillId="0" borderId="4" xfId="0" applyFont="1" applyBorder="1" applyAlignment="1">
      <alignment horizontal="right"/>
    </xf>
    <xf numFmtId="0" fontId="28" fillId="0" borderId="8" xfId="0" applyFont="1" applyBorder="1" applyAlignment="1">
      <alignment horizontal="right"/>
    </xf>
    <xf numFmtId="0" fontId="28" fillId="0" borderId="5" xfId="0" applyFont="1" applyBorder="1" applyAlignment="1">
      <alignment horizontal="right"/>
    </xf>
    <xf numFmtId="0" fontId="1" fillId="4" borderId="9" xfId="0" applyFont="1" applyFill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166" fontId="7" fillId="0" borderId="5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0" fontId="7" fillId="0" borderId="2" xfId="0" quotePrefix="1" applyFont="1" applyBorder="1" applyAlignment="1">
      <alignment horizontal="center" vertical="center" wrapText="1"/>
    </xf>
    <xf numFmtId="0" fontId="7" fillId="0" borderId="7" xfId="0" quotePrefix="1" applyFont="1" applyBorder="1" applyAlignment="1">
      <alignment horizontal="center" vertical="center" wrapText="1"/>
    </xf>
    <xf numFmtId="0" fontId="7" fillId="0" borderId="6" xfId="0" quotePrefix="1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166" fontId="7" fillId="0" borderId="2" xfId="0" applyNumberFormat="1" applyFont="1" applyBorder="1" applyAlignment="1">
      <alignment horizontal="center" vertical="center"/>
    </xf>
    <xf numFmtId="166" fontId="7" fillId="0" borderId="6" xfId="0" applyNumberFormat="1" applyFont="1" applyBorder="1" applyAlignment="1">
      <alignment horizontal="center" vertical="center"/>
    </xf>
    <xf numFmtId="164" fontId="10" fillId="0" borderId="3" xfId="0" applyNumberFormat="1" applyFon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166" fontId="7" fillId="0" borderId="2" xfId="0" applyNumberFormat="1" applyFont="1" applyBorder="1" applyAlignment="1">
      <alignment horizontal="center" vertical="center" wrapText="1"/>
    </xf>
    <xf numFmtId="0" fontId="7" fillId="0" borderId="7" xfId="0" quotePrefix="1" applyFont="1" applyBorder="1" applyAlignment="1">
      <alignment horizontal="center" vertical="center"/>
    </xf>
    <xf numFmtId="0" fontId="7" fillId="0" borderId="6" xfId="0" quotePrefix="1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167" fontId="10" fillId="0" borderId="9" xfId="0" applyNumberFormat="1" applyFont="1" applyBorder="1" applyAlignment="1">
      <alignment horizontal="center" vertical="center" wrapText="1"/>
    </xf>
    <xf numFmtId="166" fontId="11" fillId="0" borderId="27" xfId="0" applyNumberFormat="1" applyFont="1" applyBorder="1" applyAlignment="1">
      <alignment horizontal="center" vertical="center"/>
    </xf>
    <xf numFmtId="166" fontId="10" fillId="0" borderId="29" xfId="0" applyNumberFormat="1" applyFont="1" applyBorder="1" applyAlignment="1">
      <alignment horizontal="center" vertical="center"/>
    </xf>
  </cellXfs>
  <cellStyles count="1"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842440</xdr:colOff>
      <xdr:row>0</xdr:row>
      <xdr:rowOff>48682</xdr:rowOff>
    </xdr:from>
    <xdr:to>
      <xdr:col>6</xdr:col>
      <xdr:colOff>554574</xdr:colOff>
      <xdr:row>4</xdr:row>
      <xdr:rowOff>232833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4FD14253-30AA-4890-9F45-141E8F662653}"/>
            </a:ext>
          </a:extLst>
        </xdr:cNvPr>
        <xdr:cNvSpPr txBox="1"/>
      </xdr:nvSpPr>
      <xdr:spPr>
        <a:xfrm>
          <a:off x="2985565" y="48682"/>
          <a:ext cx="5017559" cy="14128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16565</xdr:colOff>
      <xdr:row>0</xdr:row>
      <xdr:rowOff>8283</xdr:rowOff>
    </xdr:from>
    <xdr:to>
      <xdr:col>34</xdr:col>
      <xdr:colOff>795131</xdr:colOff>
      <xdr:row>0</xdr:row>
      <xdr:rowOff>281610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FB39F8DE-ECE9-4CD6-8FF4-0E0375E9D02E}"/>
            </a:ext>
          </a:extLst>
        </xdr:cNvPr>
        <xdr:cNvSpPr txBox="1"/>
      </xdr:nvSpPr>
      <xdr:spPr>
        <a:xfrm>
          <a:off x="16565" y="8283"/>
          <a:ext cx="9052892" cy="2733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as-IN" sz="1400">
              <a:latin typeface="NikoshBAN" panose="02000000000000000000" pitchFamily="2" charset="0"/>
              <a:cs typeface="NikoshBAN" panose="02000000000000000000" pitchFamily="2" charset="0"/>
            </a:rPr>
            <a:t>  বিয়াম ক্যান্টিনে বিয়াম কর্মকর্তা/কর্মচারীদের অক্টোবর ২০২৪ মাসের হাজিরার হিসাব</a:t>
          </a:r>
          <a:endParaRPr lang="en-US" sz="1400">
            <a:latin typeface="NikoshBAN" panose="02000000000000000000" pitchFamily="2" charset="0"/>
            <a:cs typeface="NikoshBAN" panose="02000000000000000000" pitchFamily="2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showGridLines="0" topLeftCell="A20" zoomScale="115" zoomScaleNormal="115" workbookViewId="0">
      <selection activeCell="G15" sqref="G15"/>
    </sheetView>
  </sheetViews>
  <sheetFormatPr defaultColWidth="9.109375" defaultRowHeight="16.8"/>
  <cols>
    <col min="1" max="1" width="10.109375" style="191" customWidth="1"/>
    <col min="2" max="2" width="63.5546875" style="191" customWidth="1"/>
    <col min="3" max="3" width="15" style="191" customWidth="1"/>
    <col min="4" max="6" width="9.109375" style="191"/>
    <col min="7" max="7" width="24.6640625" style="191" customWidth="1"/>
    <col min="8" max="16384" width="9.109375" style="191"/>
  </cols>
  <sheetData>
    <row r="1" spans="1:9" ht="32.25" customHeight="1">
      <c r="A1" s="274" t="s">
        <v>335</v>
      </c>
      <c r="B1" s="274"/>
      <c r="C1" s="274"/>
      <c r="D1" s="199"/>
      <c r="E1" s="199"/>
      <c r="F1" s="199"/>
      <c r="G1" s="199"/>
      <c r="H1" s="199"/>
      <c r="I1" s="199"/>
    </row>
    <row r="2" spans="1:9">
      <c r="A2" s="194" t="s">
        <v>331</v>
      </c>
      <c r="B2" s="194" t="s">
        <v>371</v>
      </c>
      <c r="C2" s="194" t="s">
        <v>332</v>
      </c>
      <c r="G2" s="261">
        <v>1208806</v>
      </c>
    </row>
    <row r="3" spans="1:9">
      <c r="A3" s="259">
        <v>1</v>
      </c>
      <c r="B3" s="259" t="s">
        <v>307</v>
      </c>
      <c r="C3" s="245">
        <f>Home!E17</f>
        <v>1187039</v>
      </c>
    </row>
    <row r="4" spans="1:9">
      <c r="A4" s="259">
        <v>2</v>
      </c>
      <c r="B4" s="259" t="s">
        <v>304</v>
      </c>
      <c r="C4" s="245">
        <f>Home!B18</f>
        <v>159520</v>
      </c>
    </row>
    <row r="5" spans="1:9">
      <c r="A5" s="259">
        <v>3</v>
      </c>
      <c r="B5" s="259" t="s">
        <v>333</v>
      </c>
      <c r="C5" s="245">
        <f>Home!D18</f>
        <v>21600</v>
      </c>
    </row>
    <row r="6" spans="1:9">
      <c r="A6" s="259">
        <v>4</v>
      </c>
      <c r="B6" s="259" t="s">
        <v>334</v>
      </c>
      <c r="C6" s="245">
        <f>Home!C18</f>
        <v>6245</v>
      </c>
    </row>
    <row r="7" spans="1:9" ht="19.2">
      <c r="A7" s="275" t="s">
        <v>367</v>
      </c>
      <c r="B7" s="276"/>
      <c r="C7" s="260">
        <f>SUM(C3:C6)</f>
        <v>1374404</v>
      </c>
      <c r="E7" s="211" t="s">
        <v>346</v>
      </c>
      <c r="F7" s="212" t="b">
        <f>C7=Home!B22</f>
        <v>1</v>
      </c>
      <c r="G7" s="210" t="s">
        <v>363</v>
      </c>
    </row>
    <row r="8" spans="1:9" ht="19.2">
      <c r="A8" s="257"/>
      <c r="B8" s="257"/>
      <c r="C8" s="258"/>
      <c r="E8" s="252"/>
      <c r="F8"/>
      <c r="G8" s="253"/>
    </row>
    <row r="9" spans="1:9">
      <c r="A9" s="250"/>
      <c r="B9" s="250"/>
      <c r="C9" s="251"/>
      <c r="E9" s="252"/>
      <c r="F9"/>
      <c r="G9" s="253"/>
    </row>
    <row r="10" spans="1:9">
      <c r="A10" s="248"/>
      <c r="B10" s="248"/>
      <c r="C10" s="249"/>
    </row>
    <row r="11" spans="1:9">
      <c r="A11" s="277" t="s">
        <v>343</v>
      </c>
      <c r="B11" s="277"/>
      <c r="C11" s="277"/>
    </row>
    <row r="12" spans="1:9">
      <c r="A12" s="194" t="s">
        <v>331</v>
      </c>
      <c r="B12" s="194" t="s">
        <v>336</v>
      </c>
      <c r="C12" s="194" t="s">
        <v>332</v>
      </c>
    </row>
    <row r="13" spans="1:9" hidden="1">
      <c r="A13" s="200"/>
      <c r="B13" s="192" t="s">
        <v>337</v>
      </c>
      <c r="C13" s="241"/>
    </row>
    <row r="14" spans="1:9">
      <c r="A14" s="200">
        <v>1</v>
      </c>
      <c r="B14" s="192" t="s">
        <v>338</v>
      </c>
      <c r="C14" s="242">
        <v>183942.48076062024</v>
      </c>
    </row>
    <row r="15" spans="1:9">
      <c r="A15" s="200">
        <v>2</v>
      </c>
      <c r="B15" s="192" t="s">
        <v>339</v>
      </c>
      <c r="C15" s="242">
        <v>64008.18729521925</v>
      </c>
    </row>
    <row r="16" spans="1:9">
      <c r="A16" s="200">
        <v>3</v>
      </c>
      <c r="B16" s="192" t="s">
        <v>340</v>
      </c>
      <c r="C16" s="242">
        <v>3210</v>
      </c>
    </row>
    <row r="17" spans="1:7">
      <c r="A17" s="200">
        <v>4</v>
      </c>
      <c r="B17" s="192" t="s">
        <v>374</v>
      </c>
      <c r="C17" s="242">
        <v>0</v>
      </c>
    </row>
    <row r="18" spans="1:7">
      <c r="A18" s="200">
        <v>5</v>
      </c>
      <c r="B18" s="192" t="s">
        <v>341</v>
      </c>
      <c r="C18" s="242">
        <v>0</v>
      </c>
    </row>
    <row r="19" spans="1:7">
      <c r="A19" s="200">
        <v>6</v>
      </c>
      <c r="B19" s="192" t="s">
        <v>372</v>
      </c>
      <c r="C19" s="242">
        <v>52000</v>
      </c>
    </row>
    <row r="20" spans="1:7">
      <c r="A20" s="192"/>
      <c r="B20" s="193" t="s">
        <v>368</v>
      </c>
      <c r="C20" s="203">
        <f>SUM(C13:C19)</f>
        <v>303160.66805583949</v>
      </c>
      <c r="E20" s="208" t="s">
        <v>346</v>
      </c>
      <c r="F20" s="209" t="b">
        <f>C20=Home!D11</f>
        <v>1</v>
      </c>
      <c r="G20" s="236" t="s">
        <v>364</v>
      </c>
    </row>
    <row r="21" spans="1:7">
      <c r="A21" s="201"/>
      <c r="B21" s="201"/>
      <c r="C21" s="201"/>
    </row>
    <row r="22" spans="1:7">
      <c r="A22" s="278" t="s">
        <v>344</v>
      </c>
      <c r="B22" s="278"/>
      <c r="C22" s="278"/>
    </row>
    <row r="23" spans="1:7">
      <c r="A23" s="194" t="s">
        <v>331</v>
      </c>
      <c r="B23" s="194" t="s">
        <v>336</v>
      </c>
      <c r="C23" s="194" t="s">
        <v>332</v>
      </c>
    </row>
    <row r="24" spans="1:7" hidden="1">
      <c r="A24" s="200">
        <v>1</v>
      </c>
      <c r="B24" s="192" t="s">
        <v>337</v>
      </c>
      <c r="C24" s="242"/>
    </row>
    <row r="25" spans="1:7">
      <c r="A25" s="200">
        <v>1</v>
      </c>
      <c r="B25" s="192" t="s">
        <v>338</v>
      </c>
      <c r="C25" s="242">
        <v>374434.200693855</v>
      </c>
    </row>
    <row r="26" spans="1:7">
      <c r="A26" s="200">
        <v>2</v>
      </c>
      <c r="B26" s="192" t="s">
        <v>339</v>
      </c>
      <c r="C26" s="242">
        <v>211165.54076762596</v>
      </c>
    </row>
    <row r="27" spans="1:7">
      <c r="A27" s="200">
        <v>3</v>
      </c>
      <c r="B27" s="192" t="s">
        <v>340</v>
      </c>
      <c r="C27" s="242">
        <v>4830</v>
      </c>
    </row>
    <row r="28" spans="1:7">
      <c r="A28" s="200">
        <v>4</v>
      </c>
      <c r="B28" s="192" t="s">
        <v>374</v>
      </c>
      <c r="C28" s="242">
        <v>13900</v>
      </c>
    </row>
    <row r="29" spans="1:7">
      <c r="A29" s="200">
        <v>5</v>
      </c>
      <c r="B29" s="192" t="s">
        <v>341</v>
      </c>
      <c r="C29" s="242">
        <v>10900</v>
      </c>
    </row>
    <row r="30" spans="1:7">
      <c r="A30" s="200">
        <v>6</v>
      </c>
      <c r="B30" s="192" t="s">
        <v>342</v>
      </c>
      <c r="C30" s="192">
        <v>51700</v>
      </c>
    </row>
    <row r="31" spans="1:7">
      <c r="A31" s="192"/>
      <c r="B31" s="193" t="s">
        <v>368</v>
      </c>
      <c r="C31" s="203">
        <f>SUM(C24:C30)</f>
        <v>666929.74146148097</v>
      </c>
      <c r="E31" s="208" t="s">
        <v>346</v>
      </c>
      <c r="F31" s="209" t="b">
        <f>C31=Home!D12</f>
        <v>1</v>
      </c>
      <c r="G31" s="237" t="s">
        <v>364</v>
      </c>
    </row>
    <row r="32" spans="1:7">
      <c r="A32" s="201"/>
      <c r="B32" s="254"/>
      <c r="C32" s="255"/>
      <c r="E32" s="256"/>
      <c r="F32"/>
      <c r="G32" s="201"/>
    </row>
    <row r="33" spans="1:7">
      <c r="A33" s="201"/>
      <c r="B33" s="254"/>
      <c r="C33" s="255"/>
      <c r="E33" s="256"/>
      <c r="F33"/>
      <c r="G33" s="201"/>
    </row>
    <row r="34" spans="1:7">
      <c r="A34" s="201"/>
      <c r="B34" s="201"/>
      <c r="C34" s="201"/>
    </row>
    <row r="35" spans="1:7">
      <c r="A35" s="281" t="s">
        <v>345</v>
      </c>
      <c r="B35" s="281"/>
      <c r="C35" s="281"/>
    </row>
    <row r="36" spans="1:7">
      <c r="A36" s="282" t="s">
        <v>376</v>
      </c>
      <c r="B36" s="283"/>
      <c r="C36" s="238" t="s">
        <v>332</v>
      </c>
    </row>
    <row r="37" spans="1:7" ht="18.75" customHeight="1">
      <c r="A37" s="284" t="s">
        <v>373</v>
      </c>
      <c r="B37" s="285"/>
      <c r="C37" s="204">
        <f>C20</f>
        <v>303160.66805583949</v>
      </c>
    </row>
    <row r="38" spans="1:7">
      <c r="A38" s="284" t="s">
        <v>375</v>
      </c>
      <c r="B38" s="285"/>
      <c r="C38" s="204">
        <f>C31</f>
        <v>666929.74146148097</v>
      </c>
    </row>
    <row r="39" spans="1:7">
      <c r="A39" s="279" t="s">
        <v>369</v>
      </c>
      <c r="B39" s="280"/>
      <c r="C39" s="205">
        <f>SUM(C37:C38)</f>
        <v>970090.40951732046</v>
      </c>
    </row>
    <row r="40" spans="1:7">
      <c r="A40" s="279" t="s">
        <v>370</v>
      </c>
      <c r="B40" s="280"/>
      <c r="C40" s="205">
        <f>ER!C7</f>
        <v>1374404</v>
      </c>
    </row>
    <row r="41" spans="1:7">
      <c r="A41" s="279" t="s">
        <v>347</v>
      </c>
      <c r="B41" s="280"/>
      <c r="C41" s="205">
        <f>C40-C39</f>
        <v>404313.59048267954</v>
      </c>
      <c r="E41" s="208" t="s">
        <v>346</v>
      </c>
      <c r="F41" s="209" t="b">
        <f>C40=Home!B22</f>
        <v>1</v>
      </c>
      <c r="G41" s="210" t="s">
        <v>363</v>
      </c>
    </row>
  </sheetData>
  <mergeCells count="11">
    <mergeCell ref="A41:B41"/>
    <mergeCell ref="A35:C35"/>
    <mergeCell ref="A36:B36"/>
    <mergeCell ref="A37:B37"/>
    <mergeCell ref="A38:B38"/>
    <mergeCell ref="A39:B39"/>
    <mergeCell ref="A1:C1"/>
    <mergeCell ref="A7:B7"/>
    <mergeCell ref="A11:C11"/>
    <mergeCell ref="A22:C22"/>
    <mergeCell ref="A40:B40"/>
  </mergeCells>
  <conditionalFormatting sqref="F20">
    <cfRule type="cellIs" dxfId="13" priority="7" operator="equal">
      <formula>FALSE</formula>
    </cfRule>
    <cfRule type="cellIs" dxfId="12" priority="8" operator="equal">
      <formula>TRUE</formula>
    </cfRule>
  </conditionalFormatting>
  <conditionalFormatting sqref="F31">
    <cfRule type="cellIs" dxfId="11" priority="5" operator="equal">
      <formula>FALSE</formula>
    </cfRule>
    <cfRule type="cellIs" dxfId="10" priority="6" operator="equal">
      <formula>TRUE</formula>
    </cfRule>
  </conditionalFormatting>
  <conditionalFormatting sqref="F7">
    <cfRule type="cellIs" dxfId="9" priority="3" operator="equal">
      <formula>FALSE</formula>
    </cfRule>
    <cfRule type="cellIs" dxfId="8" priority="4" operator="equal">
      <formula>TRUE</formula>
    </cfRule>
  </conditionalFormatting>
  <conditionalFormatting sqref="F41">
    <cfRule type="cellIs" dxfId="7" priority="1" operator="equal">
      <formula>FALSE</formula>
    </cfRule>
    <cfRule type="cellIs" dxfId="6" priority="2" operator="equal">
      <formula>TRUE</formula>
    </cfRule>
  </conditionalFormatting>
  <pageMargins left="0.7" right="0.7" top="0.5" bottom="0.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7" zoomScaleNormal="100" workbookViewId="0">
      <selection activeCell="C18" sqref="C18"/>
    </sheetView>
  </sheetViews>
  <sheetFormatPr defaultColWidth="9.109375" defaultRowHeight="19.2"/>
  <cols>
    <col min="1" max="1" width="1.6640625" style="111" customWidth="1"/>
    <col min="2" max="2" width="30.44140625" style="111" customWidth="1"/>
    <col min="3" max="3" width="20.6640625" style="111" customWidth="1"/>
    <col min="4" max="4" width="20.109375" style="111" customWidth="1"/>
    <col min="5" max="5" width="21" style="111" customWidth="1"/>
    <col min="6" max="6" width="17.6640625" style="111" customWidth="1"/>
    <col min="7" max="7" width="19.33203125" style="111" customWidth="1"/>
    <col min="8" max="8" width="19.5546875" style="111" customWidth="1"/>
    <col min="9" max="9" width="24.5546875" style="111" customWidth="1"/>
    <col min="10" max="10" width="12.109375" style="111" customWidth="1"/>
    <col min="11" max="16384" width="9.109375" style="111"/>
  </cols>
  <sheetData>
    <row r="1" spans="2:10" ht="22.2">
      <c r="B1" s="153"/>
      <c r="C1" s="153"/>
      <c r="D1" s="153"/>
      <c r="E1" s="153"/>
      <c r="F1" s="153"/>
      <c r="G1" s="153"/>
      <c r="H1" s="153"/>
    </row>
    <row r="2" spans="2:10" ht="22.2">
      <c r="B2" s="153"/>
      <c r="C2" s="153"/>
      <c r="D2" s="153"/>
      <c r="E2" s="153"/>
      <c r="F2" s="153"/>
      <c r="G2" s="153"/>
      <c r="H2" s="153"/>
    </row>
    <row r="3" spans="2:10" ht="22.2">
      <c r="B3" s="173">
        <f ca="1">NOW()</f>
        <v>45602.408190162037</v>
      </c>
      <c r="C3" s="153"/>
      <c r="D3" s="153"/>
      <c r="E3" s="153"/>
      <c r="F3" s="153"/>
      <c r="G3" s="153"/>
      <c r="H3" s="153"/>
    </row>
    <row r="4" spans="2:10" ht="22.2">
      <c r="B4" s="153"/>
      <c r="C4" s="153"/>
      <c r="D4" s="153"/>
      <c r="E4" s="153"/>
      <c r="F4" s="153"/>
      <c r="G4" s="153"/>
      <c r="H4" s="153"/>
    </row>
    <row r="5" spans="2:10" ht="22.2">
      <c r="B5" s="153"/>
      <c r="C5" s="153"/>
      <c r="D5" s="153"/>
      <c r="E5" s="153"/>
      <c r="F5" s="153"/>
      <c r="G5" s="153"/>
      <c r="H5" s="153"/>
    </row>
    <row r="6" spans="2:10" ht="22.2">
      <c r="B6" s="174" t="s">
        <v>323</v>
      </c>
      <c r="C6" s="175" t="s">
        <v>324</v>
      </c>
      <c r="D6" s="153"/>
      <c r="E6" s="176"/>
      <c r="F6" s="152"/>
      <c r="G6" s="274"/>
      <c r="H6" s="153"/>
    </row>
    <row r="7" spans="2:10" ht="22.2">
      <c r="B7" s="177" t="s">
        <v>325</v>
      </c>
      <c r="C7" s="178">
        <v>45581</v>
      </c>
      <c r="D7" s="153"/>
      <c r="E7" s="179"/>
      <c r="F7" s="152"/>
      <c r="G7" s="274"/>
      <c r="H7" s="153"/>
    </row>
    <row r="8" spans="2:10" ht="22.2">
      <c r="B8" s="180"/>
      <c r="C8" s="180"/>
      <c r="D8" s="153"/>
      <c r="E8" s="154"/>
      <c r="F8" s="155"/>
      <c r="G8" s="153"/>
      <c r="H8" s="153"/>
    </row>
    <row r="9" spans="2:10" ht="22.2">
      <c r="B9" s="180"/>
      <c r="C9" s="180"/>
      <c r="D9" s="153"/>
      <c r="E9" s="154"/>
      <c r="F9" s="155"/>
      <c r="G9" s="153"/>
      <c r="H9" s="153"/>
    </row>
    <row r="10" spans="2:10" ht="22.2">
      <c r="B10" s="132" t="s">
        <v>298</v>
      </c>
      <c r="C10" s="133" t="s">
        <v>299</v>
      </c>
      <c r="D10" s="134" t="s">
        <v>300</v>
      </c>
      <c r="E10" s="135" t="s">
        <v>301</v>
      </c>
      <c r="F10" s="136" t="s">
        <v>302</v>
      </c>
      <c r="G10" s="137"/>
      <c r="H10" s="138"/>
      <c r="I10" s="181"/>
    </row>
    <row r="11" spans="2:10" ht="21.75" customHeight="1">
      <c r="B11" s="139" t="s">
        <v>387</v>
      </c>
      <c r="C11" s="140">
        <v>254440.99999999901</v>
      </c>
      <c r="D11" s="141">
        <v>303160.66805583949</v>
      </c>
      <c r="E11" s="142"/>
      <c r="F11" s="143"/>
      <c r="G11" s="144"/>
      <c r="H11" s="145"/>
      <c r="I11" s="182"/>
      <c r="J11" s="183"/>
    </row>
    <row r="12" spans="2:10" ht="22.2">
      <c r="B12" s="139" t="s">
        <v>388</v>
      </c>
      <c r="C12" s="140">
        <v>664468</v>
      </c>
      <c r="D12" s="141">
        <v>666929.74146148097</v>
      </c>
      <c r="E12" s="146">
        <v>166926.16372614284</v>
      </c>
      <c r="F12" s="147">
        <v>115744.75420882138</v>
      </c>
      <c r="G12" s="144"/>
      <c r="H12" s="145"/>
      <c r="I12" s="182"/>
    </row>
    <row r="13" spans="2:10" ht="22.2">
      <c r="B13" s="148" t="s">
        <v>303</v>
      </c>
      <c r="C13" s="239">
        <f>SUM(C11:C12)</f>
        <v>918908.99999999907</v>
      </c>
      <c r="D13" s="240">
        <f>SUM(D11:D12)</f>
        <v>970090.40951732046</v>
      </c>
      <c r="E13" s="149"/>
      <c r="F13" s="150"/>
      <c r="G13" s="151"/>
      <c r="H13" s="152"/>
      <c r="I13" s="184"/>
    </row>
    <row r="14" spans="2:10" ht="22.2">
      <c r="B14" s="153"/>
      <c r="C14" s="153"/>
      <c r="D14" s="153"/>
      <c r="E14" s="154"/>
      <c r="F14" s="155"/>
      <c r="G14" s="153"/>
      <c r="H14" s="153"/>
    </row>
    <row r="15" spans="2:10" ht="22.2">
      <c r="B15" s="156" t="s">
        <v>304</v>
      </c>
      <c r="C15" s="157" t="s">
        <v>305</v>
      </c>
      <c r="D15" s="158" t="s">
        <v>306</v>
      </c>
      <c r="E15" s="159" t="s">
        <v>307</v>
      </c>
      <c r="F15" s="160" t="s">
        <v>308</v>
      </c>
      <c r="G15" s="161" t="s">
        <v>309</v>
      </c>
      <c r="H15" s="161" t="s">
        <v>310</v>
      </c>
    </row>
    <row r="16" spans="2:10" ht="22.2">
      <c r="B16" s="162">
        <v>74110</v>
      </c>
      <c r="C16" s="162">
        <v>4535</v>
      </c>
      <c r="D16" s="190">
        <v>21600</v>
      </c>
      <c r="E16" s="188"/>
      <c r="F16" s="163"/>
      <c r="G16" s="286">
        <v>1000000</v>
      </c>
      <c r="H16" s="289">
        <f>G16-D22</f>
        <v>81091.000000000931</v>
      </c>
    </row>
    <row r="17" spans="2:8" ht="22.2">
      <c r="B17" s="162">
        <v>85410</v>
      </c>
      <c r="C17" s="162">
        <v>1710</v>
      </c>
      <c r="D17" s="190">
        <v>0</v>
      </c>
      <c r="E17" s="172">
        <f>'earn-parties'!E42</f>
        <v>1187039</v>
      </c>
      <c r="F17" s="164" t="str">
        <f>IF(F12=F22,"ঠিক আছে","ভুল ")</f>
        <v>ঠিক আছে</v>
      </c>
      <c r="G17" s="287"/>
      <c r="H17" s="290"/>
    </row>
    <row r="18" spans="2:8" ht="22.2">
      <c r="B18" s="165">
        <f>SUM(B16:B17)</f>
        <v>159520</v>
      </c>
      <c r="C18" s="165">
        <f>SUM(C16:C17)</f>
        <v>6245</v>
      </c>
      <c r="D18" s="166">
        <f>SUM(D16:D17)</f>
        <v>21600</v>
      </c>
      <c r="E18" s="189"/>
      <c r="F18" s="167"/>
      <c r="G18" s="288"/>
      <c r="H18" s="291"/>
    </row>
    <row r="19" spans="2:8" ht="22.2">
      <c r="B19" s="153"/>
      <c r="C19" s="153"/>
      <c r="D19" s="153"/>
      <c r="E19" s="154"/>
      <c r="F19" s="155"/>
      <c r="G19" s="153"/>
      <c r="H19" s="153"/>
    </row>
    <row r="20" spans="2:8" ht="22.2">
      <c r="B20" s="136" t="s">
        <v>311</v>
      </c>
      <c r="C20" s="136" t="s">
        <v>301</v>
      </c>
      <c r="D20" s="168" t="s">
        <v>312</v>
      </c>
      <c r="E20" s="169" t="s">
        <v>313</v>
      </c>
      <c r="F20" s="136" t="s">
        <v>314</v>
      </c>
      <c r="G20" s="136" t="s">
        <v>315</v>
      </c>
      <c r="H20" s="136" t="s">
        <v>285</v>
      </c>
    </row>
    <row r="21" spans="2:8" ht="22.2">
      <c r="B21" s="161" t="s">
        <v>316</v>
      </c>
      <c r="C21" s="161" t="s">
        <v>317</v>
      </c>
      <c r="D21" s="161" t="s">
        <v>318</v>
      </c>
      <c r="E21" s="170" t="s">
        <v>319</v>
      </c>
      <c r="F21" s="161" t="s">
        <v>320</v>
      </c>
      <c r="G21" s="161" t="s">
        <v>321</v>
      </c>
      <c r="H21" s="161" t="s">
        <v>322</v>
      </c>
    </row>
    <row r="22" spans="2:8" ht="22.2">
      <c r="B22" s="171">
        <f>SUM(B18:D18)+'earn-parties'!E42</f>
        <v>1374404</v>
      </c>
      <c r="C22" s="171">
        <f>E12</f>
        <v>166926.16372614284</v>
      </c>
      <c r="D22" s="171">
        <f>C13</f>
        <v>918908.99999999907</v>
      </c>
      <c r="E22" s="171">
        <f>D13</f>
        <v>970090.40951732046</v>
      </c>
      <c r="F22" s="171">
        <f>C22+D22-E22</f>
        <v>115744.75420882145</v>
      </c>
      <c r="G22" s="171">
        <f>B22-E22</f>
        <v>404313.59048267954</v>
      </c>
      <c r="H22" s="171" t="str">
        <f>IF(G22&lt;0,"ক্ষতি","লাভ")</f>
        <v>লাভ</v>
      </c>
    </row>
    <row r="25" spans="2:8">
      <c r="B25" s="185" t="s">
        <v>326</v>
      </c>
    </row>
    <row r="26" spans="2:8">
      <c r="B26" s="186">
        <f ca="1">B3</f>
        <v>45602.408190162037</v>
      </c>
    </row>
    <row r="27" spans="2:8">
      <c r="B27" s="187" t="s">
        <v>327</v>
      </c>
    </row>
  </sheetData>
  <mergeCells count="3">
    <mergeCell ref="G6:G7"/>
    <mergeCell ref="G16:G18"/>
    <mergeCell ref="H16:H18"/>
  </mergeCells>
  <conditionalFormatting sqref="F17">
    <cfRule type="cellIs" dxfId="5" priority="1" operator="equal">
      <formula>"ভুল "</formula>
    </cfRule>
    <cfRule type="cellIs" dxfId="4" priority="2" operator="equal">
      <formula>"ভুল"</formula>
    </cfRule>
  </conditionalFormatting>
  <conditionalFormatting sqref="H22">
    <cfRule type="cellIs" dxfId="3" priority="4" operator="equal">
      <formula>"লাভ"</formula>
    </cfRule>
    <cfRule type="cellIs" dxfId="2" priority="5" operator="equal">
      <formula>"ক্ষতি"</formula>
    </cfRule>
  </conditionalFormatting>
  <conditionalFormatting sqref="B22:G22">
    <cfRule type="cellIs" dxfId="1" priority="3" operator="lessThan">
      <formula>0</formula>
    </cfRule>
  </conditionalFormatting>
  <pageMargins left="0.5" right="0.5" top="0.5" bottom="0.5" header="0" footer="0"/>
  <pageSetup paperSize="9" scale="80" orientation="landscape" r:id="rId1"/>
  <ignoredErrors>
    <ignoredError sqref="B27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2"/>
  <sheetViews>
    <sheetView showGridLines="0" zoomScale="110" zoomScaleNormal="110" workbookViewId="0">
      <selection activeCell="G15" sqref="G15"/>
    </sheetView>
  </sheetViews>
  <sheetFormatPr defaultColWidth="9.109375" defaultRowHeight="16.8"/>
  <cols>
    <col min="1" max="1" width="11" style="191" customWidth="1"/>
    <col min="2" max="2" width="14.44140625" style="191" customWidth="1"/>
    <col min="3" max="3" width="6" style="191" customWidth="1"/>
    <col min="4" max="4" width="5.109375" style="191" customWidth="1"/>
    <col min="5" max="5" width="5" style="191" customWidth="1"/>
    <col min="6" max="6" width="4.5546875" style="191" customWidth="1"/>
    <col min="7" max="7" width="5.109375" style="191" customWidth="1"/>
    <col min="8" max="8" width="5.44140625" style="191" customWidth="1"/>
    <col min="9" max="9" width="5.6640625" style="191" customWidth="1"/>
    <col min="10" max="10" width="6.109375" style="191" customWidth="1"/>
    <col min="11" max="11" width="6.5546875" style="191" customWidth="1"/>
    <col min="12" max="12" width="11.6640625" style="191" customWidth="1"/>
    <col min="13" max="13" width="5" style="191" customWidth="1"/>
    <col min="14" max="14" width="24.109375" style="191" customWidth="1"/>
    <col min="15" max="15" width="16.33203125" style="191" customWidth="1"/>
    <col min="16" max="16384" width="9.109375" style="191"/>
  </cols>
  <sheetData>
    <row r="2" spans="1:15" ht="58.2">
      <c r="A2" s="194" t="s">
        <v>349</v>
      </c>
      <c r="B2" s="213" t="s">
        <v>0</v>
      </c>
      <c r="C2" s="221">
        <v>45581</v>
      </c>
      <c r="D2" s="221">
        <v>45582</v>
      </c>
      <c r="E2" s="221">
        <v>45583</v>
      </c>
      <c r="F2" s="221">
        <v>45584</v>
      </c>
      <c r="G2" s="221">
        <v>45585</v>
      </c>
      <c r="H2" s="221">
        <v>45586</v>
      </c>
      <c r="I2" s="221">
        <v>45587</v>
      </c>
      <c r="J2" s="221">
        <v>45588</v>
      </c>
      <c r="K2" s="214" t="s">
        <v>67</v>
      </c>
      <c r="L2" s="194" t="s">
        <v>354</v>
      </c>
    </row>
    <row r="3" spans="1:15">
      <c r="A3" s="292" t="s">
        <v>1</v>
      </c>
      <c r="B3" s="218" t="s">
        <v>350</v>
      </c>
      <c r="C3" s="222">
        <v>51</v>
      </c>
      <c r="D3" s="223">
        <v>38</v>
      </c>
      <c r="E3" s="223">
        <v>30</v>
      </c>
      <c r="F3" s="223">
        <v>18</v>
      </c>
      <c r="G3" s="223">
        <v>28</v>
      </c>
      <c r="H3" s="223">
        <v>25</v>
      </c>
      <c r="I3" s="223">
        <v>25</v>
      </c>
      <c r="J3" s="224">
        <v>27</v>
      </c>
      <c r="K3" s="220">
        <f>SUM(C3:J3)</f>
        <v>242</v>
      </c>
      <c r="L3" s="216">
        <f>K3*80</f>
        <v>19360</v>
      </c>
    </row>
    <row r="4" spans="1:15" hidden="1">
      <c r="A4" s="294"/>
      <c r="B4" s="219" t="s">
        <v>263</v>
      </c>
      <c r="C4" s="225"/>
      <c r="D4" s="215"/>
      <c r="E4" s="215"/>
      <c r="F4" s="215"/>
      <c r="G4" s="215"/>
      <c r="H4" s="215"/>
      <c r="I4" s="215"/>
      <c r="J4" s="226"/>
      <c r="K4" s="220">
        <f t="shared" ref="K4:K9" si="0">SUM(C4:J4)</f>
        <v>0</v>
      </c>
      <c r="L4" s="245">
        <f>K4*80</f>
        <v>0</v>
      </c>
    </row>
    <row r="5" spans="1:15">
      <c r="A5" s="292" t="s">
        <v>2</v>
      </c>
      <c r="B5" s="219" t="s">
        <v>351</v>
      </c>
      <c r="C5" s="225">
        <v>21</v>
      </c>
      <c r="D5" s="215">
        <v>17</v>
      </c>
      <c r="E5" s="215">
        <v>32</v>
      </c>
      <c r="F5" s="215">
        <v>18</v>
      </c>
      <c r="G5" s="215">
        <v>12</v>
      </c>
      <c r="H5" s="215">
        <v>7</v>
      </c>
      <c r="I5" s="215">
        <v>13</v>
      </c>
      <c r="J5" s="226">
        <v>13</v>
      </c>
      <c r="K5" s="220">
        <f>SUM(C5:J5)</f>
        <v>133</v>
      </c>
      <c r="L5" s="245">
        <f>K5*175</f>
        <v>23275</v>
      </c>
      <c r="N5" s="195" t="s">
        <v>330</v>
      </c>
      <c r="O5" s="196">
        <v>4535</v>
      </c>
    </row>
    <row r="6" spans="1:15">
      <c r="A6" s="293"/>
      <c r="B6" s="218" t="s">
        <v>352</v>
      </c>
      <c r="C6" s="227">
        <v>2</v>
      </c>
      <c r="D6" s="217">
        <v>2</v>
      </c>
      <c r="E6" s="217"/>
      <c r="F6" s="217"/>
      <c r="G6" s="217">
        <v>3</v>
      </c>
      <c r="H6" s="217">
        <v>1</v>
      </c>
      <c r="I6" s="217"/>
      <c r="J6" s="228">
        <v>2</v>
      </c>
      <c r="K6" s="220">
        <f>SUM(C6:J6)</f>
        <v>10</v>
      </c>
      <c r="L6" s="245">
        <f>K6*120</f>
        <v>1200</v>
      </c>
    </row>
    <row r="7" spans="1:15" hidden="1">
      <c r="A7" s="294"/>
      <c r="B7" s="219" t="s">
        <v>353</v>
      </c>
      <c r="C7" s="225"/>
      <c r="D7" s="215"/>
      <c r="E7" s="215"/>
      <c r="F7" s="215"/>
      <c r="G7" s="215"/>
      <c r="H7" s="215"/>
      <c r="I7" s="215"/>
      <c r="J7" s="226"/>
      <c r="K7" s="220">
        <f t="shared" si="0"/>
        <v>0</v>
      </c>
      <c r="L7" s="245">
        <f>K7*250</f>
        <v>0</v>
      </c>
    </row>
    <row r="8" spans="1:15">
      <c r="A8" s="292" t="s">
        <v>3</v>
      </c>
      <c r="B8" s="218" t="s">
        <v>351</v>
      </c>
      <c r="C8" s="227">
        <v>31</v>
      </c>
      <c r="D8" s="217">
        <v>20</v>
      </c>
      <c r="E8" s="217">
        <v>16</v>
      </c>
      <c r="F8" s="217">
        <v>15</v>
      </c>
      <c r="G8" s="217">
        <v>22</v>
      </c>
      <c r="H8" s="217">
        <v>24</v>
      </c>
      <c r="I8" s="217">
        <v>21</v>
      </c>
      <c r="J8" s="228">
        <v>24</v>
      </c>
      <c r="K8" s="220">
        <f t="shared" si="0"/>
        <v>173</v>
      </c>
      <c r="L8" s="245">
        <f>K8*175</f>
        <v>30275</v>
      </c>
    </row>
    <row r="9" spans="1:15" hidden="1">
      <c r="A9" s="294"/>
      <c r="B9" s="219" t="s">
        <v>353</v>
      </c>
      <c r="C9" s="229"/>
      <c r="D9" s="230"/>
      <c r="E9" s="230"/>
      <c r="F9" s="230"/>
      <c r="G9" s="230"/>
      <c r="H9" s="230"/>
      <c r="I9" s="230"/>
      <c r="J9" s="231"/>
      <c r="K9" s="220">
        <f t="shared" si="0"/>
        <v>0</v>
      </c>
      <c r="L9" s="216">
        <f>K9*250</f>
        <v>0</v>
      </c>
    </row>
    <row r="10" spans="1:15">
      <c r="A10" s="295" t="s">
        <v>329</v>
      </c>
      <c r="B10" s="296"/>
      <c r="C10" s="297"/>
      <c r="D10" s="297"/>
      <c r="E10" s="297"/>
      <c r="F10" s="297"/>
      <c r="G10" s="297"/>
      <c r="H10" s="297"/>
      <c r="I10" s="297"/>
      <c r="J10" s="297"/>
      <c r="K10" s="298"/>
      <c r="L10" s="202">
        <f>SUM(L3:L9)</f>
        <v>74110</v>
      </c>
    </row>
    <row r="14" spans="1:15" ht="58.2">
      <c r="A14" s="194" t="s">
        <v>349</v>
      </c>
      <c r="B14" s="213" t="s">
        <v>0</v>
      </c>
      <c r="C14" s="221">
        <v>45589</v>
      </c>
      <c r="D14" s="221">
        <v>45590</v>
      </c>
      <c r="E14" s="221">
        <v>45591</v>
      </c>
      <c r="F14" s="221">
        <v>45592</v>
      </c>
      <c r="G14" s="221">
        <v>45593</v>
      </c>
      <c r="H14" s="221">
        <v>45594</v>
      </c>
      <c r="I14" s="221">
        <v>45595</v>
      </c>
      <c r="J14" s="221">
        <v>45596</v>
      </c>
      <c r="K14" s="214" t="s">
        <v>67</v>
      </c>
      <c r="L14" s="194" t="s">
        <v>354</v>
      </c>
      <c r="N14" s="199" t="s">
        <v>389</v>
      </c>
    </row>
    <row r="15" spans="1:15">
      <c r="A15" s="292" t="s">
        <v>1</v>
      </c>
      <c r="B15" s="218" t="s">
        <v>350</v>
      </c>
      <c r="C15" s="222">
        <v>29</v>
      </c>
      <c r="D15" s="223">
        <v>19</v>
      </c>
      <c r="E15" s="223">
        <v>35</v>
      </c>
      <c r="F15" s="223">
        <v>32</v>
      </c>
      <c r="G15" s="223">
        <v>29</v>
      </c>
      <c r="H15" s="223">
        <v>36</v>
      </c>
      <c r="I15" s="223">
        <v>36</v>
      </c>
      <c r="J15" s="224">
        <v>39</v>
      </c>
      <c r="K15" s="220">
        <f>SUM(C15:J15)</f>
        <v>255</v>
      </c>
      <c r="L15" s="245">
        <f>K15*80</f>
        <v>20400</v>
      </c>
    </row>
    <row r="16" spans="1:15" hidden="1">
      <c r="A16" s="294"/>
      <c r="B16" s="219" t="s">
        <v>328</v>
      </c>
      <c r="C16" s="225"/>
      <c r="D16" s="215"/>
      <c r="E16" s="215"/>
      <c r="F16" s="215"/>
      <c r="G16" s="215"/>
      <c r="H16" s="215"/>
      <c r="I16" s="215"/>
      <c r="J16" s="243"/>
      <c r="K16" s="220">
        <f t="shared" ref="K16" si="1">SUM(C16:J16)</f>
        <v>0</v>
      </c>
      <c r="L16" s="245">
        <f>K16*120</f>
        <v>0</v>
      </c>
    </row>
    <row r="17" spans="1:15">
      <c r="A17" s="292" t="s">
        <v>2</v>
      </c>
      <c r="B17" s="219" t="s">
        <v>351</v>
      </c>
      <c r="C17" s="225">
        <v>17</v>
      </c>
      <c r="D17" s="215">
        <v>25</v>
      </c>
      <c r="E17" s="215">
        <v>29</v>
      </c>
      <c r="F17" s="215">
        <v>9</v>
      </c>
      <c r="G17" s="215">
        <v>20</v>
      </c>
      <c r="H17" s="215">
        <v>18</v>
      </c>
      <c r="I17" s="215">
        <v>27</v>
      </c>
      <c r="J17" s="226">
        <v>19</v>
      </c>
      <c r="K17" s="220">
        <f>SUM(C17:J17)</f>
        <v>164</v>
      </c>
      <c r="L17" s="245">
        <f>K17*175</f>
        <v>28700</v>
      </c>
      <c r="N17" s="195" t="s">
        <v>330</v>
      </c>
      <c r="O17" s="196">
        <v>660</v>
      </c>
    </row>
    <row r="18" spans="1:15">
      <c r="A18" s="293"/>
      <c r="B18" s="218" t="s">
        <v>352</v>
      </c>
      <c r="C18" s="227">
        <v>2</v>
      </c>
      <c r="D18" s="217">
        <v>0</v>
      </c>
      <c r="E18" s="217">
        <v>0</v>
      </c>
      <c r="F18" s="217">
        <v>2</v>
      </c>
      <c r="G18" s="217">
        <v>2</v>
      </c>
      <c r="H18" s="217">
        <v>0</v>
      </c>
      <c r="I18" s="217">
        <v>1</v>
      </c>
      <c r="J18" s="228">
        <v>1</v>
      </c>
      <c r="K18" s="220">
        <f>SUM(C18:J18)</f>
        <v>8</v>
      </c>
      <c r="L18" s="245">
        <f>K18*120</f>
        <v>960</v>
      </c>
    </row>
    <row r="19" spans="1:15" hidden="1">
      <c r="A19" s="294"/>
      <c r="B19" s="219" t="s">
        <v>353</v>
      </c>
      <c r="C19" s="225"/>
      <c r="D19" s="215"/>
      <c r="E19" s="215"/>
      <c r="F19" s="215"/>
      <c r="G19" s="215"/>
      <c r="H19" s="215"/>
      <c r="I19" s="215"/>
      <c r="J19" s="243"/>
      <c r="K19" s="220">
        <f t="shared" ref="K19:K21" si="2">SUM(C19:J19)</f>
        <v>0</v>
      </c>
      <c r="L19" s="245">
        <f>K19*250</f>
        <v>0</v>
      </c>
    </row>
    <row r="20" spans="1:15">
      <c r="A20" s="292" t="s">
        <v>3</v>
      </c>
      <c r="B20" s="218" t="s">
        <v>351</v>
      </c>
      <c r="C20" s="227">
        <v>23</v>
      </c>
      <c r="D20" s="217">
        <v>30</v>
      </c>
      <c r="E20" s="217">
        <v>18</v>
      </c>
      <c r="F20" s="217">
        <v>27</v>
      </c>
      <c r="G20" s="217">
        <v>20</v>
      </c>
      <c r="H20" s="217">
        <v>27</v>
      </c>
      <c r="I20" s="217">
        <v>30</v>
      </c>
      <c r="J20" s="228">
        <v>27</v>
      </c>
      <c r="K20" s="220">
        <f t="shared" si="2"/>
        <v>202</v>
      </c>
      <c r="L20" s="245">
        <f>K20*175</f>
        <v>35350</v>
      </c>
    </row>
    <row r="21" spans="1:15" hidden="1">
      <c r="A21" s="294"/>
      <c r="B21" s="219" t="s">
        <v>353</v>
      </c>
      <c r="C21" s="229"/>
      <c r="D21" s="230"/>
      <c r="E21" s="230"/>
      <c r="F21" s="230"/>
      <c r="G21" s="230"/>
      <c r="H21" s="230"/>
      <c r="I21" s="230"/>
      <c r="J21" s="244"/>
      <c r="K21" s="220">
        <f t="shared" si="2"/>
        <v>0</v>
      </c>
      <c r="L21" s="245">
        <f>K21*250</f>
        <v>0</v>
      </c>
    </row>
    <row r="22" spans="1:15">
      <c r="A22" s="295" t="s">
        <v>329</v>
      </c>
      <c r="B22" s="296"/>
      <c r="C22" s="297"/>
      <c r="D22" s="297"/>
      <c r="E22" s="297"/>
      <c r="F22" s="297"/>
      <c r="G22" s="297"/>
      <c r="H22" s="297"/>
      <c r="I22" s="297"/>
      <c r="J22" s="297"/>
      <c r="K22" s="298"/>
      <c r="L22" s="202">
        <f>SUM(L15:L21)</f>
        <v>85410</v>
      </c>
    </row>
  </sheetData>
  <mergeCells count="8">
    <mergeCell ref="A17:A19"/>
    <mergeCell ref="A20:A21"/>
    <mergeCell ref="A22:K22"/>
    <mergeCell ref="A3:A4"/>
    <mergeCell ref="A5:A7"/>
    <mergeCell ref="A8:A9"/>
    <mergeCell ref="A10:K10"/>
    <mergeCell ref="A15:A16"/>
  </mergeCells>
  <pageMargins left="2" right="0.5" top="0.5" bottom="0.5" header="0" footer="0"/>
  <pageSetup orientation="portrait" r:id="rId1"/>
  <ignoredErrors>
    <ignoredError sqref="L5 L7:L8 L17 L20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showGridLines="0" zoomScaleNormal="100" workbookViewId="0">
      <pane xSplit="8" ySplit="2" topLeftCell="J3" activePane="bottomRight" state="frozen"/>
      <selection pane="topRight" activeCell="I1" sqref="I1"/>
      <selection pane="bottomLeft" activeCell="A3" sqref="A3"/>
      <selection pane="bottomRight" sqref="A1:XFD1048576"/>
    </sheetView>
  </sheetViews>
  <sheetFormatPr defaultColWidth="9.109375" defaultRowHeight="19.2"/>
  <cols>
    <col min="1" max="1" width="5.44140625" style="124" customWidth="1"/>
    <col min="2" max="2" width="50.109375" style="131" customWidth="1"/>
    <col min="3" max="3" width="15.109375" style="124" customWidth="1"/>
    <col min="4" max="4" width="7.5546875" style="124" customWidth="1"/>
    <col min="5" max="5" width="16" style="128" customWidth="1"/>
    <col min="6" max="6" width="14.88671875" style="128" customWidth="1"/>
    <col min="7" max="7" width="13.6640625" style="270" customWidth="1"/>
    <col min="8" max="8" width="15.88671875" style="206" customWidth="1"/>
    <col min="9" max="9" width="16.109375" style="206" customWidth="1"/>
    <col min="10" max="10" width="16.109375" style="112" customWidth="1"/>
    <col min="11" max="11" width="30.44140625" style="113" customWidth="1"/>
    <col min="12" max="12" width="19.5546875" style="113" customWidth="1"/>
    <col min="13" max="16384" width="9.109375" style="113"/>
  </cols>
  <sheetData>
    <row r="1" spans="1:14" s="269" customFormat="1" ht="55.5" customHeight="1">
      <c r="A1" s="303" t="s">
        <v>434</v>
      </c>
      <c r="B1" s="303"/>
      <c r="C1" s="303"/>
      <c r="D1" s="303"/>
      <c r="E1" s="303"/>
      <c r="F1" s="266"/>
      <c r="G1" s="270"/>
      <c r="H1" s="267"/>
      <c r="I1" s="267"/>
      <c r="J1" s="268"/>
    </row>
    <row r="2" spans="1:14" ht="24" customHeight="1">
      <c r="A2" s="114" t="s">
        <v>283</v>
      </c>
      <c r="B2" s="129" t="s">
        <v>284</v>
      </c>
      <c r="C2" s="114" t="s">
        <v>0</v>
      </c>
      <c r="D2" s="130" t="s">
        <v>297</v>
      </c>
      <c r="E2" s="115" t="s">
        <v>286</v>
      </c>
      <c r="F2" s="115" t="s">
        <v>285</v>
      </c>
      <c r="G2" s="271" t="s">
        <v>287</v>
      </c>
      <c r="H2" s="232" t="s">
        <v>355</v>
      </c>
      <c r="I2" s="206" t="s">
        <v>289</v>
      </c>
      <c r="K2" s="116" t="s">
        <v>290</v>
      </c>
      <c r="L2" s="117">
        <f>SUM(E3:E41)</f>
        <v>1187039</v>
      </c>
    </row>
    <row r="3" spans="1:14" ht="24" customHeight="1">
      <c r="A3" s="114">
        <f>SUBTOTAL(103,B$3:B3)</f>
        <v>1</v>
      </c>
      <c r="B3" s="130" t="s">
        <v>390</v>
      </c>
      <c r="C3" s="198" t="s">
        <v>391</v>
      </c>
      <c r="D3" s="118">
        <v>6</v>
      </c>
      <c r="E3" s="144">
        <v>8400</v>
      </c>
      <c r="F3" s="119"/>
      <c r="G3" s="272" t="s">
        <v>358</v>
      </c>
      <c r="H3" s="207" t="s">
        <v>392</v>
      </c>
      <c r="K3" s="116" t="s">
        <v>291</v>
      </c>
      <c r="L3" s="120">
        <f>SUM(D3:D41)</f>
        <v>2432</v>
      </c>
    </row>
    <row r="4" spans="1:14" ht="24" customHeight="1">
      <c r="A4" s="114">
        <f>SUBTOTAL(103,B$3:B4)</f>
        <v>2</v>
      </c>
      <c r="B4" s="130" t="s">
        <v>393</v>
      </c>
      <c r="C4" s="198" t="s">
        <v>394</v>
      </c>
      <c r="D4" s="118">
        <v>22</v>
      </c>
      <c r="E4" s="262">
        <v>10245</v>
      </c>
      <c r="F4" s="119"/>
      <c r="G4" s="272" t="s">
        <v>407</v>
      </c>
      <c r="H4" s="207" t="s">
        <v>357</v>
      </c>
      <c r="K4" s="299" t="str">
        <f>IF(L2=L9,"OK")</f>
        <v>OK</v>
      </c>
      <c r="L4" s="300"/>
    </row>
    <row r="5" spans="1:14" ht="24" customHeight="1">
      <c r="A5" s="114">
        <f>SUBTOTAL(103,B$3:B5)</f>
        <v>3</v>
      </c>
      <c r="B5" s="130" t="s">
        <v>395</v>
      </c>
      <c r="C5" s="198" t="s">
        <v>394</v>
      </c>
      <c r="D5" s="118">
        <v>40</v>
      </c>
      <c r="E5" s="119">
        <v>19180</v>
      </c>
      <c r="F5" s="119"/>
      <c r="G5" s="272" t="s">
        <v>400</v>
      </c>
      <c r="H5" s="207" t="s">
        <v>357</v>
      </c>
      <c r="K5" s="301"/>
      <c r="L5" s="302"/>
    </row>
    <row r="6" spans="1:14" ht="24" customHeight="1">
      <c r="A6" s="114">
        <f>SUBTOTAL(103,B$3:B6)</f>
        <v>4</v>
      </c>
      <c r="B6" s="130" t="s">
        <v>390</v>
      </c>
      <c r="C6" s="198" t="s">
        <v>394</v>
      </c>
      <c r="D6" s="118">
        <v>6</v>
      </c>
      <c r="E6" s="119">
        <v>4200</v>
      </c>
      <c r="F6" s="119"/>
      <c r="G6" s="272" t="s">
        <v>358</v>
      </c>
      <c r="H6" s="207" t="s">
        <v>392</v>
      </c>
      <c r="J6" s="206"/>
      <c r="K6" s="116" t="s">
        <v>292</v>
      </c>
      <c r="L6" s="121">
        <f>SUMIF(H3:H41,"A",E3:E41)</f>
        <v>13900</v>
      </c>
      <c r="M6" s="233" t="s">
        <v>288</v>
      </c>
      <c r="N6" s="233" t="s">
        <v>348</v>
      </c>
    </row>
    <row r="7" spans="1:14" ht="24" customHeight="1">
      <c r="A7" s="114">
        <f>SUBTOTAL(103,B$3:B7)</f>
        <v>5</v>
      </c>
      <c r="B7" s="130" t="s">
        <v>390</v>
      </c>
      <c r="C7" s="198" t="s">
        <v>396</v>
      </c>
      <c r="D7" s="118">
        <v>6</v>
      </c>
      <c r="E7" s="119">
        <v>4200</v>
      </c>
      <c r="F7" s="119"/>
      <c r="G7" s="272" t="s">
        <v>358</v>
      </c>
      <c r="H7" s="207" t="s">
        <v>392</v>
      </c>
      <c r="K7" s="116" t="s">
        <v>293</v>
      </c>
      <c r="L7" s="121">
        <f>SUMIF(H3:H41,"bill",E3:E41)</f>
        <v>1126939</v>
      </c>
      <c r="M7" s="233" t="s">
        <v>356</v>
      </c>
      <c r="N7" s="233" t="s">
        <v>357</v>
      </c>
    </row>
    <row r="8" spans="1:14" ht="24" customHeight="1">
      <c r="A8" s="114">
        <f>SUBTOTAL(103,B$3:B8)</f>
        <v>6</v>
      </c>
      <c r="B8" s="130" t="s">
        <v>397</v>
      </c>
      <c r="C8" s="198" t="s">
        <v>396</v>
      </c>
      <c r="D8" s="118">
        <v>45</v>
      </c>
      <c r="E8" s="119">
        <v>42365</v>
      </c>
      <c r="F8" s="119"/>
      <c r="G8" s="272" t="s">
        <v>399</v>
      </c>
      <c r="H8" s="207" t="s">
        <v>357</v>
      </c>
      <c r="K8" s="116" t="s">
        <v>294</v>
      </c>
      <c r="L8" s="121">
        <f>SUMIF(G3:G41,"Course",E3:E41)</f>
        <v>46200</v>
      </c>
      <c r="M8" s="233" t="s">
        <v>288</v>
      </c>
      <c r="N8" s="233" t="s">
        <v>358</v>
      </c>
    </row>
    <row r="9" spans="1:14" ht="24" customHeight="1">
      <c r="A9" s="114">
        <f>SUBTOTAL(103,B$3:B9)</f>
        <v>7</v>
      </c>
      <c r="B9" s="130" t="s">
        <v>395</v>
      </c>
      <c r="C9" s="198" t="s">
        <v>396</v>
      </c>
      <c r="D9" s="118">
        <v>20</v>
      </c>
      <c r="E9" s="119">
        <v>19660</v>
      </c>
      <c r="F9" s="119"/>
      <c r="G9" s="272" t="s">
        <v>400</v>
      </c>
      <c r="H9" s="207" t="s">
        <v>357</v>
      </c>
      <c r="K9" s="116" t="s">
        <v>290</v>
      </c>
      <c r="L9" s="117">
        <f>SUM(L6:L8)</f>
        <v>1187039</v>
      </c>
    </row>
    <row r="10" spans="1:14" ht="24" customHeight="1">
      <c r="A10" s="114">
        <f>SUBTOTAL(103,B$3:B10)</f>
        <v>8</v>
      </c>
      <c r="B10" s="130" t="s">
        <v>398</v>
      </c>
      <c r="C10" s="198" t="s">
        <v>396</v>
      </c>
      <c r="D10" s="118">
        <v>70</v>
      </c>
      <c r="E10" s="119">
        <v>7700</v>
      </c>
      <c r="F10" s="119"/>
      <c r="G10" s="272" t="s">
        <v>401</v>
      </c>
      <c r="H10" s="207" t="s">
        <v>357</v>
      </c>
      <c r="K10" s="122" t="s">
        <v>295</v>
      </c>
      <c r="L10" s="123">
        <f>L9-L6</f>
        <v>1173139</v>
      </c>
    </row>
    <row r="11" spans="1:14" ht="42.75" customHeight="1">
      <c r="A11" s="114">
        <f>SUBTOTAL(103,B$3:B11)</f>
        <v>9</v>
      </c>
      <c r="B11" s="130" t="s">
        <v>402</v>
      </c>
      <c r="C11" s="198" t="s">
        <v>396</v>
      </c>
      <c r="D11" s="118">
        <v>80</v>
      </c>
      <c r="E11" s="119">
        <v>4400</v>
      </c>
      <c r="F11" s="119"/>
      <c r="G11" s="272" t="s">
        <v>401</v>
      </c>
      <c r="H11" s="207" t="s">
        <v>357</v>
      </c>
    </row>
    <row r="12" spans="1:14" ht="24" customHeight="1">
      <c r="A12" s="114">
        <f>SUBTOTAL(103,B$3:B12)</f>
        <v>10</v>
      </c>
      <c r="B12" s="130" t="s">
        <v>390</v>
      </c>
      <c r="C12" s="198" t="s">
        <v>403</v>
      </c>
      <c r="D12" s="118">
        <v>6</v>
      </c>
      <c r="E12" s="119">
        <v>4200</v>
      </c>
      <c r="F12" s="119"/>
      <c r="G12" s="272" t="s">
        <v>358</v>
      </c>
      <c r="H12" s="207" t="s">
        <v>392</v>
      </c>
    </row>
    <row r="13" spans="1:14" ht="24" customHeight="1">
      <c r="A13" s="114">
        <f>SUBTOTAL(103,B$3:B13)</f>
        <v>11</v>
      </c>
      <c r="B13" s="130" t="s">
        <v>390</v>
      </c>
      <c r="C13" s="198" t="s">
        <v>404</v>
      </c>
      <c r="D13" s="118">
        <v>6</v>
      </c>
      <c r="E13" s="119">
        <v>4200</v>
      </c>
      <c r="F13" s="119"/>
      <c r="G13" s="272" t="s">
        <v>358</v>
      </c>
      <c r="H13" s="207" t="s">
        <v>392</v>
      </c>
      <c r="K13"/>
      <c r="L13"/>
    </row>
    <row r="14" spans="1:14" ht="42" customHeight="1">
      <c r="A14" s="114">
        <f>SUBTOTAL(103,B$3:B14)</f>
        <v>12</v>
      </c>
      <c r="B14" s="130" t="s">
        <v>405</v>
      </c>
      <c r="C14" s="198" t="s">
        <v>404</v>
      </c>
      <c r="D14" s="118">
        <v>10</v>
      </c>
      <c r="E14" s="119">
        <v>750</v>
      </c>
      <c r="F14" s="119"/>
      <c r="G14" s="272">
        <v>0</v>
      </c>
      <c r="H14" s="207" t="s">
        <v>348</v>
      </c>
      <c r="K14"/>
      <c r="L14"/>
    </row>
    <row r="15" spans="1:14" ht="24" customHeight="1">
      <c r="A15" s="114">
        <f>SUBTOTAL(103,B$3:B15)</f>
        <v>13</v>
      </c>
      <c r="B15" s="130" t="s">
        <v>395</v>
      </c>
      <c r="C15" s="198" t="s">
        <v>406</v>
      </c>
      <c r="D15" s="118">
        <v>50</v>
      </c>
      <c r="E15" s="119">
        <v>54740</v>
      </c>
      <c r="F15" s="119"/>
      <c r="G15" s="272" t="s">
        <v>400</v>
      </c>
      <c r="H15" s="207" t="s">
        <v>357</v>
      </c>
      <c r="K15"/>
      <c r="L15"/>
    </row>
    <row r="16" spans="1:14" ht="24" customHeight="1">
      <c r="A16" s="114">
        <f>SUBTOTAL(103,B$3:B16)</f>
        <v>14</v>
      </c>
      <c r="B16" s="130" t="s">
        <v>393</v>
      </c>
      <c r="C16" s="198" t="s">
        <v>406</v>
      </c>
      <c r="D16" s="118">
        <v>15</v>
      </c>
      <c r="E16" s="119">
        <v>800</v>
      </c>
      <c r="F16" s="119"/>
      <c r="G16" s="272" t="s">
        <v>407</v>
      </c>
      <c r="H16" s="207" t="s">
        <v>357</v>
      </c>
    </row>
    <row r="17" spans="1:8" ht="24" customHeight="1">
      <c r="A17" s="114">
        <f>SUBTOTAL(103,B$3:B17)</f>
        <v>15</v>
      </c>
      <c r="B17" s="130" t="s">
        <v>390</v>
      </c>
      <c r="C17" s="198" t="s">
        <v>406</v>
      </c>
      <c r="D17" s="118">
        <v>6</v>
      </c>
      <c r="E17" s="119">
        <v>4200</v>
      </c>
      <c r="F17" s="119"/>
      <c r="G17" s="272" t="s">
        <v>358</v>
      </c>
      <c r="H17" s="207" t="s">
        <v>392</v>
      </c>
    </row>
    <row r="18" spans="1:8" ht="24" customHeight="1">
      <c r="A18" s="114">
        <f>SUBTOTAL(103,B$3:B18)</f>
        <v>16</v>
      </c>
      <c r="B18" s="130" t="s">
        <v>408</v>
      </c>
      <c r="C18" s="198" t="s">
        <v>409</v>
      </c>
      <c r="D18" s="118">
        <v>15</v>
      </c>
      <c r="E18" s="119">
        <v>1478</v>
      </c>
      <c r="F18" s="119"/>
      <c r="G18" s="272" t="s">
        <v>410</v>
      </c>
      <c r="H18" s="207" t="s">
        <v>357</v>
      </c>
    </row>
    <row r="19" spans="1:8" ht="24" customHeight="1">
      <c r="A19" s="114">
        <f>SUBTOTAL(103,B$3:B19)</f>
        <v>17</v>
      </c>
      <c r="B19" s="130" t="s">
        <v>411</v>
      </c>
      <c r="C19" s="198" t="s">
        <v>409</v>
      </c>
      <c r="D19" s="118">
        <v>45</v>
      </c>
      <c r="E19" s="119">
        <v>47813</v>
      </c>
      <c r="F19" s="119"/>
      <c r="G19" s="272" t="s">
        <v>412</v>
      </c>
      <c r="H19" s="207" t="s">
        <v>357</v>
      </c>
    </row>
    <row r="20" spans="1:8" ht="24" customHeight="1">
      <c r="A20" s="114">
        <f>SUBTOTAL(103,B$3:B20)</f>
        <v>18</v>
      </c>
      <c r="B20" s="130" t="s">
        <v>395</v>
      </c>
      <c r="C20" s="198" t="s">
        <v>409</v>
      </c>
      <c r="D20" s="118">
        <v>20</v>
      </c>
      <c r="E20" s="119">
        <v>16480</v>
      </c>
      <c r="F20" s="119"/>
      <c r="G20" s="272" t="s">
        <v>400</v>
      </c>
      <c r="H20" s="207" t="s">
        <v>357</v>
      </c>
    </row>
    <row r="21" spans="1:8" ht="24" customHeight="1">
      <c r="A21" s="114">
        <f>SUBTOTAL(103,B$3:B21)</f>
        <v>19</v>
      </c>
      <c r="B21" s="130" t="s">
        <v>390</v>
      </c>
      <c r="C21" s="198" t="s">
        <v>409</v>
      </c>
      <c r="D21" s="118">
        <v>6</v>
      </c>
      <c r="E21" s="119">
        <v>4200</v>
      </c>
      <c r="F21" s="119"/>
      <c r="G21" s="272" t="s">
        <v>358</v>
      </c>
      <c r="H21" s="207" t="s">
        <v>392</v>
      </c>
    </row>
    <row r="22" spans="1:8" ht="24" customHeight="1">
      <c r="A22" s="114">
        <f>SUBTOTAL(103,B$3:B22)</f>
        <v>20</v>
      </c>
      <c r="B22" s="130" t="s">
        <v>411</v>
      </c>
      <c r="C22" s="198" t="s">
        <v>413</v>
      </c>
      <c r="D22" s="118">
        <v>45</v>
      </c>
      <c r="E22" s="119">
        <v>41625</v>
      </c>
      <c r="F22" s="119"/>
      <c r="G22" s="272" t="s">
        <v>412</v>
      </c>
      <c r="H22" s="207" t="s">
        <v>357</v>
      </c>
    </row>
    <row r="23" spans="1:8" ht="24" customHeight="1">
      <c r="A23" s="114">
        <f>SUBTOTAL(103,B$3:B23)</f>
        <v>21</v>
      </c>
      <c r="B23" s="130" t="s">
        <v>411</v>
      </c>
      <c r="C23" s="198" t="s">
        <v>414</v>
      </c>
      <c r="D23" s="118">
        <v>45</v>
      </c>
      <c r="E23" s="119">
        <v>36675</v>
      </c>
      <c r="F23" s="119"/>
      <c r="G23" s="272" t="s">
        <v>412</v>
      </c>
      <c r="H23" s="207" t="s">
        <v>357</v>
      </c>
    </row>
    <row r="24" spans="1:8" ht="24" customHeight="1">
      <c r="A24" s="114">
        <f>SUBTOTAL(103,B$3:B24)</f>
        <v>22</v>
      </c>
      <c r="B24" s="130" t="s">
        <v>398</v>
      </c>
      <c r="C24" s="198" t="s">
        <v>415</v>
      </c>
      <c r="D24" s="118">
        <v>20</v>
      </c>
      <c r="E24" s="119">
        <v>6090</v>
      </c>
      <c r="F24" s="119"/>
      <c r="G24" s="272" t="s">
        <v>401</v>
      </c>
      <c r="H24" s="207" t="s">
        <v>357</v>
      </c>
    </row>
    <row r="25" spans="1:8" ht="24" customHeight="1">
      <c r="A25" s="114">
        <f>SUBTOTAL(103,B$3:B25)</f>
        <v>23</v>
      </c>
      <c r="B25" s="130" t="s">
        <v>395</v>
      </c>
      <c r="C25" s="198" t="s">
        <v>415</v>
      </c>
      <c r="D25" s="118">
        <v>20</v>
      </c>
      <c r="E25" s="119">
        <v>15314</v>
      </c>
      <c r="F25" s="119"/>
      <c r="G25" s="272" t="s">
        <v>400</v>
      </c>
      <c r="H25" s="207" t="s">
        <v>357</v>
      </c>
    </row>
    <row r="26" spans="1:8" ht="24" customHeight="1">
      <c r="A26" s="114">
        <f>SUBTOTAL(103,B$3:B26)</f>
        <v>24</v>
      </c>
      <c r="B26" s="130" t="s">
        <v>411</v>
      </c>
      <c r="C26" s="198" t="s">
        <v>415</v>
      </c>
      <c r="D26" s="118">
        <v>45</v>
      </c>
      <c r="E26" s="119">
        <v>37913</v>
      </c>
      <c r="F26" s="119"/>
      <c r="G26" s="272" t="s">
        <v>412</v>
      </c>
      <c r="H26" s="207" t="s">
        <v>357</v>
      </c>
    </row>
    <row r="27" spans="1:8" ht="24" customHeight="1">
      <c r="A27" s="114">
        <f>SUBTOTAL(103,B$3:B27)</f>
        <v>25</v>
      </c>
      <c r="B27" s="130" t="s">
        <v>390</v>
      </c>
      <c r="C27" s="198" t="s">
        <v>415</v>
      </c>
      <c r="D27" s="118">
        <v>6</v>
      </c>
      <c r="E27" s="119">
        <v>4200</v>
      </c>
      <c r="F27" s="119"/>
      <c r="G27" s="272" t="s">
        <v>358</v>
      </c>
      <c r="H27" s="207" t="s">
        <v>392</v>
      </c>
    </row>
    <row r="28" spans="1:8" ht="24" customHeight="1">
      <c r="A28" s="114">
        <f>SUBTOTAL(103,B$3:B28)</f>
        <v>26</v>
      </c>
      <c r="B28" s="130" t="s">
        <v>411</v>
      </c>
      <c r="C28" s="198" t="s">
        <v>416</v>
      </c>
      <c r="D28" s="118">
        <v>45</v>
      </c>
      <c r="E28" s="119">
        <v>61425</v>
      </c>
      <c r="F28" s="119"/>
      <c r="G28" s="272" t="s">
        <v>412</v>
      </c>
      <c r="H28" s="207" t="s">
        <v>357</v>
      </c>
    </row>
    <row r="29" spans="1:8" ht="24" customHeight="1">
      <c r="A29" s="114">
        <f>SUBTOTAL(103,B$3:B29)</f>
        <v>27</v>
      </c>
      <c r="B29" s="130" t="s">
        <v>417</v>
      </c>
      <c r="C29" s="198" t="s">
        <v>416</v>
      </c>
      <c r="D29" s="118">
        <v>500</v>
      </c>
      <c r="E29" s="119">
        <v>473240</v>
      </c>
      <c r="F29" s="119"/>
      <c r="G29" s="272" t="s">
        <v>418</v>
      </c>
      <c r="H29" s="207" t="s">
        <v>357</v>
      </c>
    </row>
    <row r="30" spans="1:8" ht="24" customHeight="1">
      <c r="A30" s="114">
        <f>SUBTOTAL(103,B$3:B30)</f>
        <v>28</v>
      </c>
      <c r="B30" s="130" t="s">
        <v>390</v>
      </c>
      <c r="C30" s="198" t="s">
        <v>416</v>
      </c>
      <c r="D30" s="118">
        <v>6</v>
      </c>
      <c r="E30" s="119">
        <v>4200</v>
      </c>
      <c r="F30" s="119"/>
      <c r="G30" s="272" t="s">
        <v>358</v>
      </c>
      <c r="H30" s="207" t="s">
        <v>392</v>
      </c>
    </row>
    <row r="31" spans="1:8" ht="24" customHeight="1">
      <c r="A31" s="114">
        <f>SUBTOTAL(103,B$3:B31)</f>
        <v>29</v>
      </c>
      <c r="B31" s="130" t="s">
        <v>419</v>
      </c>
      <c r="C31" s="198" t="s">
        <v>416</v>
      </c>
      <c r="D31" s="118">
        <v>160</v>
      </c>
      <c r="E31" s="119">
        <v>6500</v>
      </c>
      <c r="F31" s="119"/>
      <c r="G31" s="272" t="s">
        <v>420</v>
      </c>
      <c r="H31" s="207" t="s">
        <v>357</v>
      </c>
    </row>
    <row r="32" spans="1:8" ht="24" customHeight="1">
      <c r="A32" s="114">
        <f>SUBTOTAL(103,B$3:B32)</f>
        <v>30</v>
      </c>
      <c r="B32" s="130" t="s">
        <v>395</v>
      </c>
      <c r="C32" s="198" t="s">
        <v>421</v>
      </c>
      <c r="D32" s="118">
        <v>20</v>
      </c>
      <c r="E32" s="119">
        <v>24123</v>
      </c>
      <c r="F32" s="119"/>
      <c r="G32" s="272" t="s">
        <v>400</v>
      </c>
      <c r="H32" s="207" t="s">
        <v>357</v>
      </c>
    </row>
    <row r="33" spans="1:8" ht="24" customHeight="1">
      <c r="A33" s="114">
        <f>SUBTOTAL(103,B$3:B33)</f>
        <v>31</v>
      </c>
      <c r="B33" s="130" t="s">
        <v>422</v>
      </c>
      <c r="C33" s="198" t="s">
        <v>421</v>
      </c>
      <c r="D33" s="118">
        <v>30</v>
      </c>
      <c r="E33" s="119">
        <v>20535</v>
      </c>
      <c r="F33" s="119"/>
      <c r="G33" s="272" t="s">
        <v>423</v>
      </c>
      <c r="H33" s="207" t="s">
        <v>357</v>
      </c>
    </row>
    <row r="34" spans="1:8" ht="24" customHeight="1">
      <c r="A34" s="114">
        <f>SUBTOTAL(103,B$3:B34)</f>
        <v>32</v>
      </c>
      <c r="B34" s="130" t="s">
        <v>422</v>
      </c>
      <c r="C34" s="198" t="s">
        <v>424</v>
      </c>
      <c r="D34" s="118">
        <v>30</v>
      </c>
      <c r="E34" s="119">
        <v>25080</v>
      </c>
      <c r="F34" s="119"/>
      <c r="G34" s="272" t="s">
        <v>423</v>
      </c>
      <c r="H34" s="207" t="s">
        <v>357</v>
      </c>
    </row>
    <row r="35" spans="1:8" ht="24" customHeight="1">
      <c r="A35" s="114">
        <f>SUBTOTAL(103,B$3:B35)</f>
        <v>33</v>
      </c>
      <c r="B35" s="130" t="s">
        <v>425</v>
      </c>
      <c r="C35" s="198" t="s">
        <v>424</v>
      </c>
      <c r="D35" s="118">
        <v>700</v>
      </c>
      <c r="E35" s="119">
        <v>107100</v>
      </c>
      <c r="F35" s="119"/>
      <c r="G35" s="272" t="s">
        <v>426</v>
      </c>
      <c r="H35" s="207" t="s">
        <v>357</v>
      </c>
    </row>
    <row r="36" spans="1:8" ht="24" customHeight="1">
      <c r="A36" s="114">
        <f>SUBTOTAL(103,B$3:B36)</f>
        <v>34</v>
      </c>
      <c r="B36" s="130" t="s">
        <v>427</v>
      </c>
      <c r="C36" s="198" t="s">
        <v>424</v>
      </c>
      <c r="D36" s="118">
        <v>15</v>
      </c>
      <c r="E36" s="119">
        <v>6150</v>
      </c>
      <c r="F36" s="119"/>
      <c r="G36" s="272">
        <v>0</v>
      </c>
      <c r="H36" s="207" t="s">
        <v>348</v>
      </c>
    </row>
    <row r="37" spans="1:8" ht="24" customHeight="1">
      <c r="A37" s="114">
        <f>SUBTOTAL(103,B$3:B37)</f>
        <v>35</v>
      </c>
      <c r="B37" s="130" t="s">
        <v>395</v>
      </c>
      <c r="C37" s="198" t="s">
        <v>428</v>
      </c>
      <c r="D37" s="118">
        <v>20</v>
      </c>
      <c r="E37" s="119">
        <v>14280</v>
      </c>
      <c r="F37" s="119"/>
      <c r="G37" s="272" t="s">
        <v>400</v>
      </c>
      <c r="H37" s="207" t="s">
        <v>357</v>
      </c>
    </row>
    <row r="38" spans="1:8" ht="24" customHeight="1">
      <c r="A38" s="114">
        <f>SUBTOTAL(103,B$3:B38)</f>
        <v>36</v>
      </c>
      <c r="B38" s="130" t="s">
        <v>422</v>
      </c>
      <c r="C38" s="198" t="s">
        <v>428</v>
      </c>
      <c r="D38" s="118">
        <v>30</v>
      </c>
      <c r="E38" s="119">
        <v>25678</v>
      </c>
      <c r="F38" s="119"/>
      <c r="G38" s="272" t="s">
        <v>429</v>
      </c>
      <c r="H38" s="207" t="s">
        <v>357</v>
      </c>
    </row>
    <row r="39" spans="1:8" ht="24" customHeight="1">
      <c r="A39" s="114">
        <f>SUBTOTAL(103,B$3:B39)</f>
        <v>37</v>
      </c>
      <c r="B39" s="130" t="s">
        <v>430</v>
      </c>
      <c r="C39" s="198" t="s">
        <v>431</v>
      </c>
      <c r="D39" s="118">
        <v>55</v>
      </c>
      <c r="E39" s="119">
        <v>7000</v>
      </c>
      <c r="F39" s="119"/>
      <c r="G39" s="272">
        <v>0</v>
      </c>
      <c r="H39" s="207" t="s">
        <v>348</v>
      </c>
    </row>
    <row r="40" spans="1:8" ht="24" customHeight="1">
      <c r="A40" s="114">
        <f>SUBTOTAL(103,B$3:B40)</f>
        <v>38</v>
      </c>
      <c r="B40" s="130" t="s">
        <v>432</v>
      </c>
      <c r="C40" s="198" t="s">
        <v>431</v>
      </c>
      <c r="D40" s="118">
        <v>160</v>
      </c>
      <c r="E40" s="119">
        <v>6500</v>
      </c>
      <c r="F40" s="119"/>
      <c r="G40" s="272"/>
      <c r="H40" s="207" t="s">
        <v>357</v>
      </c>
    </row>
    <row r="41" spans="1:8" ht="24" customHeight="1">
      <c r="A41" s="114">
        <f>SUBTOTAL(103,B$3:B41)</f>
        <v>39</v>
      </c>
      <c r="B41" s="130" t="s">
        <v>433</v>
      </c>
      <c r="C41" s="198" t="s">
        <v>431</v>
      </c>
      <c r="D41" s="118">
        <v>6</v>
      </c>
      <c r="E41" s="119">
        <v>4200</v>
      </c>
      <c r="F41" s="119"/>
      <c r="G41" s="272" t="s">
        <v>358</v>
      </c>
      <c r="H41" s="207" t="s">
        <v>392</v>
      </c>
    </row>
    <row r="42" spans="1:8" ht="24" customHeight="1">
      <c r="C42" s="124" t="s">
        <v>65</v>
      </c>
      <c r="D42" s="125">
        <f>SUBTOTAL(9,D3:D41)</f>
        <v>2432</v>
      </c>
      <c r="E42" s="126">
        <f>SUBTOTAL(9,E3:E41)</f>
        <v>1187039</v>
      </c>
      <c r="F42" s="127"/>
      <c r="G42" s="270" t="s">
        <v>296</v>
      </c>
      <c r="H42" s="206" t="s">
        <v>296</v>
      </c>
    </row>
  </sheetData>
  <mergeCells count="2">
    <mergeCell ref="K4:L5"/>
    <mergeCell ref="A1:E1"/>
  </mergeCells>
  <pageMargins left="0.5" right="0.5" top="0.5" bottom="0.5" header="0" footer="0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B33" sqref="B33"/>
    </sheetView>
  </sheetViews>
  <sheetFormatPr defaultColWidth="9.109375" defaultRowHeight="19.2"/>
  <cols>
    <col min="1" max="1" width="5.44140625" style="124" customWidth="1"/>
    <col min="2" max="2" width="50.109375" style="131" customWidth="1"/>
    <col min="3" max="3" width="28.6640625" style="124" customWidth="1"/>
    <col min="4" max="4" width="7.5546875" style="124" customWidth="1"/>
    <col min="5" max="5" width="16" style="128" customWidth="1"/>
    <col min="6" max="6" width="14.88671875" style="128" customWidth="1"/>
    <col min="7" max="7" width="13.6640625" style="270" customWidth="1"/>
    <col min="8" max="8" width="15.88671875" style="206" customWidth="1"/>
    <col min="9" max="9" width="16.109375" style="206" customWidth="1"/>
    <col min="10" max="10" width="16.109375" style="112" customWidth="1"/>
    <col min="11" max="11" width="30.44140625" style="113" customWidth="1"/>
    <col min="12" max="12" width="19.5546875" style="113" customWidth="1"/>
    <col min="13" max="16384" width="9.109375" style="113"/>
  </cols>
  <sheetData>
    <row r="1" spans="1:14" s="269" customFormat="1" ht="55.5" customHeight="1">
      <c r="A1" s="303" t="s">
        <v>434</v>
      </c>
      <c r="B1" s="303"/>
      <c r="C1" s="303"/>
      <c r="D1" s="303"/>
      <c r="E1" s="303"/>
      <c r="F1" s="266"/>
      <c r="G1" s="270"/>
      <c r="H1" s="267"/>
      <c r="I1" s="267"/>
      <c r="J1" s="268"/>
    </row>
    <row r="2" spans="1:14" ht="24" customHeight="1">
      <c r="A2" s="114" t="s">
        <v>283</v>
      </c>
      <c r="B2" s="129" t="s">
        <v>284</v>
      </c>
      <c r="C2" s="114" t="s">
        <v>0</v>
      </c>
      <c r="D2" s="130" t="s">
        <v>297</v>
      </c>
      <c r="E2" s="115" t="s">
        <v>286</v>
      </c>
      <c r="F2" s="115" t="s">
        <v>285</v>
      </c>
      <c r="G2" s="271" t="s">
        <v>287</v>
      </c>
      <c r="H2" s="232" t="s">
        <v>355</v>
      </c>
      <c r="I2" s="206" t="s">
        <v>289</v>
      </c>
      <c r="K2" s="116" t="s">
        <v>290</v>
      </c>
      <c r="L2" s="117">
        <f>SUM(E3:E35)</f>
        <v>1195439</v>
      </c>
    </row>
    <row r="3" spans="1:14" ht="88.5" customHeight="1">
      <c r="A3" s="114">
        <f>SUBTOTAL(103,B$3:B3)</f>
        <v>1</v>
      </c>
      <c r="B3" s="130" t="s">
        <v>390</v>
      </c>
      <c r="C3" s="273" t="s">
        <v>435</v>
      </c>
      <c r="D3" s="118">
        <v>72</v>
      </c>
      <c r="E3" s="144">
        <v>50400</v>
      </c>
      <c r="F3" s="119"/>
      <c r="G3" s="272" t="s">
        <v>358</v>
      </c>
      <c r="H3" s="207" t="s">
        <v>392</v>
      </c>
      <c r="K3" s="116" t="s">
        <v>291</v>
      </c>
      <c r="L3" s="120">
        <f>SUM(D3:D35)</f>
        <v>2430</v>
      </c>
    </row>
    <row r="4" spans="1:14" ht="32.25" customHeight="1">
      <c r="A4" s="114">
        <f>SUBTOTAL(103,B$3:B4)</f>
        <v>2</v>
      </c>
      <c r="B4" s="130" t="s">
        <v>393</v>
      </c>
      <c r="C4" s="198" t="s">
        <v>437</v>
      </c>
      <c r="D4" s="118">
        <v>37</v>
      </c>
      <c r="E4" s="262">
        <v>11045</v>
      </c>
      <c r="F4" s="119"/>
      <c r="G4" s="272" t="s">
        <v>407</v>
      </c>
      <c r="H4" s="207" t="s">
        <v>357</v>
      </c>
      <c r="K4" s="299" t="str">
        <f>IF(L2=L9,"OK")</f>
        <v>OK</v>
      </c>
      <c r="L4" s="300"/>
    </row>
    <row r="5" spans="1:14" ht="107.25" customHeight="1">
      <c r="A5" s="114">
        <f>SUBTOTAL(103,B$3:B5)</f>
        <v>3</v>
      </c>
      <c r="B5" s="130" t="s">
        <v>395</v>
      </c>
      <c r="C5" s="273" t="s">
        <v>438</v>
      </c>
      <c r="D5" s="118">
        <v>170</v>
      </c>
      <c r="E5" s="119">
        <v>163777</v>
      </c>
      <c r="F5" s="119"/>
      <c r="G5" s="272" t="s">
        <v>400</v>
      </c>
      <c r="H5" s="207" t="s">
        <v>357</v>
      </c>
      <c r="K5" s="301"/>
      <c r="L5" s="302"/>
    </row>
    <row r="6" spans="1:14" ht="24" customHeight="1">
      <c r="A6" s="114">
        <f>SUBTOTAL(103,B$3:B6)</f>
        <v>3</v>
      </c>
      <c r="B6" s="130"/>
      <c r="C6" s="198"/>
      <c r="D6" s="118"/>
      <c r="E6" s="119"/>
      <c r="F6" s="119"/>
      <c r="G6" s="272" t="s">
        <v>358</v>
      </c>
      <c r="H6" s="207" t="s">
        <v>392</v>
      </c>
      <c r="J6" s="206"/>
      <c r="K6" s="116" t="s">
        <v>292</v>
      </c>
      <c r="L6" s="121">
        <f>SUMIF(H3:H35,"A",E3:E35)</f>
        <v>13900</v>
      </c>
      <c r="M6" s="233" t="s">
        <v>288</v>
      </c>
      <c r="N6" s="233" t="s">
        <v>348</v>
      </c>
    </row>
    <row r="7" spans="1:14" ht="24" customHeight="1">
      <c r="A7" s="114">
        <f>SUBTOTAL(103,B$3:B7)</f>
        <v>3</v>
      </c>
      <c r="B7" s="130"/>
      <c r="C7" s="198"/>
      <c r="D7" s="118"/>
      <c r="E7" s="119"/>
      <c r="F7" s="119"/>
      <c r="G7" s="272" t="s">
        <v>358</v>
      </c>
      <c r="H7" s="207" t="s">
        <v>392</v>
      </c>
      <c r="K7" s="116" t="s">
        <v>293</v>
      </c>
      <c r="L7" s="121">
        <f>SUMIF(H3:H35,"bill",E3:E35)</f>
        <v>1126939</v>
      </c>
      <c r="M7" s="233" t="s">
        <v>356</v>
      </c>
      <c r="N7" s="233" t="s">
        <v>357</v>
      </c>
    </row>
    <row r="8" spans="1:14" ht="24" customHeight="1">
      <c r="A8" s="114">
        <f>SUBTOTAL(103,B$3:B8)</f>
        <v>4</v>
      </c>
      <c r="B8" s="130" t="s">
        <v>397</v>
      </c>
      <c r="C8" s="198" t="s">
        <v>396</v>
      </c>
      <c r="D8" s="118">
        <v>45</v>
      </c>
      <c r="E8" s="119">
        <v>42365</v>
      </c>
      <c r="F8" s="119"/>
      <c r="G8" s="272" t="s">
        <v>399</v>
      </c>
      <c r="H8" s="207" t="s">
        <v>357</v>
      </c>
      <c r="K8" s="116" t="s">
        <v>294</v>
      </c>
      <c r="L8" s="121">
        <f>SUMIF(G3:G35,"Course",E3:E35)</f>
        <v>54600</v>
      </c>
      <c r="M8" s="233" t="s">
        <v>288</v>
      </c>
      <c r="N8" s="233" t="s">
        <v>358</v>
      </c>
    </row>
    <row r="9" spans="1:14" ht="24" customHeight="1">
      <c r="A9" s="114">
        <f>SUBTOTAL(103,B$3:B9)</f>
        <v>4</v>
      </c>
      <c r="B9" s="130"/>
      <c r="C9" s="198"/>
      <c r="D9" s="118"/>
      <c r="E9" s="119"/>
      <c r="F9" s="119"/>
      <c r="G9" s="272" t="s">
        <v>400</v>
      </c>
      <c r="H9" s="207" t="s">
        <v>357</v>
      </c>
      <c r="K9" s="116" t="s">
        <v>290</v>
      </c>
      <c r="L9" s="117">
        <f>SUM(L6:L8)</f>
        <v>1195439</v>
      </c>
    </row>
    <row r="10" spans="1:14" ht="24" customHeight="1">
      <c r="A10" s="114">
        <f>SUBTOTAL(103,B$3:B10)</f>
        <v>5</v>
      </c>
      <c r="B10" s="130" t="s">
        <v>398</v>
      </c>
      <c r="C10" s="198" t="s">
        <v>396</v>
      </c>
      <c r="D10" s="118">
        <v>70</v>
      </c>
      <c r="E10" s="119">
        <v>7700</v>
      </c>
      <c r="F10" s="119"/>
      <c r="G10" s="272" t="s">
        <v>401</v>
      </c>
      <c r="H10" s="207" t="s">
        <v>357</v>
      </c>
      <c r="K10" s="122" t="s">
        <v>295</v>
      </c>
      <c r="L10" s="123">
        <f>L9-L6</f>
        <v>1181539</v>
      </c>
    </row>
    <row r="11" spans="1:14" ht="42.75" customHeight="1">
      <c r="A11" s="114">
        <f>SUBTOTAL(103,B$3:B11)</f>
        <v>6</v>
      </c>
      <c r="B11" s="130" t="s">
        <v>402</v>
      </c>
      <c r="C11" s="198" t="s">
        <v>396</v>
      </c>
      <c r="D11" s="118">
        <v>80</v>
      </c>
      <c r="E11" s="119">
        <v>4400</v>
      </c>
      <c r="F11" s="119"/>
      <c r="G11" s="272" t="s">
        <v>401</v>
      </c>
      <c r="H11" s="207" t="s">
        <v>357</v>
      </c>
    </row>
    <row r="12" spans="1:14" ht="42" customHeight="1">
      <c r="A12" s="114">
        <f>SUBTOTAL(103,B$3:B12)</f>
        <v>7</v>
      </c>
      <c r="B12" s="130" t="s">
        <v>405</v>
      </c>
      <c r="C12" s="198" t="s">
        <v>404</v>
      </c>
      <c r="D12" s="118">
        <v>10</v>
      </c>
      <c r="E12" s="119">
        <v>750</v>
      </c>
      <c r="F12" s="119"/>
      <c r="G12" s="272">
        <v>0</v>
      </c>
      <c r="H12" s="207" t="s">
        <v>348</v>
      </c>
      <c r="K12"/>
      <c r="L12"/>
    </row>
    <row r="13" spans="1:14" ht="24" customHeight="1">
      <c r="A13" s="114">
        <f>SUBTOTAL(103,B$3:B13)</f>
        <v>7</v>
      </c>
      <c r="B13" s="130"/>
      <c r="C13" s="198"/>
      <c r="D13" s="118"/>
      <c r="E13" s="119"/>
      <c r="F13" s="119"/>
      <c r="G13" s="272" t="s">
        <v>358</v>
      </c>
      <c r="H13" s="207" t="s">
        <v>392</v>
      </c>
    </row>
    <row r="14" spans="1:14" ht="24" customHeight="1">
      <c r="A14" s="114">
        <f>SUBTOTAL(103,B$3:B14)</f>
        <v>8</v>
      </c>
      <c r="B14" s="130" t="s">
        <v>408</v>
      </c>
      <c r="C14" s="198" t="s">
        <v>409</v>
      </c>
      <c r="D14" s="118">
        <v>15</v>
      </c>
      <c r="E14" s="119">
        <v>1478</v>
      </c>
      <c r="F14" s="119"/>
      <c r="G14" s="272" t="s">
        <v>410</v>
      </c>
      <c r="H14" s="207" t="s">
        <v>357</v>
      </c>
    </row>
    <row r="15" spans="1:14" ht="24" customHeight="1">
      <c r="A15" s="114">
        <f>SUBTOTAL(103,B$3:B15)</f>
        <v>9</v>
      </c>
      <c r="B15" s="130" t="s">
        <v>411</v>
      </c>
      <c r="C15" s="198" t="s">
        <v>439</v>
      </c>
      <c r="D15" s="118">
        <v>225</v>
      </c>
      <c r="E15" s="119">
        <v>225451</v>
      </c>
      <c r="F15" s="119"/>
      <c r="G15" s="272" t="s">
        <v>412</v>
      </c>
      <c r="H15" s="207" t="s">
        <v>357</v>
      </c>
    </row>
    <row r="16" spans="1:14" ht="24" customHeight="1">
      <c r="A16" s="114">
        <f>SUBTOTAL(103,B$3:B16)</f>
        <v>10</v>
      </c>
      <c r="B16" s="130" t="s">
        <v>411</v>
      </c>
      <c r="C16" s="198"/>
      <c r="D16" s="118"/>
      <c r="E16" s="119"/>
      <c r="F16" s="119"/>
      <c r="G16" s="272" t="s">
        <v>412</v>
      </c>
      <c r="H16" s="207" t="s">
        <v>357</v>
      </c>
    </row>
    <row r="17" spans="1:8" ht="24" customHeight="1">
      <c r="A17" s="114">
        <f>SUBTOTAL(103,B$3:B17)</f>
        <v>11</v>
      </c>
      <c r="B17" s="130" t="s">
        <v>411</v>
      </c>
      <c r="C17" s="198"/>
      <c r="D17" s="118"/>
      <c r="E17" s="119"/>
      <c r="F17" s="119"/>
      <c r="G17" s="272" t="s">
        <v>412</v>
      </c>
      <c r="H17" s="207" t="s">
        <v>357</v>
      </c>
    </row>
    <row r="18" spans="1:8" ht="24" customHeight="1">
      <c r="A18" s="114">
        <f>SUBTOTAL(103,B$3:B18)</f>
        <v>12</v>
      </c>
      <c r="B18" s="130" t="s">
        <v>398</v>
      </c>
      <c r="C18" s="198" t="s">
        <v>415</v>
      </c>
      <c r="D18" s="118">
        <v>20</v>
      </c>
      <c r="E18" s="119">
        <v>6090</v>
      </c>
      <c r="F18" s="119"/>
      <c r="G18" s="272" t="s">
        <v>401</v>
      </c>
      <c r="H18" s="207" t="s">
        <v>357</v>
      </c>
    </row>
    <row r="19" spans="1:8" ht="24" customHeight="1">
      <c r="A19" s="114">
        <f>SUBTOTAL(103,B$3:B19)</f>
        <v>12</v>
      </c>
      <c r="B19" s="130"/>
      <c r="C19" s="198"/>
      <c r="D19" s="118"/>
      <c r="E19" s="119"/>
      <c r="F19" s="119"/>
      <c r="G19" s="272" t="s">
        <v>400</v>
      </c>
      <c r="H19" s="207" t="s">
        <v>357</v>
      </c>
    </row>
    <row r="20" spans="1:8" ht="24" customHeight="1">
      <c r="A20" s="114">
        <f>SUBTOTAL(103,B$3:B20)</f>
        <v>13</v>
      </c>
      <c r="B20" s="130" t="s">
        <v>411</v>
      </c>
      <c r="C20" s="198"/>
      <c r="D20" s="118"/>
      <c r="E20" s="119"/>
      <c r="F20" s="119"/>
      <c r="G20" s="272" t="s">
        <v>412</v>
      </c>
      <c r="H20" s="207" t="s">
        <v>357</v>
      </c>
    </row>
    <row r="21" spans="1:8" ht="24" customHeight="1">
      <c r="A21" s="114">
        <f>SUBTOTAL(103,B$3:B21)</f>
        <v>13</v>
      </c>
      <c r="B21" s="130"/>
      <c r="C21" s="198"/>
      <c r="D21" s="118"/>
      <c r="E21" s="119"/>
      <c r="F21" s="119"/>
      <c r="G21" s="272" t="s">
        <v>358</v>
      </c>
      <c r="H21" s="207" t="s">
        <v>392</v>
      </c>
    </row>
    <row r="22" spans="1:8" ht="24" customHeight="1">
      <c r="A22" s="114">
        <f>SUBTOTAL(103,B$3:B22)</f>
        <v>14</v>
      </c>
      <c r="B22" s="130" t="s">
        <v>411</v>
      </c>
      <c r="C22" s="198"/>
      <c r="D22" s="118"/>
      <c r="E22" s="119"/>
      <c r="F22" s="119"/>
      <c r="G22" s="272" t="s">
        <v>412</v>
      </c>
      <c r="H22" s="207" t="s">
        <v>357</v>
      </c>
    </row>
    <row r="23" spans="1:8" ht="24" customHeight="1">
      <c r="A23" s="114">
        <f>SUBTOTAL(103,B$3:B23)</f>
        <v>15</v>
      </c>
      <c r="B23" s="130" t="s">
        <v>417</v>
      </c>
      <c r="C23" s="198" t="s">
        <v>416</v>
      </c>
      <c r="D23" s="118">
        <v>500</v>
      </c>
      <c r="E23" s="119">
        <v>473240</v>
      </c>
      <c r="F23" s="119"/>
      <c r="G23" s="272" t="s">
        <v>418</v>
      </c>
      <c r="H23" s="207" t="s">
        <v>357</v>
      </c>
    </row>
    <row r="24" spans="1:8" ht="24" customHeight="1">
      <c r="A24" s="114">
        <f>SUBTOTAL(103,B$3:B24)</f>
        <v>15</v>
      </c>
      <c r="B24" s="130"/>
      <c r="C24" s="198"/>
      <c r="D24" s="118"/>
      <c r="E24" s="119"/>
      <c r="F24" s="119"/>
      <c r="G24" s="272" t="s">
        <v>358</v>
      </c>
      <c r="H24" s="207" t="s">
        <v>392</v>
      </c>
    </row>
    <row r="25" spans="1:8" ht="24" customHeight="1">
      <c r="A25" s="114">
        <f>SUBTOTAL(103,B$3:B25)</f>
        <v>16</v>
      </c>
      <c r="B25" s="130" t="s">
        <v>419</v>
      </c>
      <c r="C25" s="198" t="s">
        <v>416</v>
      </c>
      <c r="D25" s="118">
        <v>160</v>
      </c>
      <c r="E25" s="119">
        <v>6500</v>
      </c>
      <c r="F25" s="119"/>
      <c r="G25" s="272" t="s">
        <v>420</v>
      </c>
      <c r="H25" s="207" t="s">
        <v>357</v>
      </c>
    </row>
    <row r="26" spans="1:8" ht="24" customHeight="1">
      <c r="A26" s="114">
        <f>SUBTOTAL(103,B$3:B26)</f>
        <v>16</v>
      </c>
      <c r="B26" s="130"/>
      <c r="C26" s="198"/>
      <c r="D26" s="118"/>
      <c r="E26" s="119"/>
      <c r="F26" s="119"/>
      <c r="G26" s="272" t="s">
        <v>400</v>
      </c>
      <c r="H26" s="207" t="s">
        <v>357</v>
      </c>
    </row>
    <row r="27" spans="1:8" ht="24" customHeight="1">
      <c r="A27" s="114">
        <f>SUBTOTAL(103,B$3:B27)</f>
        <v>17</v>
      </c>
      <c r="B27" s="130" t="s">
        <v>422</v>
      </c>
      <c r="C27" s="198" t="s">
        <v>436</v>
      </c>
      <c r="D27" s="118">
        <v>90</v>
      </c>
      <c r="E27" s="119">
        <v>71293</v>
      </c>
      <c r="F27" s="119"/>
      <c r="G27" s="272" t="s">
        <v>423</v>
      </c>
      <c r="H27" s="207" t="s">
        <v>357</v>
      </c>
    </row>
    <row r="28" spans="1:8" ht="24" customHeight="1">
      <c r="A28" s="114">
        <f>SUBTOTAL(103,B$3:B28)</f>
        <v>17</v>
      </c>
      <c r="B28" s="130"/>
      <c r="C28" s="198"/>
      <c r="D28" s="118"/>
      <c r="E28" s="119"/>
      <c r="F28" s="119"/>
      <c r="G28" s="272" t="s">
        <v>423</v>
      </c>
      <c r="H28" s="207" t="s">
        <v>357</v>
      </c>
    </row>
    <row r="29" spans="1:8" ht="24" customHeight="1">
      <c r="A29" s="114">
        <f>SUBTOTAL(103,B$3:B29)</f>
        <v>18</v>
      </c>
      <c r="B29" s="130" t="s">
        <v>425</v>
      </c>
      <c r="C29" s="198" t="s">
        <v>424</v>
      </c>
      <c r="D29" s="118">
        <v>700</v>
      </c>
      <c r="E29" s="119">
        <v>107100</v>
      </c>
      <c r="F29" s="119"/>
      <c r="G29" s="272" t="s">
        <v>426</v>
      </c>
      <c r="H29" s="207" t="s">
        <v>357</v>
      </c>
    </row>
    <row r="30" spans="1:8" ht="24" customHeight="1">
      <c r="A30" s="114">
        <f>SUBTOTAL(103,B$3:B30)</f>
        <v>19</v>
      </c>
      <c r="B30" s="130" t="s">
        <v>427</v>
      </c>
      <c r="C30" s="198" t="s">
        <v>424</v>
      </c>
      <c r="D30" s="118">
        <v>15</v>
      </c>
      <c r="E30" s="119">
        <v>6150</v>
      </c>
      <c r="F30" s="119"/>
      <c r="G30" s="272">
        <v>0</v>
      </c>
      <c r="H30" s="207" t="s">
        <v>348</v>
      </c>
    </row>
    <row r="31" spans="1:8" ht="24" customHeight="1">
      <c r="A31" s="114">
        <f>SUBTOTAL(103,B$3:B31)</f>
        <v>19</v>
      </c>
      <c r="B31" s="130"/>
      <c r="C31" s="198"/>
      <c r="D31" s="118"/>
      <c r="E31" s="119"/>
      <c r="F31" s="119"/>
      <c r="G31" s="272" t="s">
        <v>400</v>
      </c>
      <c r="H31" s="207" t="s">
        <v>357</v>
      </c>
    </row>
    <row r="32" spans="1:8" ht="24" customHeight="1">
      <c r="A32" s="114">
        <f>SUBTOTAL(103,B$3:B32)</f>
        <v>19</v>
      </c>
      <c r="B32" s="130"/>
      <c r="C32" s="198"/>
      <c r="D32" s="118"/>
      <c r="E32" s="119"/>
      <c r="F32" s="119"/>
      <c r="G32" s="272" t="s">
        <v>429</v>
      </c>
      <c r="H32" s="207" t="s">
        <v>357</v>
      </c>
    </row>
    <row r="33" spans="1:8" ht="24" customHeight="1">
      <c r="A33" s="114">
        <f>SUBTOTAL(103,B$3:B33)</f>
        <v>20</v>
      </c>
      <c r="B33" s="130" t="s">
        <v>430</v>
      </c>
      <c r="C33" s="198" t="s">
        <v>431</v>
      </c>
      <c r="D33" s="118">
        <v>55</v>
      </c>
      <c r="E33" s="119">
        <v>7000</v>
      </c>
      <c r="F33" s="119"/>
      <c r="G33" s="272">
        <v>0</v>
      </c>
      <c r="H33" s="207" t="s">
        <v>348</v>
      </c>
    </row>
    <row r="34" spans="1:8" ht="24" customHeight="1">
      <c r="A34" s="114">
        <f>SUBTOTAL(103,B$3:B34)</f>
        <v>21</v>
      </c>
      <c r="B34" s="130" t="s">
        <v>432</v>
      </c>
      <c r="C34" s="198" t="s">
        <v>431</v>
      </c>
      <c r="D34" s="118">
        <v>160</v>
      </c>
      <c r="E34" s="119">
        <v>6500</v>
      </c>
      <c r="F34" s="119"/>
      <c r="G34" s="272"/>
      <c r="H34" s="207" t="s">
        <v>357</v>
      </c>
    </row>
    <row r="35" spans="1:8" ht="24" customHeight="1">
      <c r="A35" s="114">
        <f>SUBTOTAL(103,B$3:B35)</f>
        <v>22</v>
      </c>
      <c r="B35" s="130" t="s">
        <v>433</v>
      </c>
      <c r="C35" s="198" t="s">
        <v>431</v>
      </c>
      <c r="D35" s="118">
        <v>6</v>
      </c>
      <c r="E35" s="119">
        <v>4200</v>
      </c>
      <c r="F35" s="119"/>
      <c r="G35" s="272" t="s">
        <v>358</v>
      </c>
      <c r="H35" s="207" t="s">
        <v>392</v>
      </c>
    </row>
    <row r="36" spans="1:8" ht="24" customHeight="1">
      <c r="C36" s="124" t="s">
        <v>65</v>
      </c>
      <c r="D36" s="125">
        <f>SUBTOTAL(9,D3:D35)</f>
        <v>2430</v>
      </c>
      <c r="E36" s="126">
        <f>SUBTOTAL(9,E3:E35)</f>
        <v>1195439</v>
      </c>
      <c r="F36" s="127"/>
      <c r="G36" s="270" t="s">
        <v>296</v>
      </c>
      <c r="H36" s="206" t="s">
        <v>296</v>
      </c>
    </row>
  </sheetData>
  <autoFilter ref="H1:H36"/>
  <mergeCells count="2">
    <mergeCell ref="A1:E1"/>
    <mergeCell ref="K4:L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S201"/>
  <sheetViews>
    <sheetView showGridLines="0" zoomScale="140" zoomScaleNormal="140" workbookViewId="0">
      <selection activeCell="N45" sqref="N45"/>
    </sheetView>
  </sheetViews>
  <sheetFormatPr defaultColWidth="9.109375" defaultRowHeight="14.4"/>
  <cols>
    <col min="1" max="1" width="9.33203125" style="3" customWidth="1"/>
    <col min="2" max="2" width="5" style="3" customWidth="1"/>
    <col min="3" max="3" width="5.5546875" style="3" customWidth="1"/>
    <col min="4" max="4" width="5.33203125" style="3" customWidth="1"/>
    <col min="5" max="5" width="5.44140625" style="3" customWidth="1"/>
    <col min="6" max="6" width="5.33203125" style="3" customWidth="1"/>
    <col min="7" max="7" width="6.44140625" style="3" customWidth="1"/>
    <col min="8" max="8" width="6.88671875" style="3" customWidth="1"/>
    <col min="9" max="9" width="5.88671875" style="3" customWidth="1"/>
    <col min="10" max="10" width="6.109375" style="3" customWidth="1"/>
    <col min="11" max="11" width="5.44140625" style="3" customWidth="1"/>
    <col min="12" max="12" width="6.109375" style="3" customWidth="1"/>
    <col min="13" max="13" width="7.109375" style="3" customWidth="1"/>
    <col min="14" max="14" width="9.6640625" style="3" customWidth="1"/>
    <col min="15" max="15" width="4.109375" style="3" customWidth="1"/>
    <col min="16" max="16" width="9.109375" style="3"/>
    <col min="17" max="17" width="4.6640625" style="3" customWidth="1"/>
    <col min="18" max="18" width="9.33203125" style="3" customWidth="1"/>
    <col min="19" max="16384" width="9.109375" style="3"/>
  </cols>
  <sheetData>
    <row r="1" spans="1:18" ht="31.5" customHeight="1">
      <c r="A1" s="304" t="s">
        <v>280</v>
      </c>
      <c r="B1" s="304"/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79"/>
    </row>
    <row r="2" spans="1:18" ht="3" customHeight="1">
      <c r="A2" s="305"/>
      <c r="B2" s="305"/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6"/>
      <c r="O2" s="80"/>
    </row>
    <row r="3" spans="1:18">
      <c r="A3" s="310" t="s">
        <v>0</v>
      </c>
      <c r="B3" s="4"/>
      <c r="C3" s="5" t="s">
        <v>1</v>
      </c>
      <c r="D3" s="6"/>
      <c r="E3" s="5"/>
      <c r="F3" s="5"/>
      <c r="G3" s="5"/>
      <c r="H3" s="7" t="s">
        <v>2</v>
      </c>
      <c r="I3" s="5"/>
      <c r="J3" s="8"/>
      <c r="K3" s="5"/>
      <c r="L3" s="5" t="s">
        <v>3</v>
      </c>
      <c r="M3" s="9"/>
      <c r="N3" s="10" t="s">
        <v>70</v>
      </c>
      <c r="O3" s="98"/>
      <c r="Q3" s="11" t="s">
        <v>65</v>
      </c>
      <c r="R3" s="12">
        <f>N16+N45</f>
        <v>40320</v>
      </c>
    </row>
    <row r="4" spans="1:18" ht="28.8">
      <c r="A4" s="311"/>
      <c r="B4" s="70" t="s">
        <v>66</v>
      </c>
      <c r="C4" s="2" t="s">
        <v>68</v>
      </c>
      <c r="D4" s="14" t="s">
        <v>67</v>
      </c>
      <c r="E4" s="15" t="s">
        <v>263</v>
      </c>
      <c r="F4" s="2" t="s">
        <v>69</v>
      </c>
      <c r="G4" s="16" t="s">
        <v>67</v>
      </c>
      <c r="H4" s="15" t="s">
        <v>264</v>
      </c>
      <c r="I4" s="2" t="s">
        <v>69</v>
      </c>
      <c r="J4" s="17" t="s">
        <v>67</v>
      </c>
      <c r="K4" s="15" t="s">
        <v>66</v>
      </c>
      <c r="L4" s="18" t="s">
        <v>69</v>
      </c>
      <c r="M4" s="19" t="s">
        <v>67</v>
      </c>
      <c r="N4" s="13" t="s">
        <v>71</v>
      </c>
      <c r="O4" s="99"/>
    </row>
    <row r="5" spans="1:18">
      <c r="A5" s="234">
        <v>45566</v>
      </c>
      <c r="B5" s="21">
        <v>4</v>
      </c>
      <c r="C5" s="22">
        <v>60</v>
      </c>
      <c r="D5" s="23">
        <f>B5*C5</f>
        <v>240</v>
      </c>
      <c r="E5" s="24">
        <v>18</v>
      </c>
      <c r="F5" s="22">
        <v>80</v>
      </c>
      <c r="G5" s="23">
        <f>E5*F5</f>
        <v>1440</v>
      </c>
      <c r="H5" s="24">
        <v>7</v>
      </c>
      <c r="I5" s="22">
        <v>100</v>
      </c>
      <c r="J5" s="23">
        <f>H5*I5</f>
        <v>700</v>
      </c>
      <c r="K5" s="24"/>
      <c r="L5" s="25">
        <v>80</v>
      </c>
      <c r="M5" s="23">
        <f>K5*L5</f>
        <v>0</v>
      </c>
      <c r="N5" s="26">
        <f>D5+G5+J5+M5</f>
        <v>2380</v>
      </c>
      <c r="O5" s="100"/>
    </row>
    <row r="6" spans="1:18">
      <c r="A6" s="234">
        <v>45567</v>
      </c>
      <c r="B6" s="21">
        <v>3</v>
      </c>
      <c r="C6" s="22">
        <v>60</v>
      </c>
      <c r="D6" s="23">
        <f t="shared" ref="D6:D15" si="0">B6*C6</f>
        <v>180</v>
      </c>
      <c r="E6" s="24">
        <v>14</v>
      </c>
      <c r="F6" s="22">
        <v>80</v>
      </c>
      <c r="G6" s="23">
        <f t="shared" ref="G6:G15" si="1">E6*F6</f>
        <v>1120</v>
      </c>
      <c r="H6" s="24">
        <v>7</v>
      </c>
      <c r="I6" s="22">
        <v>100</v>
      </c>
      <c r="J6" s="23">
        <f t="shared" ref="J6:J15" si="2">H6*I6</f>
        <v>700</v>
      </c>
      <c r="K6" s="24"/>
      <c r="L6" s="25">
        <v>80</v>
      </c>
      <c r="M6" s="23">
        <f t="shared" ref="M6:M15" si="3">K6*L6</f>
        <v>0</v>
      </c>
      <c r="N6" s="27">
        <f t="shared" ref="N6:N15" si="4">D6+G6+J6+M6</f>
        <v>2000</v>
      </c>
      <c r="O6" s="100"/>
    </row>
    <row r="7" spans="1:18">
      <c r="A7" s="234">
        <v>45568</v>
      </c>
      <c r="B7" s="21">
        <v>2</v>
      </c>
      <c r="C7" s="22">
        <v>60</v>
      </c>
      <c r="D7" s="23">
        <f t="shared" si="0"/>
        <v>120</v>
      </c>
      <c r="E7" s="24">
        <v>17</v>
      </c>
      <c r="F7" s="22">
        <v>80</v>
      </c>
      <c r="G7" s="23">
        <f t="shared" si="1"/>
        <v>1360</v>
      </c>
      <c r="H7" s="24">
        <v>6</v>
      </c>
      <c r="I7" s="22">
        <v>100</v>
      </c>
      <c r="J7" s="23">
        <f t="shared" si="2"/>
        <v>600</v>
      </c>
      <c r="K7" s="24"/>
      <c r="L7" s="25">
        <v>80</v>
      </c>
      <c r="M7" s="23">
        <f t="shared" si="3"/>
        <v>0</v>
      </c>
      <c r="N7" s="27">
        <f t="shared" si="4"/>
        <v>2080</v>
      </c>
      <c r="O7" s="100"/>
    </row>
    <row r="8" spans="1:18">
      <c r="A8" s="234">
        <v>45571</v>
      </c>
      <c r="B8" s="21">
        <v>3</v>
      </c>
      <c r="C8" s="22">
        <v>60</v>
      </c>
      <c r="D8" s="23">
        <f t="shared" si="0"/>
        <v>180</v>
      </c>
      <c r="E8" s="24">
        <v>17</v>
      </c>
      <c r="F8" s="22">
        <v>80</v>
      </c>
      <c r="G8" s="23">
        <f t="shared" si="1"/>
        <v>1360</v>
      </c>
      <c r="H8" s="24">
        <v>4</v>
      </c>
      <c r="I8" s="22">
        <v>100</v>
      </c>
      <c r="J8" s="23">
        <f t="shared" si="2"/>
        <v>400</v>
      </c>
      <c r="K8" s="24"/>
      <c r="L8" s="25">
        <v>80</v>
      </c>
      <c r="M8" s="23">
        <f t="shared" si="3"/>
        <v>0</v>
      </c>
      <c r="N8" s="27">
        <f t="shared" si="4"/>
        <v>1940</v>
      </c>
      <c r="O8" s="100"/>
    </row>
    <row r="9" spans="1:18">
      <c r="A9" s="234">
        <v>45572</v>
      </c>
      <c r="B9" s="21">
        <v>3</v>
      </c>
      <c r="C9" s="22">
        <v>60</v>
      </c>
      <c r="D9" s="23">
        <f t="shared" si="0"/>
        <v>180</v>
      </c>
      <c r="E9" s="24">
        <v>17</v>
      </c>
      <c r="F9" s="22">
        <v>80</v>
      </c>
      <c r="G9" s="23">
        <f t="shared" si="1"/>
        <v>1360</v>
      </c>
      <c r="H9" s="24">
        <v>6</v>
      </c>
      <c r="I9" s="22">
        <v>100</v>
      </c>
      <c r="J9" s="23">
        <f t="shared" si="2"/>
        <v>600</v>
      </c>
      <c r="K9" s="24"/>
      <c r="L9" s="25">
        <v>80</v>
      </c>
      <c r="M9" s="23">
        <f t="shared" si="3"/>
        <v>0</v>
      </c>
      <c r="N9" s="27">
        <f t="shared" si="4"/>
        <v>2140</v>
      </c>
      <c r="O9" s="100"/>
    </row>
    <row r="10" spans="1:18">
      <c r="A10" s="234">
        <v>45573</v>
      </c>
      <c r="B10" s="21">
        <v>1</v>
      </c>
      <c r="C10" s="22">
        <v>60</v>
      </c>
      <c r="D10" s="23">
        <f t="shared" si="0"/>
        <v>60</v>
      </c>
      <c r="E10" s="24">
        <v>16</v>
      </c>
      <c r="F10" s="22">
        <v>80</v>
      </c>
      <c r="G10" s="23">
        <f t="shared" si="1"/>
        <v>1280</v>
      </c>
      <c r="H10" s="24">
        <v>6</v>
      </c>
      <c r="I10" s="22">
        <v>100</v>
      </c>
      <c r="J10" s="23">
        <f t="shared" si="2"/>
        <v>600</v>
      </c>
      <c r="K10" s="24"/>
      <c r="L10" s="25">
        <v>80</v>
      </c>
      <c r="M10" s="23">
        <f t="shared" si="3"/>
        <v>0</v>
      </c>
      <c r="N10" s="27">
        <f t="shared" si="4"/>
        <v>1940</v>
      </c>
      <c r="O10" s="100"/>
    </row>
    <row r="11" spans="1:18">
      <c r="A11" s="234">
        <v>45574</v>
      </c>
      <c r="B11" s="21">
        <v>4</v>
      </c>
      <c r="C11" s="22">
        <v>60</v>
      </c>
      <c r="D11" s="23">
        <f t="shared" si="0"/>
        <v>240</v>
      </c>
      <c r="E11" s="24">
        <v>15</v>
      </c>
      <c r="F11" s="22">
        <v>80</v>
      </c>
      <c r="G11" s="23">
        <f t="shared" si="1"/>
        <v>1200</v>
      </c>
      <c r="H11" s="24">
        <v>4</v>
      </c>
      <c r="I11" s="22">
        <v>100</v>
      </c>
      <c r="J11" s="23">
        <f t="shared" si="2"/>
        <v>400</v>
      </c>
      <c r="K11" s="24"/>
      <c r="L11" s="25">
        <v>80</v>
      </c>
      <c r="M11" s="23">
        <f t="shared" si="3"/>
        <v>0</v>
      </c>
      <c r="N11" s="27">
        <f t="shared" si="4"/>
        <v>1840</v>
      </c>
      <c r="O11" s="100"/>
    </row>
    <row r="12" spans="1:18">
      <c r="A12" s="234">
        <v>45579</v>
      </c>
      <c r="B12" s="21">
        <v>1</v>
      </c>
      <c r="C12" s="22">
        <v>60</v>
      </c>
      <c r="D12" s="23">
        <f t="shared" si="0"/>
        <v>60</v>
      </c>
      <c r="E12" s="24">
        <v>19</v>
      </c>
      <c r="F12" s="22">
        <v>80</v>
      </c>
      <c r="G12" s="23">
        <f t="shared" si="1"/>
        <v>1520</v>
      </c>
      <c r="H12" s="24">
        <v>5</v>
      </c>
      <c r="I12" s="22">
        <v>100</v>
      </c>
      <c r="J12" s="23">
        <f t="shared" si="2"/>
        <v>500</v>
      </c>
      <c r="K12" s="24"/>
      <c r="L12" s="25">
        <v>80</v>
      </c>
      <c r="M12" s="23">
        <f t="shared" si="3"/>
        <v>0</v>
      </c>
      <c r="N12" s="27">
        <f t="shared" si="4"/>
        <v>2080</v>
      </c>
      <c r="O12" s="100"/>
    </row>
    <row r="13" spans="1:18" ht="15">
      <c r="A13" s="234">
        <v>45580</v>
      </c>
      <c r="B13" s="21">
        <v>3</v>
      </c>
      <c r="C13" s="22">
        <v>60</v>
      </c>
      <c r="D13" s="23">
        <f t="shared" si="0"/>
        <v>180</v>
      </c>
      <c r="E13" s="24">
        <v>18</v>
      </c>
      <c r="F13" s="22">
        <v>80</v>
      </c>
      <c r="G13" s="23">
        <f t="shared" si="1"/>
        <v>1440</v>
      </c>
      <c r="H13" s="24">
        <v>7</v>
      </c>
      <c r="I13" s="22">
        <v>100</v>
      </c>
      <c r="J13" s="23">
        <f t="shared" si="2"/>
        <v>700</v>
      </c>
      <c r="K13" s="24"/>
      <c r="L13" s="25">
        <v>80</v>
      </c>
      <c r="M13" s="23">
        <f t="shared" si="3"/>
        <v>0</v>
      </c>
      <c r="N13" s="27">
        <f t="shared" si="4"/>
        <v>2320</v>
      </c>
      <c r="O13" s="100"/>
      <c r="Q13" s="101"/>
    </row>
    <row r="14" spans="1:18" ht="15" hidden="1">
      <c r="A14" s="234"/>
      <c r="B14" s="21"/>
      <c r="C14" s="22">
        <v>60</v>
      </c>
      <c r="D14" s="23">
        <f t="shared" si="0"/>
        <v>0</v>
      </c>
      <c r="E14" s="24"/>
      <c r="F14" s="22">
        <v>80</v>
      </c>
      <c r="G14" s="23">
        <f t="shared" si="1"/>
        <v>0</v>
      </c>
      <c r="H14" s="24"/>
      <c r="I14" s="22">
        <v>100</v>
      </c>
      <c r="J14" s="23">
        <f t="shared" si="2"/>
        <v>0</v>
      </c>
      <c r="K14" s="24"/>
      <c r="L14" s="25">
        <v>80</v>
      </c>
      <c r="M14" s="23">
        <f t="shared" si="3"/>
        <v>0</v>
      </c>
      <c r="N14" s="27">
        <f t="shared" si="4"/>
        <v>0</v>
      </c>
      <c r="O14" s="100"/>
      <c r="Q14" s="101"/>
    </row>
    <row r="15" spans="1:18" ht="15" hidden="1">
      <c r="A15" s="234"/>
      <c r="B15" s="21"/>
      <c r="C15" s="22">
        <v>60</v>
      </c>
      <c r="D15" s="23">
        <f t="shared" si="0"/>
        <v>0</v>
      </c>
      <c r="E15" s="24"/>
      <c r="F15" s="22">
        <v>80</v>
      </c>
      <c r="G15" s="23">
        <f t="shared" si="1"/>
        <v>0</v>
      </c>
      <c r="H15" s="24"/>
      <c r="I15" s="22">
        <v>100</v>
      </c>
      <c r="J15" s="23">
        <f t="shared" si="2"/>
        <v>0</v>
      </c>
      <c r="K15" s="24"/>
      <c r="L15" s="25">
        <v>80</v>
      </c>
      <c r="M15" s="23">
        <f t="shared" si="3"/>
        <v>0</v>
      </c>
      <c r="N15" s="27">
        <f t="shared" si="4"/>
        <v>0</v>
      </c>
      <c r="O15" s="100"/>
      <c r="Q15" s="101"/>
    </row>
    <row r="16" spans="1:18" ht="15">
      <c r="B16" s="71"/>
      <c r="L16" s="28"/>
      <c r="M16" s="29" t="s">
        <v>65</v>
      </c>
      <c r="N16" s="30">
        <f>SUM(N5:N15)</f>
        <v>18720</v>
      </c>
      <c r="O16" s="69"/>
      <c r="Q16" s="101"/>
    </row>
    <row r="17" spans="1:19" ht="15">
      <c r="B17" s="71"/>
      <c r="H17" s="31"/>
      <c r="I17" s="31"/>
      <c r="J17" s="307" t="s">
        <v>266</v>
      </c>
      <c r="K17" s="307"/>
      <c r="L17" s="307"/>
      <c r="M17" s="307"/>
      <c r="N17" s="307"/>
      <c r="O17" s="81"/>
      <c r="Q17" s="101"/>
    </row>
    <row r="18" spans="1:19" ht="15">
      <c r="B18" s="71"/>
      <c r="L18" s="28"/>
      <c r="M18" s="68"/>
      <c r="N18" s="69"/>
      <c r="O18" s="69"/>
      <c r="Q18" s="101"/>
    </row>
    <row r="19" spans="1:19" ht="15">
      <c r="A19" s="101"/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28"/>
      <c r="M19" s="68"/>
      <c r="N19" s="69"/>
      <c r="O19" s="69"/>
      <c r="Q19" s="101"/>
    </row>
    <row r="20" spans="1:19" ht="15">
      <c r="A20" s="101"/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28"/>
      <c r="M20" s="68"/>
      <c r="N20" s="69"/>
      <c r="O20" s="69"/>
      <c r="P20" s="101"/>
      <c r="Q20" s="101"/>
      <c r="R20" s="101"/>
      <c r="S20" s="101"/>
    </row>
    <row r="21" spans="1:19" ht="15">
      <c r="A21" s="101"/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28"/>
      <c r="M21" s="68"/>
      <c r="N21" s="69"/>
      <c r="O21" s="69"/>
      <c r="P21" s="101"/>
      <c r="Q21" s="101"/>
      <c r="R21" s="101"/>
      <c r="S21" s="101"/>
    </row>
    <row r="22" spans="1:19" ht="15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28"/>
      <c r="M22" s="68"/>
      <c r="N22" s="69"/>
      <c r="O22" s="69"/>
      <c r="P22" s="101"/>
      <c r="Q22" s="101"/>
      <c r="R22" s="101"/>
      <c r="S22" s="101"/>
    </row>
    <row r="23" spans="1:19" ht="15">
      <c r="A23" s="101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P23" s="101"/>
      <c r="Q23" s="101"/>
      <c r="R23" s="101"/>
      <c r="S23" s="101"/>
    </row>
    <row r="24" spans="1:19" ht="15">
      <c r="A24" s="101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P24" s="101"/>
      <c r="Q24" s="101"/>
      <c r="R24" s="101"/>
      <c r="S24" s="101"/>
    </row>
    <row r="25" spans="1:19">
      <c r="F25" s="72"/>
      <c r="G25" s="73"/>
      <c r="H25" s="74"/>
    </row>
    <row r="26" spans="1:19">
      <c r="A26" s="31"/>
      <c r="B26" s="31"/>
      <c r="C26" s="31"/>
      <c r="D26" s="31"/>
      <c r="E26" s="31"/>
      <c r="F26" s="31"/>
      <c r="G26" s="31"/>
      <c r="H26" s="75"/>
      <c r="I26" s="31"/>
      <c r="J26" s="31"/>
      <c r="K26" s="31"/>
      <c r="L26" s="31"/>
      <c r="M26" s="31"/>
      <c r="N26" s="31"/>
      <c r="O26" s="31"/>
      <c r="P26" s="235" t="b">
        <f>Q31=Q32</f>
        <v>1</v>
      </c>
      <c r="Q26" s="104" t="s">
        <v>272</v>
      </c>
      <c r="R26" s="104" t="s">
        <v>271</v>
      </c>
    </row>
    <row r="27" spans="1:19">
      <c r="A27" s="310" t="s">
        <v>0</v>
      </c>
      <c r="B27" s="4"/>
      <c r="C27" s="5" t="s">
        <v>1</v>
      </c>
      <c r="D27" s="6"/>
      <c r="E27" s="5"/>
      <c r="F27" s="5"/>
      <c r="G27" s="5"/>
      <c r="H27" s="7" t="s">
        <v>2</v>
      </c>
      <c r="I27" s="5"/>
      <c r="J27" s="8"/>
      <c r="K27" s="5"/>
      <c r="L27" s="5" t="s">
        <v>3</v>
      </c>
      <c r="M27" s="9"/>
      <c r="N27" s="10" t="s">
        <v>70</v>
      </c>
      <c r="O27" s="98"/>
      <c r="P27" s="11" t="s">
        <v>268</v>
      </c>
      <c r="Q27" s="102">
        <f>SUM(B5:B15)+SUM(B29:B44)</f>
        <v>44</v>
      </c>
      <c r="R27" s="103">
        <f>employee_Food_bill!BG105</f>
        <v>44</v>
      </c>
    </row>
    <row r="28" spans="1:19" ht="28.8">
      <c r="A28" s="311"/>
      <c r="B28" s="13" t="s">
        <v>66</v>
      </c>
      <c r="C28" s="2" t="s">
        <v>68</v>
      </c>
      <c r="D28" s="14" t="s">
        <v>67</v>
      </c>
      <c r="E28" s="15" t="s">
        <v>263</v>
      </c>
      <c r="F28" s="2" t="s">
        <v>69</v>
      </c>
      <c r="G28" s="16" t="s">
        <v>67</v>
      </c>
      <c r="H28" s="15" t="s">
        <v>264</v>
      </c>
      <c r="I28" s="2" t="s">
        <v>69</v>
      </c>
      <c r="J28" s="17" t="s">
        <v>67</v>
      </c>
      <c r="K28" s="15" t="s">
        <v>66</v>
      </c>
      <c r="L28" s="18" t="s">
        <v>69</v>
      </c>
      <c r="M28" s="19" t="s">
        <v>67</v>
      </c>
      <c r="N28" s="13" t="s">
        <v>71</v>
      </c>
      <c r="O28" s="99"/>
      <c r="P28" s="11" t="s">
        <v>269</v>
      </c>
      <c r="Q28" s="102">
        <f>SUM(E5:E15)+SUM(E29:E44)</f>
        <v>336</v>
      </c>
      <c r="R28" s="103"/>
    </row>
    <row r="29" spans="1:19">
      <c r="A29" s="234">
        <v>45581</v>
      </c>
      <c r="B29" s="21">
        <v>1</v>
      </c>
      <c r="C29" s="22">
        <v>60</v>
      </c>
      <c r="D29" s="23">
        <f>B29*C29</f>
        <v>60</v>
      </c>
      <c r="E29" s="24">
        <v>19</v>
      </c>
      <c r="F29" s="22">
        <v>80</v>
      </c>
      <c r="G29" s="23">
        <f>E29*F29</f>
        <v>1520</v>
      </c>
      <c r="H29" s="24">
        <v>6</v>
      </c>
      <c r="I29" s="22">
        <v>100</v>
      </c>
      <c r="J29" s="23">
        <f>H29*I29</f>
        <v>600</v>
      </c>
      <c r="K29" s="24"/>
      <c r="L29" s="25">
        <v>80</v>
      </c>
      <c r="M29" s="23">
        <f>K29*L29</f>
        <v>0</v>
      </c>
      <c r="N29" s="26">
        <f>D29+G29+J29+M29</f>
        <v>2180</v>
      </c>
      <c r="O29" s="100"/>
      <c r="P29" s="11" t="s">
        <v>270</v>
      </c>
      <c r="Q29" s="102">
        <f>SUM(H5:H15)+SUM(H29:H44)</f>
        <v>108</v>
      </c>
      <c r="R29" s="103"/>
    </row>
    <row r="30" spans="1:19">
      <c r="A30" s="234">
        <v>45582</v>
      </c>
      <c r="B30" s="21">
        <v>1</v>
      </c>
      <c r="C30" s="22">
        <v>60</v>
      </c>
      <c r="D30" s="23">
        <f t="shared" ref="D30:D44" si="5">B30*C30</f>
        <v>60</v>
      </c>
      <c r="E30" s="24">
        <v>16</v>
      </c>
      <c r="F30" s="22">
        <v>80</v>
      </c>
      <c r="G30" s="23">
        <f t="shared" ref="G30:G44" si="6">E30*F30</f>
        <v>1280</v>
      </c>
      <c r="H30" s="24">
        <v>4</v>
      </c>
      <c r="I30" s="22">
        <v>100</v>
      </c>
      <c r="J30" s="23">
        <f t="shared" ref="J30:J44" si="7">H30*I30</f>
        <v>400</v>
      </c>
      <c r="K30" s="24"/>
      <c r="L30" s="25">
        <v>80</v>
      </c>
      <c r="M30" s="23">
        <f t="shared" ref="M30:M44" si="8">K30*L30</f>
        <v>0</v>
      </c>
      <c r="N30" s="27">
        <f t="shared" ref="N30:N44" si="9">D30+G30+J30+M30</f>
        <v>1740</v>
      </c>
      <c r="O30" s="100"/>
      <c r="P30" s="29" t="s">
        <v>273</v>
      </c>
      <c r="Q30" s="102">
        <f>Q28+Q29</f>
        <v>444</v>
      </c>
      <c r="R30" s="103">
        <f>employee_Food_bill!BI105</f>
        <v>444</v>
      </c>
    </row>
    <row r="31" spans="1:19">
      <c r="A31" s="234">
        <v>45585</v>
      </c>
      <c r="B31" s="21"/>
      <c r="C31" s="22">
        <v>60</v>
      </c>
      <c r="D31" s="23">
        <f t="shared" si="5"/>
        <v>0</v>
      </c>
      <c r="E31" s="24">
        <v>13</v>
      </c>
      <c r="F31" s="22">
        <v>80</v>
      </c>
      <c r="G31" s="23">
        <f t="shared" si="6"/>
        <v>1040</v>
      </c>
      <c r="H31" s="24">
        <v>5</v>
      </c>
      <c r="I31" s="22">
        <v>100</v>
      </c>
      <c r="J31" s="23">
        <f t="shared" si="7"/>
        <v>500</v>
      </c>
      <c r="K31" s="24"/>
      <c r="L31" s="25">
        <v>80</v>
      </c>
      <c r="M31" s="23">
        <f t="shared" si="8"/>
        <v>0</v>
      </c>
      <c r="N31" s="27">
        <f t="shared" si="9"/>
        <v>1540</v>
      </c>
      <c r="O31" s="100"/>
      <c r="P31" s="29" t="s">
        <v>274</v>
      </c>
      <c r="Q31" s="308">
        <f>N16+N45</f>
        <v>40320</v>
      </c>
      <c r="R31" s="309"/>
    </row>
    <row r="32" spans="1:19">
      <c r="A32" s="234">
        <v>45586</v>
      </c>
      <c r="B32" s="21">
        <v>1</v>
      </c>
      <c r="C32" s="22">
        <v>60</v>
      </c>
      <c r="D32" s="23">
        <f t="shared" si="5"/>
        <v>60</v>
      </c>
      <c r="E32" s="24">
        <v>17</v>
      </c>
      <c r="F32" s="22">
        <v>80</v>
      </c>
      <c r="G32" s="23">
        <f t="shared" si="6"/>
        <v>1360</v>
      </c>
      <c r="H32" s="24">
        <v>6</v>
      </c>
      <c r="I32" s="22">
        <v>100</v>
      </c>
      <c r="J32" s="23">
        <f t="shared" si="7"/>
        <v>600</v>
      </c>
      <c r="K32" s="24"/>
      <c r="L32" s="25">
        <v>80</v>
      </c>
      <c r="M32" s="23">
        <f t="shared" si="8"/>
        <v>0</v>
      </c>
      <c r="N32" s="27">
        <f t="shared" si="9"/>
        <v>2020</v>
      </c>
      <c r="O32" s="100"/>
      <c r="P32" s="29" t="s">
        <v>275</v>
      </c>
      <c r="Q32" s="308">
        <f>employee_Food_bill!BJ105</f>
        <v>40320</v>
      </c>
      <c r="R32" s="308"/>
    </row>
    <row r="33" spans="1:15">
      <c r="A33" s="234">
        <v>45587</v>
      </c>
      <c r="B33" s="21">
        <v>2</v>
      </c>
      <c r="C33" s="22">
        <v>60</v>
      </c>
      <c r="D33" s="23">
        <f t="shared" si="5"/>
        <v>120</v>
      </c>
      <c r="E33" s="24">
        <v>15</v>
      </c>
      <c r="F33" s="22">
        <v>80</v>
      </c>
      <c r="G33" s="23">
        <f t="shared" si="6"/>
        <v>1200</v>
      </c>
      <c r="H33" s="24">
        <v>6</v>
      </c>
      <c r="I33" s="22">
        <v>100</v>
      </c>
      <c r="J33" s="23">
        <f t="shared" si="7"/>
        <v>600</v>
      </c>
      <c r="K33" s="24"/>
      <c r="L33" s="25">
        <v>80</v>
      </c>
      <c r="M33" s="23">
        <f t="shared" si="8"/>
        <v>0</v>
      </c>
      <c r="N33" s="27">
        <f t="shared" si="9"/>
        <v>1920</v>
      </c>
      <c r="O33" s="100"/>
    </row>
    <row r="34" spans="1:15">
      <c r="A34" s="234">
        <v>45588</v>
      </c>
      <c r="B34" s="21">
        <v>2</v>
      </c>
      <c r="C34" s="22">
        <v>60</v>
      </c>
      <c r="D34" s="23">
        <f t="shared" si="5"/>
        <v>120</v>
      </c>
      <c r="E34" s="24">
        <v>17</v>
      </c>
      <c r="F34" s="22">
        <v>80</v>
      </c>
      <c r="G34" s="23">
        <f t="shared" si="6"/>
        <v>1360</v>
      </c>
      <c r="H34" s="24">
        <v>4</v>
      </c>
      <c r="I34" s="22">
        <v>100</v>
      </c>
      <c r="J34" s="23">
        <f t="shared" si="7"/>
        <v>400</v>
      </c>
      <c r="K34" s="24"/>
      <c r="L34" s="25">
        <v>80</v>
      </c>
      <c r="M34" s="23">
        <f t="shared" si="8"/>
        <v>0</v>
      </c>
      <c r="N34" s="27">
        <f t="shared" si="9"/>
        <v>1880</v>
      </c>
      <c r="O34" s="100"/>
    </row>
    <row r="35" spans="1:15">
      <c r="A35" s="234">
        <v>45589</v>
      </c>
      <c r="B35" s="21">
        <v>1</v>
      </c>
      <c r="C35" s="22">
        <v>60</v>
      </c>
      <c r="D35" s="23">
        <f t="shared" si="5"/>
        <v>60</v>
      </c>
      <c r="E35" s="24">
        <v>11</v>
      </c>
      <c r="F35" s="22">
        <v>80</v>
      </c>
      <c r="G35" s="23">
        <f t="shared" si="6"/>
        <v>880</v>
      </c>
      <c r="H35" s="24">
        <v>3</v>
      </c>
      <c r="I35" s="22">
        <v>100</v>
      </c>
      <c r="J35" s="23">
        <f t="shared" si="7"/>
        <v>300</v>
      </c>
      <c r="K35" s="24"/>
      <c r="L35" s="25">
        <v>80</v>
      </c>
      <c r="M35" s="23">
        <f t="shared" si="8"/>
        <v>0</v>
      </c>
      <c r="N35" s="27">
        <f t="shared" si="9"/>
        <v>1240</v>
      </c>
      <c r="O35" s="100"/>
    </row>
    <row r="36" spans="1:15">
      <c r="A36" s="234">
        <v>45592</v>
      </c>
      <c r="B36" s="21">
        <v>2</v>
      </c>
      <c r="C36" s="22">
        <v>60</v>
      </c>
      <c r="D36" s="23">
        <f t="shared" si="5"/>
        <v>120</v>
      </c>
      <c r="E36" s="24">
        <v>11</v>
      </c>
      <c r="F36" s="22">
        <v>80</v>
      </c>
      <c r="G36" s="23">
        <f t="shared" si="6"/>
        <v>880</v>
      </c>
      <c r="H36" s="24">
        <v>3</v>
      </c>
      <c r="I36" s="22">
        <v>100</v>
      </c>
      <c r="J36" s="23">
        <f t="shared" si="7"/>
        <v>300</v>
      </c>
      <c r="K36" s="24"/>
      <c r="L36" s="25">
        <v>80</v>
      </c>
      <c r="M36" s="23">
        <f t="shared" si="8"/>
        <v>0</v>
      </c>
      <c r="N36" s="27">
        <f t="shared" si="9"/>
        <v>1300</v>
      </c>
      <c r="O36" s="100"/>
    </row>
    <row r="37" spans="1:15">
      <c r="A37" s="234">
        <v>45593</v>
      </c>
      <c r="B37" s="21">
        <v>3</v>
      </c>
      <c r="C37" s="22">
        <v>60</v>
      </c>
      <c r="D37" s="23">
        <f t="shared" si="5"/>
        <v>180</v>
      </c>
      <c r="E37" s="24">
        <v>16</v>
      </c>
      <c r="F37" s="22">
        <v>80</v>
      </c>
      <c r="G37" s="23">
        <f t="shared" si="6"/>
        <v>1280</v>
      </c>
      <c r="H37" s="24">
        <v>5</v>
      </c>
      <c r="I37" s="22">
        <v>100</v>
      </c>
      <c r="J37" s="23">
        <f t="shared" si="7"/>
        <v>500</v>
      </c>
      <c r="K37" s="24"/>
      <c r="L37" s="25">
        <v>80</v>
      </c>
      <c r="M37" s="23">
        <f t="shared" si="8"/>
        <v>0</v>
      </c>
      <c r="N37" s="27">
        <f t="shared" si="9"/>
        <v>1960</v>
      </c>
      <c r="O37" s="100"/>
    </row>
    <row r="38" spans="1:15">
      <c r="A38" s="234">
        <v>45594</v>
      </c>
      <c r="B38" s="21">
        <v>2</v>
      </c>
      <c r="C38" s="22">
        <v>60</v>
      </c>
      <c r="D38" s="23">
        <f t="shared" si="5"/>
        <v>120</v>
      </c>
      <c r="E38" s="24">
        <v>20</v>
      </c>
      <c r="F38" s="22">
        <v>80</v>
      </c>
      <c r="G38" s="23">
        <f t="shared" si="6"/>
        <v>1600</v>
      </c>
      <c r="H38" s="24">
        <v>4</v>
      </c>
      <c r="I38" s="22">
        <v>100</v>
      </c>
      <c r="J38" s="23">
        <f t="shared" si="7"/>
        <v>400</v>
      </c>
      <c r="K38" s="24"/>
      <c r="L38" s="25">
        <v>80</v>
      </c>
      <c r="M38" s="23">
        <f t="shared" si="8"/>
        <v>0</v>
      </c>
      <c r="N38" s="27">
        <f t="shared" si="9"/>
        <v>2120</v>
      </c>
      <c r="O38" s="100"/>
    </row>
    <row r="39" spans="1:15">
      <c r="A39" s="234">
        <v>45595</v>
      </c>
      <c r="B39" s="21">
        <v>2</v>
      </c>
      <c r="C39" s="22">
        <v>60</v>
      </c>
      <c r="D39" s="23">
        <f t="shared" si="5"/>
        <v>120</v>
      </c>
      <c r="E39" s="24">
        <v>13</v>
      </c>
      <c r="F39" s="22">
        <v>80</v>
      </c>
      <c r="G39" s="23">
        <f t="shared" si="6"/>
        <v>1040</v>
      </c>
      <c r="H39" s="24">
        <v>4</v>
      </c>
      <c r="I39" s="22">
        <v>100</v>
      </c>
      <c r="J39" s="23">
        <f t="shared" si="7"/>
        <v>400</v>
      </c>
      <c r="K39" s="24"/>
      <c r="L39" s="25">
        <v>80</v>
      </c>
      <c r="M39" s="23">
        <f t="shared" si="8"/>
        <v>0</v>
      </c>
      <c r="N39" s="27">
        <f>D39+G39+J39+M39</f>
        <v>1560</v>
      </c>
      <c r="O39" s="100"/>
    </row>
    <row r="40" spans="1:15">
      <c r="A40" s="234">
        <v>45596</v>
      </c>
      <c r="B40" s="21">
        <v>3</v>
      </c>
      <c r="C40" s="22">
        <v>60</v>
      </c>
      <c r="D40" s="23">
        <f t="shared" si="5"/>
        <v>180</v>
      </c>
      <c r="E40" s="24">
        <v>17</v>
      </c>
      <c r="F40" s="22">
        <v>80</v>
      </c>
      <c r="G40" s="23">
        <f t="shared" si="6"/>
        <v>1360</v>
      </c>
      <c r="H40" s="24">
        <v>6</v>
      </c>
      <c r="I40" s="22">
        <v>100</v>
      </c>
      <c r="J40" s="23">
        <f t="shared" si="7"/>
        <v>600</v>
      </c>
      <c r="K40" s="24"/>
      <c r="L40" s="25">
        <v>80</v>
      </c>
      <c r="M40" s="23">
        <f t="shared" si="8"/>
        <v>0</v>
      </c>
      <c r="N40" s="27">
        <f t="shared" si="9"/>
        <v>2140</v>
      </c>
      <c r="O40" s="100"/>
    </row>
    <row r="41" spans="1:15" hidden="1">
      <c r="A41" s="20"/>
      <c r="B41" s="21"/>
      <c r="C41" s="22">
        <v>60</v>
      </c>
      <c r="D41" s="23">
        <f t="shared" si="5"/>
        <v>0</v>
      </c>
      <c r="E41" s="24"/>
      <c r="F41" s="22">
        <v>80</v>
      </c>
      <c r="G41" s="23">
        <f t="shared" si="6"/>
        <v>0</v>
      </c>
      <c r="H41" s="24"/>
      <c r="I41" s="22">
        <v>100</v>
      </c>
      <c r="J41" s="23">
        <f t="shared" si="7"/>
        <v>0</v>
      </c>
      <c r="K41" s="24"/>
      <c r="L41" s="25">
        <v>80</v>
      </c>
      <c r="M41" s="23">
        <f t="shared" si="8"/>
        <v>0</v>
      </c>
      <c r="N41" s="27">
        <f t="shared" si="9"/>
        <v>0</v>
      </c>
      <c r="O41" s="100"/>
    </row>
    <row r="42" spans="1:15" hidden="1">
      <c r="A42" s="20"/>
      <c r="B42" s="21"/>
      <c r="C42" s="22">
        <v>60</v>
      </c>
      <c r="D42" s="23">
        <f t="shared" si="5"/>
        <v>0</v>
      </c>
      <c r="E42" s="24"/>
      <c r="F42" s="22">
        <v>80</v>
      </c>
      <c r="G42" s="23">
        <f t="shared" si="6"/>
        <v>0</v>
      </c>
      <c r="H42" s="24"/>
      <c r="I42" s="22">
        <v>100</v>
      </c>
      <c r="J42" s="23">
        <f t="shared" si="7"/>
        <v>0</v>
      </c>
      <c r="K42" s="24"/>
      <c r="L42" s="25">
        <v>80</v>
      </c>
      <c r="M42" s="23">
        <f t="shared" si="8"/>
        <v>0</v>
      </c>
      <c r="N42" s="27">
        <f>D42+G42+J42+M42</f>
        <v>0</v>
      </c>
      <c r="O42" s="100"/>
    </row>
    <row r="43" spans="1:15" hidden="1">
      <c r="A43" s="20"/>
      <c r="B43" s="21"/>
      <c r="C43" s="22">
        <v>60</v>
      </c>
      <c r="D43" s="23">
        <f t="shared" si="5"/>
        <v>0</v>
      </c>
      <c r="E43" s="24"/>
      <c r="F43" s="22">
        <v>80</v>
      </c>
      <c r="G43" s="23">
        <f t="shared" si="6"/>
        <v>0</v>
      </c>
      <c r="H43" s="24"/>
      <c r="I43" s="22">
        <v>100</v>
      </c>
      <c r="J43" s="23">
        <f t="shared" si="7"/>
        <v>0</v>
      </c>
      <c r="K43" s="24"/>
      <c r="L43" s="25">
        <v>80</v>
      </c>
      <c r="M43" s="23">
        <f t="shared" si="8"/>
        <v>0</v>
      </c>
      <c r="N43" s="27">
        <f t="shared" si="9"/>
        <v>0</v>
      </c>
      <c r="O43" s="100"/>
    </row>
    <row r="44" spans="1:15" hidden="1">
      <c r="A44" s="20">
        <v>45535</v>
      </c>
      <c r="B44" s="21"/>
      <c r="C44" s="22">
        <v>60</v>
      </c>
      <c r="D44" s="23">
        <f t="shared" si="5"/>
        <v>0</v>
      </c>
      <c r="E44" s="24"/>
      <c r="F44" s="22">
        <v>80</v>
      </c>
      <c r="G44" s="23">
        <f t="shared" si="6"/>
        <v>0</v>
      </c>
      <c r="H44" s="24"/>
      <c r="I44" s="22">
        <v>100</v>
      </c>
      <c r="J44" s="23">
        <f t="shared" si="7"/>
        <v>0</v>
      </c>
      <c r="K44" s="24"/>
      <c r="L44" s="25">
        <v>80</v>
      </c>
      <c r="M44" s="23">
        <f t="shared" si="8"/>
        <v>0</v>
      </c>
      <c r="N44" s="27">
        <f t="shared" si="9"/>
        <v>0</v>
      </c>
      <c r="O44" s="100"/>
    </row>
    <row r="45" spans="1:15">
      <c r="L45" s="28"/>
      <c r="M45" s="29" t="s">
        <v>65</v>
      </c>
      <c r="N45" s="30">
        <f>SUM(N29:N44)</f>
        <v>21600</v>
      </c>
      <c r="O45" s="69"/>
    </row>
    <row r="47" spans="1:1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</row>
    <row r="48" spans="1:1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</row>
    <row r="49" spans="1:1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</row>
    <row r="50" spans="1:1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</row>
    <row r="51" spans="1:1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</row>
    <row r="52" spans="1:1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</row>
    <row r="53" spans="1:15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</row>
    <row r="54" spans="1:15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</row>
    <row r="55" spans="1:1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</row>
    <row r="56" spans="1:15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</row>
    <row r="57" spans="1:15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</row>
    <row r="58" spans="1:15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</row>
    <row r="59" spans="1:15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</row>
    <row r="60" spans="1:15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</row>
    <row r="61" spans="1:15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</row>
    <row r="62" spans="1:15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</row>
    <row r="63" spans="1:15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</row>
    <row r="64" spans="1:15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</row>
    <row r="65" spans="1:15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</row>
    <row r="66" spans="1:15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</row>
    <row r="67" spans="1:15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</row>
    <row r="68" spans="1:15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</row>
    <row r="69" spans="1:15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</row>
    <row r="70" spans="1:15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</row>
    <row r="71" spans="1:15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</row>
    <row r="72" spans="1:15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</row>
    <row r="73" spans="1:15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</row>
    <row r="74" spans="1:15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</row>
    <row r="75" spans="1:15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</row>
    <row r="76" spans="1:15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</row>
    <row r="77" spans="1:15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</row>
    <row r="78" spans="1:15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</row>
    <row r="79" spans="1:15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</row>
    <row r="80" spans="1:15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</row>
    <row r="81" spans="1:15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</row>
    <row r="82" spans="1:15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</row>
    <row r="83" spans="1:15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</row>
    <row r="84" spans="1:15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</row>
    <row r="85" spans="1:1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</row>
    <row r="86" spans="1:15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</row>
    <row r="87" spans="1:15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</row>
    <row r="88" spans="1:15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</row>
    <row r="89" spans="1:15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</row>
    <row r="90" spans="1:15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</row>
    <row r="91" spans="1:15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</row>
    <row r="92" spans="1:15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</row>
    <row r="93" spans="1:15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</row>
    <row r="94" spans="1:15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</row>
    <row r="95" spans="1:15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</row>
    <row r="96" spans="1:15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</row>
    <row r="97" spans="1:15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</row>
    <row r="98" spans="1:15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</row>
    <row r="99" spans="1:15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</row>
    <row r="100" spans="1:15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</row>
    <row r="101" spans="1:15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</row>
    <row r="102" spans="1:15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</row>
    <row r="103" spans="1:15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</row>
    <row r="104" spans="1:15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</row>
    <row r="105" spans="1:15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</row>
    <row r="106" spans="1:15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</row>
    <row r="107" spans="1:15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</row>
    <row r="108" spans="1:15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</row>
    <row r="109" spans="1:15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</row>
    <row r="110" spans="1:15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</row>
    <row r="111" spans="1:15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</row>
    <row r="112" spans="1:15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</row>
    <row r="113" spans="1:15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</row>
    <row r="114" spans="1:15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</row>
    <row r="115" spans="1:15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</row>
    <row r="116" spans="1:15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</row>
    <row r="117" spans="1:15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</row>
    <row r="118" spans="1:15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</row>
    <row r="119" spans="1:15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</row>
    <row r="120" spans="1:15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</row>
    <row r="121" spans="1:15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</row>
    <row r="122" spans="1:15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</row>
    <row r="123" spans="1:15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</row>
    <row r="124" spans="1:15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</row>
    <row r="125" spans="1:15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</row>
    <row r="126" spans="1:15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</row>
    <row r="127" spans="1:15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</row>
    <row r="128" spans="1:15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</row>
    <row r="129" spans="1:15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</row>
    <row r="130" spans="1:15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</row>
    <row r="131" spans="1:15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</row>
    <row r="132" spans="1:15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</row>
    <row r="133" spans="1:15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</row>
    <row r="134" spans="1:15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</row>
    <row r="135" spans="1:15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</row>
    <row r="136" spans="1:15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</row>
    <row r="137" spans="1:15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</row>
    <row r="138" spans="1:15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</row>
    <row r="139" spans="1:15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</row>
    <row r="140" spans="1:15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</row>
    <row r="141" spans="1:15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</row>
    <row r="142" spans="1:15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</row>
    <row r="143" spans="1:15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</row>
    <row r="144" spans="1:15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</row>
    <row r="145" spans="1:15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</row>
    <row r="146" spans="1:15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</row>
    <row r="147" spans="1:15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</row>
    <row r="148" spans="1:15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</row>
    <row r="149" spans="1:15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</row>
    <row r="150" spans="1:15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</row>
    <row r="151" spans="1:15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</row>
    <row r="152" spans="1:15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</row>
    <row r="153" spans="1:15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</row>
    <row r="154" spans="1:15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</row>
    <row r="155" spans="1:15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</row>
    <row r="156" spans="1:15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</row>
    <row r="157" spans="1:15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</row>
    <row r="158" spans="1:15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</row>
    <row r="159" spans="1:15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</row>
    <row r="160" spans="1:15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</row>
    <row r="161" spans="1:15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</row>
    <row r="162" spans="1:1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</row>
    <row r="163" spans="1:15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</row>
    <row r="164" spans="1:15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</row>
    <row r="165" spans="1:15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</row>
    <row r="166" spans="1:15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</row>
    <row r="167" spans="1:15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</row>
    <row r="168" spans="1:15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</row>
    <row r="169" spans="1:15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</row>
    <row r="170" spans="1:15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</row>
    <row r="171" spans="1:15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</row>
    <row r="172" spans="1:15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</row>
    <row r="173" spans="1:15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</row>
    <row r="174" spans="1:15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</row>
    <row r="175" spans="1:15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</row>
    <row r="176" spans="1:15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</row>
    <row r="177" spans="1:15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</row>
    <row r="178" spans="1:15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</row>
    <row r="179" spans="1:15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</row>
    <row r="180" spans="1:15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</row>
    <row r="181" spans="1:15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</row>
    <row r="182" spans="1:15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</row>
    <row r="183" spans="1:15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</row>
    <row r="184" spans="1:15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</row>
    <row r="185" spans="1:1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</row>
    <row r="186" spans="1:15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</row>
    <row r="187" spans="1:15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</row>
    <row r="188" spans="1:15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</row>
    <row r="189" spans="1:15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</row>
    <row r="190" spans="1:15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</row>
    <row r="191" spans="1:15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</row>
    <row r="192" spans="1:15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</row>
    <row r="193" spans="1:15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</row>
    <row r="194" spans="1:15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</row>
    <row r="195" spans="1:1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</row>
    <row r="196" spans="1:15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</row>
    <row r="197" spans="1:15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</row>
    <row r="198" spans="1:15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</row>
    <row r="199" spans="1:15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</row>
    <row r="200" spans="1:15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</row>
    <row r="201" spans="1:15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</row>
  </sheetData>
  <mergeCells count="6">
    <mergeCell ref="A1:N2"/>
    <mergeCell ref="J17:N17"/>
    <mergeCell ref="Q31:R31"/>
    <mergeCell ref="Q32:R32"/>
    <mergeCell ref="A3:A4"/>
    <mergeCell ref="A27:A28"/>
  </mergeCells>
  <phoneticPr fontId="2" type="noConversion"/>
  <pageMargins left="1" right="1" top="1" bottom="1" header="0" footer="0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P105"/>
  <sheetViews>
    <sheetView zoomScale="130" zoomScaleNormal="130" workbookViewId="0">
      <pane xSplit="4" ySplit="4" topLeftCell="AO5" activePane="bottomRight" state="frozen"/>
      <selection pane="topRight" activeCell="E1" sqref="E1"/>
      <selection pane="bottomLeft" activeCell="A5" sqref="A5"/>
      <selection pane="bottomRight" activeCell="BK103" sqref="BK103"/>
    </sheetView>
  </sheetViews>
  <sheetFormatPr defaultColWidth="9.109375" defaultRowHeight="13.8"/>
  <cols>
    <col min="1" max="1" width="4.44140625" style="77" customWidth="1"/>
    <col min="2" max="2" width="3.5546875" style="61" customWidth="1"/>
    <col min="3" max="3" width="14.6640625" style="1" customWidth="1"/>
    <col min="4" max="4" width="12" style="1" customWidth="1"/>
    <col min="5" max="5" width="3" style="1" customWidth="1"/>
    <col min="6" max="6" width="3" style="62" customWidth="1"/>
    <col min="7" max="7" width="3" style="1" customWidth="1"/>
    <col min="8" max="8" width="3" style="62" customWidth="1"/>
    <col min="9" max="9" width="2.6640625" style="1" customWidth="1"/>
    <col min="10" max="10" width="3.33203125" style="62" customWidth="1"/>
    <col min="11" max="11" width="3" style="1" bestFit="1" customWidth="1"/>
    <col min="12" max="12" width="3.109375" style="62" bestFit="1" customWidth="1"/>
    <col min="13" max="13" width="2.5546875" style="1" customWidth="1"/>
    <col min="14" max="14" width="2.88671875" style="62" bestFit="1" customWidth="1"/>
    <col min="15" max="15" width="3" style="1" bestFit="1" customWidth="1"/>
    <col min="16" max="16" width="2.88671875" style="62" bestFit="1" customWidth="1"/>
    <col min="17" max="17" width="3" style="1" bestFit="1" customWidth="1"/>
    <col min="18" max="18" width="3.109375" style="62" bestFit="1" customWidth="1"/>
    <col min="19" max="19" width="3" style="1" bestFit="1" customWidth="1"/>
    <col min="20" max="20" width="2.88671875" style="62" bestFit="1" customWidth="1"/>
    <col min="21" max="21" width="3" style="1" bestFit="1" customWidth="1"/>
    <col min="22" max="22" width="2.88671875" style="62" bestFit="1" customWidth="1"/>
    <col min="23" max="23" width="3" style="1" bestFit="1" customWidth="1"/>
    <col min="24" max="24" width="3.109375" style="62" bestFit="1" customWidth="1"/>
    <col min="25" max="25" width="3" style="1" bestFit="1" customWidth="1"/>
    <col min="26" max="26" width="2.88671875" style="62" bestFit="1" customWidth="1"/>
    <col min="27" max="27" width="3" style="1" bestFit="1" customWidth="1"/>
    <col min="28" max="28" width="2.88671875" style="62" bestFit="1" customWidth="1"/>
    <col min="29" max="29" width="3" style="1" bestFit="1" customWidth="1"/>
    <col min="30" max="30" width="2.88671875" style="62" bestFit="1" customWidth="1"/>
    <col min="31" max="31" width="3" style="1" bestFit="1" customWidth="1"/>
    <col min="32" max="32" width="2.88671875" style="62" bestFit="1" customWidth="1"/>
    <col min="33" max="33" width="3" style="1" bestFit="1" customWidth="1"/>
    <col min="34" max="34" width="2.88671875" style="62" bestFit="1" customWidth="1"/>
    <col min="35" max="35" width="3" style="1" bestFit="1" customWidth="1"/>
    <col min="36" max="36" width="2.88671875" style="62" bestFit="1" customWidth="1"/>
    <col min="37" max="37" width="3" style="1" bestFit="1" customWidth="1"/>
    <col min="38" max="38" width="2.88671875" style="62" bestFit="1" customWidth="1"/>
    <col min="39" max="39" width="3" style="1" bestFit="1" customWidth="1"/>
    <col min="40" max="40" width="2.88671875" style="62" bestFit="1" customWidth="1"/>
    <col min="41" max="41" width="3" style="1" bestFit="1" customWidth="1"/>
    <col min="42" max="42" width="2.88671875" style="62" bestFit="1" customWidth="1"/>
    <col min="43" max="43" width="3" style="1" bestFit="1" customWidth="1"/>
    <col min="44" max="44" width="2.88671875" style="62" bestFit="1" customWidth="1"/>
    <col min="45" max="45" width="3" style="1" bestFit="1" customWidth="1"/>
    <col min="46" max="46" width="2.88671875" style="62" bestFit="1" customWidth="1"/>
    <col min="47" max="47" width="3" style="1" customWidth="1"/>
    <col min="48" max="48" width="2.88671875" style="62" customWidth="1"/>
    <col min="49" max="49" width="3" style="1" customWidth="1"/>
    <col min="50" max="50" width="2.88671875" style="62" customWidth="1"/>
    <col min="51" max="51" width="3" style="1" customWidth="1"/>
    <col min="52" max="52" width="2.88671875" style="62" customWidth="1"/>
    <col min="53" max="53" width="3" style="1" customWidth="1"/>
    <col min="54" max="54" width="2.88671875" style="62" customWidth="1"/>
    <col min="55" max="55" width="3" style="1" customWidth="1"/>
    <col min="56" max="56" width="2.88671875" style="62" customWidth="1"/>
    <col min="57" max="57" width="2.5546875" style="1" customWidth="1"/>
    <col min="58" max="58" width="2.88671875" style="62" customWidth="1"/>
    <col min="59" max="59" width="4" style="1" customWidth="1"/>
    <col min="60" max="60" width="3.33203125" style="1" bestFit="1" customWidth="1"/>
    <col min="61" max="61" width="4.109375" style="1" customWidth="1"/>
    <col min="62" max="62" width="4" style="1" bestFit="1" customWidth="1"/>
    <col min="63" max="63" width="5.88671875" style="1" customWidth="1"/>
    <col min="64" max="64" width="12.109375" style="1" customWidth="1"/>
    <col min="65" max="16384" width="9.109375" style="1"/>
  </cols>
  <sheetData>
    <row r="1" spans="1:68" s="32" customFormat="1" ht="24.9" customHeight="1">
      <c r="A1" s="76"/>
      <c r="C1" s="66"/>
      <c r="D1" s="66"/>
      <c r="E1" s="327" t="s">
        <v>281</v>
      </c>
      <c r="F1" s="327"/>
      <c r="G1" s="327"/>
      <c r="H1" s="327"/>
      <c r="I1" s="327"/>
      <c r="J1" s="327"/>
      <c r="K1" s="327"/>
      <c r="L1" s="327"/>
      <c r="M1" s="327"/>
      <c r="N1" s="327"/>
      <c r="O1" s="327"/>
      <c r="P1" s="327"/>
      <c r="Q1" s="327"/>
      <c r="R1" s="327"/>
      <c r="S1" s="327"/>
      <c r="T1" s="327"/>
      <c r="U1" s="327"/>
      <c r="V1" s="327"/>
      <c r="W1" s="327"/>
      <c r="X1" s="327"/>
      <c r="Y1" s="327"/>
      <c r="Z1" s="327"/>
      <c r="AA1" s="327"/>
      <c r="AB1" s="327"/>
      <c r="AC1" s="327"/>
      <c r="AD1" s="327"/>
      <c r="AE1" s="327"/>
      <c r="AF1" s="327"/>
      <c r="AG1" s="327"/>
      <c r="AH1" s="327"/>
      <c r="AI1" s="327"/>
      <c r="AJ1" s="327"/>
      <c r="AK1" s="327"/>
      <c r="AL1" s="327"/>
      <c r="AM1" s="327"/>
      <c r="AN1" s="327"/>
      <c r="AO1" s="327"/>
      <c r="AP1" s="327"/>
      <c r="AQ1" s="327"/>
      <c r="AR1" s="327"/>
      <c r="AS1" s="327"/>
      <c r="AT1" s="327"/>
      <c r="AU1" s="327"/>
      <c r="AV1" s="327"/>
      <c r="AW1" s="327"/>
      <c r="AX1" s="327"/>
      <c r="AY1" s="327"/>
      <c r="AZ1" s="327"/>
      <c r="BA1" s="327"/>
      <c r="BB1" s="327"/>
      <c r="BC1" s="327"/>
      <c r="BD1" s="327"/>
      <c r="BE1" s="327"/>
      <c r="BF1" s="327"/>
      <c r="BG1" s="327"/>
      <c r="BH1" s="327"/>
      <c r="BI1" s="327"/>
      <c r="BJ1" s="327"/>
      <c r="BK1" s="66"/>
      <c r="BN1" s="106">
        <f>BJ105</f>
        <v>40320</v>
      </c>
      <c r="BO1" s="107">
        <f>BG105</f>
        <v>44</v>
      </c>
      <c r="BP1" s="107">
        <f>BI105</f>
        <v>444</v>
      </c>
    </row>
    <row r="2" spans="1:68" s="32" customFormat="1" ht="24.9" customHeight="1">
      <c r="A2" s="76" t="s">
        <v>76</v>
      </c>
      <c r="B2" s="312" t="s">
        <v>4</v>
      </c>
      <c r="C2" s="315" t="s">
        <v>5</v>
      </c>
      <c r="D2" s="315" t="s">
        <v>6</v>
      </c>
      <c r="E2" s="318" t="s">
        <v>282</v>
      </c>
      <c r="F2" s="319"/>
      <c r="G2" s="319"/>
      <c r="H2" s="319"/>
      <c r="I2" s="319"/>
      <c r="J2" s="319"/>
      <c r="K2" s="319"/>
      <c r="L2" s="319"/>
      <c r="M2" s="319"/>
      <c r="N2" s="319"/>
      <c r="O2" s="319"/>
      <c r="P2" s="319"/>
      <c r="Q2" s="319"/>
      <c r="R2" s="319"/>
      <c r="S2" s="319"/>
      <c r="T2" s="319"/>
      <c r="U2" s="319"/>
      <c r="V2" s="319"/>
      <c r="W2" s="319"/>
      <c r="X2" s="319"/>
      <c r="Y2" s="319"/>
      <c r="Z2" s="319"/>
      <c r="AA2" s="319"/>
      <c r="AB2" s="319"/>
      <c r="AC2" s="319"/>
      <c r="AD2" s="319"/>
      <c r="AE2" s="319"/>
      <c r="AF2" s="319"/>
      <c r="AG2" s="319"/>
      <c r="AH2" s="319"/>
      <c r="AI2" s="319"/>
      <c r="AJ2" s="319"/>
      <c r="AK2" s="319"/>
      <c r="AL2" s="319"/>
      <c r="AM2" s="319"/>
      <c r="AN2" s="319"/>
      <c r="AO2" s="319"/>
      <c r="AP2" s="319"/>
      <c r="AQ2" s="319"/>
      <c r="AR2" s="319"/>
      <c r="AS2" s="319"/>
      <c r="AT2" s="319"/>
      <c r="AU2" s="319"/>
      <c r="AV2" s="319"/>
      <c r="AW2" s="319"/>
      <c r="AX2" s="319"/>
      <c r="AY2" s="319"/>
      <c r="AZ2" s="319"/>
      <c r="BA2" s="319"/>
      <c r="BB2" s="319"/>
      <c r="BC2" s="319"/>
      <c r="BD2" s="319"/>
      <c r="BE2" s="319"/>
      <c r="BF2" s="320"/>
      <c r="BG2" s="321" t="s">
        <v>1</v>
      </c>
      <c r="BH2" s="322"/>
      <c r="BI2" s="318" t="s">
        <v>2</v>
      </c>
      <c r="BJ2" s="320"/>
      <c r="BK2" s="324" t="s">
        <v>8</v>
      </c>
      <c r="BL2" s="324" t="s">
        <v>9</v>
      </c>
      <c r="BM2" s="32" t="s">
        <v>265</v>
      </c>
    </row>
    <row r="3" spans="1:68" s="32" customFormat="1" ht="24.9" customHeight="1">
      <c r="A3" s="76" t="s">
        <v>76</v>
      </c>
      <c r="B3" s="313"/>
      <c r="C3" s="316"/>
      <c r="D3" s="316"/>
      <c r="E3" s="321">
        <v>1</v>
      </c>
      <c r="F3" s="322"/>
      <c r="G3" s="321">
        <v>2</v>
      </c>
      <c r="H3" s="322"/>
      <c r="I3" s="321">
        <v>3</v>
      </c>
      <c r="J3" s="322"/>
      <c r="K3" s="321">
        <v>6</v>
      </c>
      <c r="L3" s="322"/>
      <c r="M3" s="321">
        <v>7</v>
      </c>
      <c r="N3" s="322"/>
      <c r="O3" s="321">
        <v>8</v>
      </c>
      <c r="P3" s="322"/>
      <c r="Q3" s="321">
        <v>9</v>
      </c>
      <c r="R3" s="322"/>
      <c r="S3" s="321">
        <v>14</v>
      </c>
      <c r="T3" s="322"/>
      <c r="U3" s="321">
        <v>15</v>
      </c>
      <c r="V3" s="322"/>
      <c r="W3" s="321">
        <v>16</v>
      </c>
      <c r="X3" s="322"/>
      <c r="Y3" s="321">
        <v>17</v>
      </c>
      <c r="Z3" s="322"/>
      <c r="AA3" s="321">
        <v>20</v>
      </c>
      <c r="AB3" s="322"/>
      <c r="AC3" s="321">
        <v>21</v>
      </c>
      <c r="AD3" s="322"/>
      <c r="AE3" s="321">
        <v>22</v>
      </c>
      <c r="AF3" s="322"/>
      <c r="AG3" s="321">
        <v>23</v>
      </c>
      <c r="AH3" s="322"/>
      <c r="AI3" s="321">
        <v>24</v>
      </c>
      <c r="AJ3" s="322"/>
      <c r="AK3" s="321">
        <v>27</v>
      </c>
      <c r="AL3" s="322"/>
      <c r="AM3" s="323">
        <v>28</v>
      </c>
      <c r="AN3" s="323"/>
      <c r="AO3" s="323">
        <v>29</v>
      </c>
      <c r="AP3" s="323"/>
      <c r="AQ3" s="321">
        <v>30</v>
      </c>
      <c r="AR3" s="322"/>
      <c r="AS3" s="321">
        <v>31</v>
      </c>
      <c r="AT3" s="322"/>
      <c r="AU3" s="321"/>
      <c r="AV3" s="322"/>
      <c r="AW3" s="323"/>
      <c r="AX3" s="323"/>
      <c r="AY3" s="323"/>
      <c r="AZ3" s="323"/>
      <c r="BA3" s="321"/>
      <c r="BB3" s="322"/>
      <c r="BC3" s="321"/>
      <c r="BD3" s="322"/>
      <c r="BE3" s="321"/>
      <c r="BF3" s="322"/>
      <c r="BG3" s="332" t="s">
        <v>72</v>
      </c>
      <c r="BH3" s="328" t="s">
        <v>68</v>
      </c>
      <c r="BI3" s="332" t="s">
        <v>73</v>
      </c>
      <c r="BJ3" s="328" t="s">
        <v>68</v>
      </c>
      <c r="BK3" s="333"/>
      <c r="BL3" s="325"/>
      <c r="BM3" s="32" t="s">
        <v>265</v>
      </c>
    </row>
    <row r="4" spans="1:68" s="32" customFormat="1" ht="24.9" customHeight="1">
      <c r="A4" s="76" t="s">
        <v>76</v>
      </c>
      <c r="B4" s="314"/>
      <c r="C4" s="317"/>
      <c r="D4" s="317"/>
      <c r="E4" s="34" t="s">
        <v>74</v>
      </c>
      <c r="F4" s="35" t="s">
        <v>75</v>
      </c>
      <c r="G4" s="34" t="s">
        <v>74</v>
      </c>
      <c r="H4" s="35" t="s">
        <v>75</v>
      </c>
      <c r="I4" s="34" t="s">
        <v>74</v>
      </c>
      <c r="J4" s="35" t="s">
        <v>75</v>
      </c>
      <c r="K4" s="34" t="s">
        <v>74</v>
      </c>
      <c r="L4" s="35" t="s">
        <v>75</v>
      </c>
      <c r="M4" s="34" t="s">
        <v>74</v>
      </c>
      <c r="N4" s="35" t="s">
        <v>75</v>
      </c>
      <c r="O4" s="34" t="s">
        <v>74</v>
      </c>
      <c r="P4" s="35" t="s">
        <v>75</v>
      </c>
      <c r="Q4" s="34" t="s">
        <v>74</v>
      </c>
      <c r="R4" s="35" t="s">
        <v>75</v>
      </c>
      <c r="S4" s="34" t="s">
        <v>74</v>
      </c>
      <c r="T4" s="35" t="s">
        <v>75</v>
      </c>
      <c r="U4" s="34" t="s">
        <v>74</v>
      </c>
      <c r="V4" s="35" t="s">
        <v>75</v>
      </c>
      <c r="W4" s="34" t="s">
        <v>74</v>
      </c>
      <c r="X4" s="35" t="s">
        <v>75</v>
      </c>
      <c r="Y4" s="34" t="s">
        <v>74</v>
      </c>
      <c r="Z4" s="35" t="s">
        <v>75</v>
      </c>
      <c r="AA4" s="34" t="s">
        <v>74</v>
      </c>
      <c r="AB4" s="35" t="s">
        <v>75</v>
      </c>
      <c r="AC4" s="34" t="s">
        <v>74</v>
      </c>
      <c r="AD4" s="35" t="s">
        <v>75</v>
      </c>
      <c r="AE4" s="34" t="s">
        <v>74</v>
      </c>
      <c r="AF4" s="35" t="s">
        <v>75</v>
      </c>
      <c r="AG4" s="34" t="s">
        <v>74</v>
      </c>
      <c r="AH4" s="35" t="s">
        <v>75</v>
      </c>
      <c r="AI4" s="34" t="s">
        <v>74</v>
      </c>
      <c r="AJ4" s="35" t="s">
        <v>75</v>
      </c>
      <c r="AK4" s="34" t="s">
        <v>74</v>
      </c>
      <c r="AL4" s="35" t="s">
        <v>75</v>
      </c>
      <c r="AM4" s="34" t="s">
        <v>74</v>
      </c>
      <c r="AN4" s="35" t="s">
        <v>75</v>
      </c>
      <c r="AO4" s="34" t="s">
        <v>74</v>
      </c>
      <c r="AP4" s="35" t="s">
        <v>75</v>
      </c>
      <c r="AQ4" s="34" t="s">
        <v>74</v>
      </c>
      <c r="AR4" s="35" t="s">
        <v>75</v>
      </c>
      <c r="AS4" s="34" t="s">
        <v>74</v>
      </c>
      <c r="AT4" s="35" t="s">
        <v>75</v>
      </c>
      <c r="AU4" s="34" t="s">
        <v>74</v>
      </c>
      <c r="AV4" s="35" t="s">
        <v>75</v>
      </c>
      <c r="AW4" s="34" t="s">
        <v>74</v>
      </c>
      <c r="AX4" s="35" t="s">
        <v>75</v>
      </c>
      <c r="AY4" s="34" t="s">
        <v>74</v>
      </c>
      <c r="AZ4" s="35" t="s">
        <v>75</v>
      </c>
      <c r="BA4" s="34" t="s">
        <v>74</v>
      </c>
      <c r="BB4" s="35" t="s">
        <v>75</v>
      </c>
      <c r="BC4" s="34" t="s">
        <v>74</v>
      </c>
      <c r="BD4" s="35" t="s">
        <v>75</v>
      </c>
      <c r="BE4" s="34" t="s">
        <v>74</v>
      </c>
      <c r="BF4" s="35" t="s">
        <v>75</v>
      </c>
      <c r="BG4" s="329"/>
      <c r="BH4" s="329"/>
      <c r="BI4" s="329"/>
      <c r="BJ4" s="329"/>
      <c r="BK4" s="334"/>
      <c r="BL4" s="326"/>
      <c r="BM4" s="32" t="s">
        <v>265</v>
      </c>
    </row>
    <row r="5" spans="1:68" s="32" customFormat="1" ht="24.9" customHeight="1">
      <c r="A5" s="76" t="s">
        <v>76</v>
      </c>
      <c r="B5" s="36">
        <f>SUBTOTAL(103,C$5:C5)</f>
        <v>1</v>
      </c>
      <c r="C5" s="37" t="s">
        <v>77</v>
      </c>
      <c r="D5" s="50" t="s">
        <v>386</v>
      </c>
      <c r="E5" s="39">
        <v>1</v>
      </c>
      <c r="F5" s="40">
        <v>1</v>
      </c>
      <c r="G5" s="41">
        <v>1</v>
      </c>
      <c r="H5" s="40">
        <v>1</v>
      </c>
      <c r="I5" s="41">
        <v>1</v>
      </c>
      <c r="J5" s="40">
        <v>1</v>
      </c>
      <c r="K5" s="41">
        <v>1</v>
      </c>
      <c r="L5" s="40">
        <v>1</v>
      </c>
      <c r="M5" s="41">
        <v>1</v>
      </c>
      <c r="N5" s="40">
        <v>1</v>
      </c>
      <c r="O5" s="41">
        <v>1</v>
      </c>
      <c r="P5" s="40">
        <v>1</v>
      </c>
      <c r="Q5" s="41">
        <v>1</v>
      </c>
      <c r="R5" s="40">
        <v>1</v>
      </c>
      <c r="S5" s="41">
        <v>1</v>
      </c>
      <c r="T5" s="40">
        <v>1</v>
      </c>
      <c r="U5" s="41">
        <v>1</v>
      </c>
      <c r="V5" s="40">
        <v>1</v>
      </c>
      <c r="W5" s="41"/>
      <c r="X5" s="40"/>
      <c r="Y5" s="41"/>
      <c r="Z5" s="40"/>
      <c r="AA5" s="41"/>
      <c r="AB5" s="40"/>
      <c r="AC5" s="41"/>
      <c r="AD5" s="40"/>
      <c r="AE5" s="41"/>
      <c r="AF5" s="40"/>
      <c r="AG5" s="41"/>
      <c r="AH5" s="40"/>
      <c r="AI5" s="41"/>
      <c r="AJ5" s="40"/>
      <c r="AK5" s="41"/>
      <c r="AL5" s="40"/>
      <c r="AM5" s="41"/>
      <c r="AN5" s="40"/>
      <c r="AO5" s="41"/>
      <c r="AP5" s="40"/>
      <c r="AQ5" s="41"/>
      <c r="AR5" s="40"/>
      <c r="AS5" s="41"/>
      <c r="AT5" s="40"/>
      <c r="AU5" s="41"/>
      <c r="AV5" s="40"/>
      <c r="AW5" s="41"/>
      <c r="AX5" s="40"/>
      <c r="AY5" s="41"/>
      <c r="AZ5" s="40"/>
      <c r="BA5" s="41"/>
      <c r="BB5" s="40"/>
      <c r="BC5" s="41"/>
      <c r="BD5" s="40"/>
      <c r="BE5" s="41"/>
      <c r="BF5" s="42"/>
      <c r="BG5" s="43">
        <f>E5+I5+K5+M5+O5+Q5+S5+U5+W5+Y5+AA5+AC5+AE5+AG5+AI5+AK5+AM5+AO5+AQ5+AS5+AU5+BE5+G5+AW5+AY5+BA5+BC5</f>
        <v>9</v>
      </c>
      <c r="BH5" s="36">
        <v>60</v>
      </c>
      <c r="BI5" s="36">
        <f>F5+J5+L5+N5+P5+R5+T5+V5+X5+Z5+AB5+AD5+AF5+AH5+AJ5+AL5+AN5+AP5+AR5+AT5+AV5+BF5+H5+AX5+AZ5+BB5+BD5</f>
        <v>9</v>
      </c>
      <c r="BJ5" s="36">
        <v>100</v>
      </c>
      <c r="BK5" s="36">
        <f>(BG5*BH5)+(BI5*BJ5)</f>
        <v>1440</v>
      </c>
      <c r="BL5" s="44"/>
      <c r="BM5" s="78" t="str">
        <f>IF(BK5&lt;&gt;0,"OK","")</f>
        <v>OK</v>
      </c>
    </row>
    <row r="6" spans="1:68" s="32" customFormat="1" ht="24.9" customHeight="1">
      <c r="A6" s="76"/>
      <c r="B6" s="36"/>
      <c r="C6" s="37" t="s">
        <v>385</v>
      </c>
      <c r="D6" s="38" t="s">
        <v>78</v>
      </c>
      <c r="E6" s="264"/>
      <c r="F6" s="60"/>
      <c r="G6" s="59"/>
      <c r="H6" s="60"/>
      <c r="I6" s="59"/>
      <c r="J6" s="60"/>
      <c r="K6" s="59"/>
      <c r="L6" s="60"/>
      <c r="M6" s="59"/>
      <c r="N6" s="60"/>
      <c r="O6" s="59"/>
      <c r="P6" s="60"/>
      <c r="Q6" s="59"/>
      <c r="R6" s="60"/>
      <c r="S6" s="59"/>
      <c r="T6" s="60"/>
      <c r="U6" s="59"/>
      <c r="V6" s="60"/>
      <c r="W6" s="59"/>
      <c r="X6" s="60"/>
      <c r="Y6" s="59"/>
      <c r="Z6" s="60"/>
      <c r="AA6" s="59"/>
      <c r="AB6" s="60"/>
      <c r="AC6" s="59"/>
      <c r="AD6" s="60"/>
      <c r="AE6" s="59"/>
      <c r="AF6" s="60"/>
      <c r="AG6" s="59"/>
      <c r="AH6" s="60"/>
      <c r="AI6" s="59"/>
      <c r="AJ6" s="60"/>
      <c r="AK6" s="59"/>
      <c r="AL6" s="60"/>
      <c r="AM6" s="59"/>
      <c r="AN6" s="60"/>
      <c r="AO6" s="59"/>
      <c r="AP6" s="60"/>
      <c r="AQ6" s="59"/>
      <c r="AR6" s="60"/>
      <c r="AS6" s="59">
        <v>1</v>
      </c>
      <c r="AT6" s="60">
        <v>1</v>
      </c>
      <c r="AU6" s="59"/>
      <c r="AV6" s="60"/>
      <c r="AW6" s="59"/>
      <c r="AX6" s="60"/>
      <c r="AY6" s="59"/>
      <c r="AZ6" s="60"/>
      <c r="BA6" s="59"/>
      <c r="BB6" s="60"/>
      <c r="BC6" s="59"/>
      <c r="BD6" s="60"/>
      <c r="BE6" s="59"/>
      <c r="BF6" s="265"/>
      <c r="BG6" s="43">
        <f t="shared" ref="BG6:BG7" si="0">E6+I6+K6+M6+O6+Q6+S6+U6+W6+Y6+AA6+AC6+AE6+AG6+AI6+AK6+AM6+AO6+AQ6+AS6+AU6+BE6+G6+AW6+AY6+BA6+BC6</f>
        <v>1</v>
      </c>
      <c r="BH6" s="36">
        <v>60</v>
      </c>
      <c r="BI6" s="36">
        <f t="shared" ref="BI6:BI7" si="1">F6+J6+L6+N6+P6+R6+T6+V6+X6+Z6+AB6+AD6+AF6+AH6+AJ6+AL6+AN6+AP6+AR6+AT6+AV6+BF6+H6+AX6+AZ6+BB6+BD6</f>
        <v>1</v>
      </c>
      <c r="BJ6" s="36">
        <v>100</v>
      </c>
      <c r="BK6" s="36">
        <f t="shared" ref="BK6:BK7" si="2">(BG6*BH6)+(BI6*BJ6)</f>
        <v>160</v>
      </c>
      <c r="BL6" s="263"/>
      <c r="BM6" s="78" t="str">
        <f t="shared" ref="BM6:BM7" si="3">IF(BK6&lt;&gt;0,"OK","")</f>
        <v>OK</v>
      </c>
    </row>
    <row r="7" spans="1:68" s="32" customFormat="1" ht="24.9" customHeight="1">
      <c r="A7" s="76" t="s">
        <v>76</v>
      </c>
      <c r="B7" s="36">
        <f>SUBTOTAL(103,C$5:C7)</f>
        <v>3</v>
      </c>
      <c r="C7" s="45" t="s">
        <v>79</v>
      </c>
      <c r="D7" s="46" t="s">
        <v>80</v>
      </c>
      <c r="E7" s="47"/>
      <c r="F7" s="48">
        <v>1</v>
      </c>
      <c r="G7" s="36"/>
      <c r="H7" s="48">
        <v>1</v>
      </c>
      <c r="I7" s="36"/>
      <c r="J7" s="48">
        <v>1</v>
      </c>
      <c r="K7" s="36"/>
      <c r="L7" s="48">
        <v>1</v>
      </c>
      <c r="M7" s="36"/>
      <c r="N7" s="48">
        <v>1</v>
      </c>
      <c r="O7" s="36"/>
      <c r="P7" s="48">
        <v>1</v>
      </c>
      <c r="Q7" s="36"/>
      <c r="R7" s="48"/>
      <c r="S7" s="36"/>
      <c r="T7" s="48">
        <v>1</v>
      </c>
      <c r="U7" s="36"/>
      <c r="V7" s="48">
        <v>1</v>
      </c>
      <c r="W7" s="36"/>
      <c r="X7" s="48">
        <v>1</v>
      </c>
      <c r="Y7" s="36"/>
      <c r="Z7" s="48">
        <v>1</v>
      </c>
      <c r="AA7" s="36"/>
      <c r="AB7" s="48">
        <v>1</v>
      </c>
      <c r="AC7" s="36"/>
      <c r="AD7" s="48">
        <v>1</v>
      </c>
      <c r="AE7" s="36"/>
      <c r="AF7" s="48">
        <v>1</v>
      </c>
      <c r="AG7" s="36"/>
      <c r="AH7" s="48">
        <v>1</v>
      </c>
      <c r="AI7" s="36"/>
      <c r="AJ7" s="48">
        <v>1</v>
      </c>
      <c r="AK7" s="36"/>
      <c r="AL7" s="48">
        <v>1</v>
      </c>
      <c r="AM7" s="36"/>
      <c r="AN7" s="48">
        <v>1</v>
      </c>
      <c r="AO7" s="36"/>
      <c r="AP7" s="48">
        <v>1</v>
      </c>
      <c r="AQ7" s="36"/>
      <c r="AR7" s="48">
        <v>1</v>
      </c>
      <c r="AS7" s="36"/>
      <c r="AT7" s="48">
        <v>1</v>
      </c>
      <c r="AU7" s="36"/>
      <c r="AV7" s="48"/>
      <c r="AW7" s="36"/>
      <c r="AX7" s="48"/>
      <c r="AY7" s="36"/>
      <c r="AZ7" s="48"/>
      <c r="BA7" s="36"/>
      <c r="BB7" s="48"/>
      <c r="BC7" s="36"/>
      <c r="BD7" s="48"/>
      <c r="BE7" s="36"/>
      <c r="BF7" s="49"/>
      <c r="BG7" s="43">
        <f t="shared" si="0"/>
        <v>0</v>
      </c>
      <c r="BH7" s="36">
        <v>60</v>
      </c>
      <c r="BI7" s="36">
        <f t="shared" si="1"/>
        <v>20</v>
      </c>
      <c r="BJ7" s="36">
        <v>100</v>
      </c>
      <c r="BK7" s="36">
        <f t="shared" si="2"/>
        <v>2000</v>
      </c>
      <c r="BL7" s="44"/>
      <c r="BM7" s="78" t="str">
        <f t="shared" si="3"/>
        <v>OK</v>
      </c>
    </row>
    <row r="8" spans="1:68" s="32" customFormat="1" ht="24.9" customHeight="1">
      <c r="A8" s="76" t="s">
        <v>76</v>
      </c>
      <c r="B8" s="36">
        <f>SUBTOTAL(103,C$5:C8)</f>
        <v>4</v>
      </c>
      <c r="C8" s="37" t="s">
        <v>81</v>
      </c>
      <c r="D8" s="50" t="s">
        <v>82</v>
      </c>
      <c r="E8" s="47"/>
      <c r="F8" s="48"/>
      <c r="G8" s="36"/>
      <c r="H8" s="48"/>
      <c r="I8" s="36"/>
      <c r="J8" s="48"/>
      <c r="K8" s="36"/>
      <c r="L8" s="48"/>
      <c r="M8" s="36"/>
      <c r="N8" s="48"/>
      <c r="O8" s="36"/>
      <c r="P8" s="48"/>
      <c r="Q8" s="36"/>
      <c r="R8" s="48"/>
      <c r="S8" s="36"/>
      <c r="T8" s="48"/>
      <c r="U8" s="36"/>
      <c r="V8" s="48"/>
      <c r="W8" s="36"/>
      <c r="X8" s="48"/>
      <c r="Y8" s="36"/>
      <c r="Z8" s="48"/>
      <c r="AA8" s="36"/>
      <c r="AB8" s="48"/>
      <c r="AC8" s="36"/>
      <c r="AD8" s="48"/>
      <c r="AE8" s="36"/>
      <c r="AF8" s="48"/>
      <c r="AG8" s="36"/>
      <c r="AH8" s="48"/>
      <c r="AI8" s="36"/>
      <c r="AJ8" s="48"/>
      <c r="AK8" s="36"/>
      <c r="AL8" s="48"/>
      <c r="AM8" s="36"/>
      <c r="AN8" s="48"/>
      <c r="AO8" s="36"/>
      <c r="AP8" s="48"/>
      <c r="AQ8" s="36"/>
      <c r="AR8" s="48"/>
      <c r="AS8" s="36"/>
      <c r="AT8" s="48"/>
      <c r="AU8" s="36"/>
      <c r="AV8" s="48"/>
      <c r="AW8" s="36"/>
      <c r="AX8" s="48"/>
      <c r="AY8" s="36"/>
      <c r="AZ8" s="48"/>
      <c r="BA8" s="36"/>
      <c r="BB8" s="48"/>
      <c r="BC8" s="36"/>
      <c r="BD8" s="48"/>
      <c r="BE8" s="36"/>
      <c r="BF8" s="49"/>
      <c r="BG8" s="43">
        <f t="shared" ref="BG8:BG10" si="4">E8+I8+K8+M8+O8+Q8+S8+U8+W8+Y8+AA8+AC8+AE8+AG8+AI8+AK8+AM8+AO8+AQ8+AS8+AU8+BE8+G8+AW8+AY8+BA8+BC8</f>
        <v>0</v>
      </c>
      <c r="BH8" s="36">
        <v>60</v>
      </c>
      <c r="BI8" s="36">
        <f t="shared" ref="BI8:BI10" si="5">F8+J8+L8+N8+P8+R8+T8+V8+X8+Z8+AB8+AD8+AF8+AH8+AJ8+AL8+AN8+AP8+AR8+AT8+AV8+BF8+H8+AX8+AZ8+BB8+BD8</f>
        <v>0</v>
      </c>
      <c r="BJ8" s="36">
        <v>100</v>
      </c>
      <c r="BK8" s="36">
        <f t="shared" ref="BK8:BK10" si="6">(BG8*BH8)+(BI8*BJ8)</f>
        <v>0</v>
      </c>
      <c r="BL8" s="44"/>
      <c r="BM8" s="78" t="str">
        <f t="shared" ref="BM8:BM72" si="7">IF(BK8&lt;&gt;0,"OK","")</f>
        <v/>
      </c>
    </row>
    <row r="9" spans="1:68" s="32" customFormat="1" ht="24.9" customHeight="1">
      <c r="A9" s="76" t="s">
        <v>76</v>
      </c>
      <c r="B9" s="36">
        <f>SUBTOTAL(103,C$5:C9)</f>
        <v>5</v>
      </c>
      <c r="C9" s="51" t="s">
        <v>83</v>
      </c>
      <c r="D9" s="38" t="s">
        <v>84</v>
      </c>
      <c r="E9" s="47">
        <v>1</v>
      </c>
      <c r="F9" s="48"/>
      <c r="G9" s="36">
        <v>1</v>
      </c>
      <c r="H9" s="48"/>
      <c r="I9" s="36">
        <v>1</v>
      </c>
      <c r="J9" s="48"/>
      <c r="K9" s="36">
        <v>1</v>
      </c>
      <c r="L9" s="48"/>
      <c r="M9" s="36">
        <v>1</v>
      </c>
      <c r="N9" s="48"/>
      <c r="O9" s="36"/>
      <c r="P9" s="48"/>
      <c r="Q9" s="36">
        <v>1</v>
      </c>
      <c r="R9" s="48"/>
      <c r="S9" s="36"/>
      <c r="T9" s="48"/>
      <c r="U9" s="36">
        <v>1</v>
      </c>
      <c r="V9" s="48"/>
      <c r="W9" s="36"/>
      <c r="X9" s="48"/>
      <c r="Y9" s="36"/>
      <c r="Z9" s="48"/>
      <c r="AA9" s="36"/>
      <c r="AB9" s="48"/>
      <c r="AC9" s="36">
        <v>1</v>
      </c>
      <c r="AD9" s="48"/>
      <c r="AE9" s="36">
        <v>1</v>
      </c>
      <c r="AF9" s="48"/>
      <c r="AG9" s="36">
        <v>1</v>
      </c>
      <c r="AH9" s="48"/>
      <c r="AI9" s="36">
        <v>1</v>
      </c>
      <c r="AJ9" s="48"/>
      <c r="AK9" s="36">
        <v>1</v>
      </c>
      <c r="AL9" s="48"/>
      <c r="AM9" s="36">
        <v>1</v>
      </c>
      <c r="AN9" s="48"/>
      <c r="AO9" s="36">
        <v>1</v>
      </c>
      <c r="AP9" s="48"/>
      <c r="AQ9" s="36">
        <v>1</v>
      </c>
      <c r="AR9" s="48"/>
      <c r="AS9" s="36">
        <v>1</v>
      </c>
      <c r="AT9" s="48"/>
      <c r="AU9" s="36"/>
      <c r="AV9" s="48"/>
      <c r="AW9" s="36"/>
      <c r="AX9" s="48"/>
      <c r="AY9" s="36"/>
      <c r="AZ9" s="48"/>
      <c r="BA9" s="36"/>
      <c r="BB9" s="48"/>
      <c r="BC9" s="36"/>
      <c r="BD9" s="48"/>
      <c r="BE9" s="36"/>
      <c r="BF9" s="49"/>
      <c r="BG9" s="43">
        <f t="shared" si="4"/>
        <v>16</v>
      </c>
      <c r="BH9" s="36">
        <v>60</v>
      </c>
      <c r="BI9" s="36">
        <f t="shared" si="5"/>
        <v>0</v>
      </c>
      <c r="BJ9" s="36">
        <v>100</v>
      </c>
      <c r="BK9" s="36">
        <f t="shared" si="6"/>
        <v>960</v>
      </c>
      <c r="BL9" s="44"/>
      <c r="BM9" s="78" t="str">
        <f t="shared" si="7"/>
        <v>OK</v>
      </c>
    </row>
    <row r="10" spans="1:68" s="32" customFormat="1" ht="24.9" customHeight="1">
      <c r="A10" s="76" t="s">
        <v>76</v>
      </c>
      <c r="B10" s="36">
        <f>SUBTOTAL(103,C$5:C10)</f>
        <v>6</v>
      </c>
      <c r="C10" s="51" t="s">
        <v>85</v>
      </c>
      <c r="D10" s="38" t="s">
        <v>86</v>
      </c>
      <c r="E10" s="47"/>
      <c r="F10" s="48"/>
      <c r="G10" s="36"/>
      <c r="H10" s="48"/>
      <c r="I10" s="36"/>
      <c r="J10" s="48"/>
      <c r="K10" s="36"/>
      <c r="L10" s="48"/>
      <c r="M10" s="36"/>
      <c r="N10" s="48"/>
      <c r="O10" s="36"/>
      <c r="P10" s="48"/>
      <c r="Q10" s="36"/>
      <c r="R10" s="48"/>
      <c r="S10" s="36"/>
      <c r="T10" s="48"/>
      <c r="U10" s="36"/>
      <c r="V10" s="48"/>
      <c r="W10" s="36"/>
      <c r="X10" s="48"/>
      <c r="Y10" s="36"/>
      <c r="Z10" s="48"/>
      <c r="AA10" s="36"/>
      <c r="AB10" s="48"/>
      <c r="AC10" s="36"/>
      <c r="AD10" s="48"/>
      <c r="AE10" s="36"/>
      <c r="AF10" s="48"/>
      <c r="AG10" s="36"/>
      <c r="AH10" s="48"/>
      <c r="AI10" s="36"/>
      <c r="AJ10" s="48"/>
      <c r="AK10" s="36"/>
      <c r="AL10" s="48"/>
      <c r="AM10" s="36"/>
      <c r="AN10" s="48"/>
      <c r="AO10" s="36"/>
      <c r="AP10" s="48"/>
      <c r="AQ10" s="36"/>
      <c r="AR10" s="48"/>
      <c r="AS10" s="36"/>
      <c r="AT10" s="48"/>
      <c r="AU10" s="36"/>
      <c r="AV10" s="48"/>
      <c r="AW10" s="36"/>
      <c r="AX10" s="48"/>
      <c r="AY10" s="36"/>
      <c r="AZ10" s="48"/>
      <c r="BA10" s="36"/>
      <c r="BB10" s="48"/>
      <c r="BC10" s="36"/>
      <c r="BD10" s="48"/>
      <c r="BE10" s="36"/>
      <c r="BF10" s="49"/>
      <c r="BG10" s="43">
        <f t="shared" si="4"/>
        <v>0</v>
      </c>
      <c r="BH10" s="36">
        <v>60</v>
      </c>
      <c r="BI10" s="36">
        <f t="shared" si="5"/>
        <v>0</v>
      </c>
      <c r="BJ10" s="36">
        <v>100</v>
      </c>
      <c r="BK10" s="36">
        <f t="shared" si="6"/>
        <v>0</v>
      </c>
      <c r="BL10" s="44"/>
      <c r="BM10" s="78" t="str">
        <f t="shared" si="7"/>
        <v/>
      </c>
    </row>
    <row r="11" spans="1:68" s="32" customFormat="1" ht="24.9" customHeight="1">
      <c r="A11" s="76"/>
      <c r="B11" s="36">
        <f>SUBTOTAL(103,C$5:C11)</f>
        <v>7</v>
      </c>
      <c r="C11" s="37" t="s">
        <v>87</v>
      </c>
      <c r="D11" s="38" t="s">
        <v>88</v>
      </c>
      <c r="E11" s="47"/>
      <c r="F11" s="48"/>
      <c r="G11" s="36"/>
      <c r="H11" s="48"/>
      <c r="I11" s="36"/>
      <c r="J11" s="48"/>
      <c r="K11" s="36"/>
      <c r="L11" s="48"/>
      <c r="M11" s="36"/>
      <c r="N11" s="48"/>
      <c r="O11" s="36"/>
      <c r="P11" s="48"/>
      <c r="Q11" s="36"/>
      <c r="R11" s="48"/>
      <c r="S11" s="36"/>
      <c r="T11" s="48"/>
      <c r="U11" s="36"/>
      <c r="V11" s="48"/>
      <c r="W11" s="36"/>
      <c r="X11" s="48"/>
      <c r="Y11" s="36"/>
      <c r="Z11" s="48"/>
      <c r="AA11" s="36"/>
      <c r="AB11" s="48"/>
      <c r="AC11" s="36"/>
      <c r="AD11" s="48"/>
      <c r="AE11" s="36"/>
      <c r="AF11" s="48"/>
      <c r="AG11" s="36"/>
      <c r="AH11" s="48"/>
      <c r="AI11" s="36"/>
      <c r="AJ11" s="48"/>
      <c r="AK11" s="36"/>
      <c r="AL11" s="48"/>
      <c r="AM11" s="36"/>
      <c r="AN11" s="48"/>
      <c r="AO11" s="36"/>
      <c r="AP11" s="48"/>
      <c r="AQ11" s="36"/>
      <c r="AR11" s="48"/>
      <c r="AS11" s="36"/>
      <c r="AT11" s="48"/>
      <c r="AU11" s="36"/>
      <c r="AV11" s="48"/>
      <c r="AW11" s="36"/>
      <c r="AX11" s="48"/>
      <c r="AY11" s="36"/>
      <c r="AZ11" s="48"/>
      <c r="BA11" s="36"/>
      <c r="BB11" s="48"/>
      <c r="BC11" s="36"/>
      <c r="BD11" s="48"/>
      <c r="BE11" s="36"/>
      <c r="BF11" s="49"/>
      <c r="BG11" s="43">
        <f t="shared" ref="BG11:BG72" si="8">E11+I11+K11+M11+O11+Q11+S11+U11+W11+Y11+AA11+AC11+AE11+AG11+AI11+AK11+AM11+AO11+AQ11+AS11+AU11+BE11+G11+AW11+AY11+BA11+BC11</f>
        <v>0</v>
      </c>
      <c r="BH11" s="36">
        <v>60</v>
      </c>
      <c r="BI11" s="36">
        <f t="shared" ref="BI11:BI72" si="9">F11+J11+L11+N11+P11+R11+T11+V11+X11+Z11+AB11+AD11+AF11+AH11+AJ11+AL11+AN11+AP11+AR11+AT11+AV11+BF11+H11+AX11+AZ11+BB11+BD11</f>
        <v>0</v>
      </c>
      <c r="BJ11" s="36">
        <v>100</v>
      </c>
      <c r="BK11" s="36">
        <f t="shared" ref="BK11:BK72" si="10">(BG11*BH11)+(BI11*BJ11)</f>
        <v>0</v>
      </c>
      <c r="BL11" s="44"/>
      <c r="BM11" s="78" t="str">
        <f t="shared" si="7"/>
        <v/>
      </c>
    </row>
    <row r="12" spans="1:68" s="32" customFormat="1" ht="24.9" customHeight="1">
      <c r="A12" s="76" t="s">
        <v>76</v>
      </c>
      <c r="B12" s="36">
        <f>SUBTOTAL(103,C$5:C12)</f>
        <v>8</v>
      </c>
      <c r="C12" s="37" t="s">
        <v>89</v>
      </c>
      <c r="D12" s="38" t="s">
        <v>90</v>
      </c>
      <c r="E12" s="47"/>
      <c r="F12" s="48">
        <v>1</v>
      </c>
      <c r="G12" s="36"/>
      <c r="H12" s="48">
        <v>1</v>
      </c>
      <c r="I12" s="36"/>
      <c r="J12" s="48"/>
      <c r="K12" s="36"/>
      <c r="L12" s="48">
        <v>1</v>
      </c>
      <c r="M12" s="36"/>
      <c r="N12" s="48">
        <v>1</v>
      </c>
      <c r="O12" s="36"/>
      <c r="P12" s="48">
        <v>1</v>
      </c>
      <c r="Q12" s="36"/>
      <c r="R12" s="48">
        <v>1</v>
      </c>
      <c r="S12" s="36"/>
      <c r="T12" s="48">
        <v>1</v>
      </c>
      <c r="U12" s="36"/>
      <c r="V12" s="48">
        <v>1</v>
      </c>
      <c r="W12" s="36"/>
      <c r="X12" s="48">
        <v>1</v>
      </c>
      <c r="Y12" s="36"/>
      <c r="Z12" s="48">
        <v>1</v>
      </c>
      <c r="AA12" s="36"/>
      <c r="AB12" s="48">
        <v>1</v>
      </c>
      <c r="AC12" s="36"/>
      <c r="AD12" s="48">
        <v>1</v>
      </c>
      <c r="AE12" s="36"/>
      <c r="AF12" s="48">
        <v>1</v>
      </c>
      <c r="AG12" s="36"/>
      <c r="AH12" s="48">
        <v>1</v>
      </c>
      <c r="AI12" s="36"/>
      <c r="AJ12" s="48"/>
      <c r="AK12" s="36"/>
      <c r="AL12" s="48"/>
      <c r="AM12" s="36"/>
      <c r="AN12" s="48">
        <v>1</v>
      </c>
      <c r="AO12" s="36"/>
      <c r="AP12" s="48">
        <v>1</v>
      </c>
      <c r="AQ12" s="36"/>
      <c r="AR12" s="48">
        <v>1</v>
      </c>
      <c r="AS12" s="36"/>
      <c r="AT12" s="48">
        <v>1</v>
      </c>
      <c r="AU12" s="36"/>
      <c r="AV12" s="48"/>
      <c r="AW12" s="36"/>
      <c r="AX12" s="48"/>
      <c r="AY12" s="36"/>
      <c r="AZ12" s="48"/>
      <c r="BA12" s="36"/>
      <c r="BB12" s="48"/>
      <c r="BC12" s="36"/>
      <c r="BD12" s="48"/>
      <c r="BE12" s="36"/>
      <c r="BF12" s="49"/>
      <c r="BG12" s="43">
        <f t="shared" si="8"/>
        <v>0</v>
      </c>
      <c r="BH12" s="36">
        <v>60</v>
      </c>
      <c r="BI12" s="36">
        <f t="shared" si="9"/>
        <v>18</v>
      </c>
      <c r="BJ12" s="36">
        <v>100</v>
      </c>
      <c r="BK12" s="36">
        <f t="shared" si="10"/>
        <v>1800</v>
      </c>
      <c r="BL12" s="44"/>
      <c r="BM12" s="78" t="str">
        <f t="shared" si="7"/>
        <v>OK</v>
      </c>
    </row>
    <row r="13" spans="1:68" s="32" customFormat="1" ht="24.9" customHeight="1">
      <c r="A13" s="76" t="s">
        <v>76</v>
      </c>
      <c r="B13" s="36">
        <f>SUBTOTAL(103,C$5:C13)</f>
        <v>9</v>
      </c>
      <c r="C13" s="37" t="s">
        <v>91</v>
      </c>
      <c r="D13" s="50" t="s">
        <v>92</v>
      </c>
      <c r="E13" s="47"/>
      <c r="F13" s="48">
        <v>1</v>
      </c>
      <c r="G13" s="36"/>
      <c r="H13" s="48">
        <v>1</v>
      </c>
      <c r="I13" s="36"/>
      <c r="J13" s="48">
        <v>2</v>
      </c>
      <c r="K13" s="36"/>
      <c r="L13" s="48"/>
      <c r="M13" s="36"/>
      <c r="N13" s="48">
        <v>1</v>
      </c>
      <c r="O13" s="36"/>
      <c r="P13" s="48">
        <v>2</v>
      </c>
      <c r="Q13" s="36"/>
      <c r="R13" s="48">
        <v>1</v>
      </c>
      <c r="S13" s="36"/>
      <c r="T13" s="48">
        <v>1</v>
      </c>
      <c r="U13" s="36"/>
      <c r="V13" s="48"/>
      <c r="W13" s="36"/>
      <c r="X13" s="48">
        <v>1</v>
      </c>
      <c r="Y13" s="36"/>
      <c r="Z13" s="48">
        <v>1</v>
      </c>
      <c r="AA13" s="36"/>
      <c r="AB13" s="48"/>
      <c r="AC13" s="36"/>
      <c r="AD13" s="48"/>
      <c r="AE13" s="36"/>
      <c r="AF13" s="48"/>
      <c r="AG13" s="36"/>
      <c r="AH13" s="48"/>
      <c r="AI13" s="36"/>
      <c r="AJ13" s="48"/>
      <c r="AK13" s="36"/>
      <c r="AL13" s="48"/>
      <c r="AM13" s="36"/>
      <c r="AN13" s="48">
        <v>1</v>
      </c>
      <c r="AO13" s="36"/>
      <c r="AP13" s="48">
        <v>1</v>
      </c>
      <c r="AQ13" s="36"/>
      <c r="AR13" s="48">
        <v>1</v>
      </c>
      <c r="AS13" s="36"/>
      <c r="AT13" s="48">
        <v>1</v>
      </c>
      <c r="AU13" s="36"/>
      <c r="AV13" s="48"/>
      <c r="AW13" s="36"/>
      <c r="AX13" s="48"/>
      <c r="AY13" s="36"/>
      <c r="AZ13" s="48"/>
      <c r="BA13" s="36"/>
      <c r="BB13" s="48"/>
      <c r="BC13" s="36"/>
      <c r="BD13" s="48"/>
      <c r="BE13" s="36"/>
      <c r="BF13" s="49"/>
      <c r="BG13" s="43">
        <f t="shared" si="8"/>
        <v>0</v>
      </c>
      <c r="BH13" s="36">
        <v>60</v>
      </c>
      <c r="BI13" s="36">
        <f t="shared" si="9"/>
        <v>15</v>
      </c>
      <c r="BJ13" s="36">
        <v>100</v>
      </c>
      <c r="BK13" s="36">
        <f t="shared" si="10"/>
        <v>1500</v>
      </c>
      <c r="BL13" s="44"/>
      <c r="BM13" s="78" t="str">
        <f t="shared" si="7"/>
        <v>OK</v>
      </c>
    </row>
    <row r="14" spans="1:68" s="32" customFormat="1" ht="24.9" customHeight="1">
      <c r="A14" s="76" t="s">
        <v>76</v>
      </c>
      <c r="B14" s="36">
        <f>SUBTOTAL(103,C$5:C14)</f>
        <v>10</v>
      </c>
      <c r="C14" s="37" t="s">
        <v>93</v>
      </c>
      <c r="D14" s="38" t="s">
        <v>90</v>
      </c>
      <c r="E14" s="47"/>
      <c r="F14" s="48">
        <v>1</v>
      </c>
      <c r="G14" s="36"/>
      <c r="H14" s="48"/>
      <c r="I14" s="36"/>
      <c r="J14" s="48">
        <v>1</v>
      </c>
      <c r="K14" s="36"/>
      <c r="L14" s="48"/>
      <c r="M14" s="36"/>
      <c r="N14" s="48">
        <v>1</v>
      </c>
      <c r="O14" s="36"/>
      <c r="P14" s="48"/>
      <c r="Q14" s="36"/>
      <c r="R14" s="48"/>
      <c r="S14" s="36"/>
      <c r="T14" s="48"/>
      <c r="U14" s="36"/>
      <c r="V14" s="48">
        <v>1</v>
      </c>
      <c r="W14" s="36"/>
      <c r="X14" s="48">
        <v>1</v>
      </c>
      <c r="Y14" s="36"/>
      <c r="Z14" s="48"/>
      <c r="AA14" s="36"/>
      <c r="AB14" s="48">
        <v>1</v>
      </c>
      <c r="AC14" s="36"/>
      <c r="AD14" s="48">
        <v>1</v>
      </c>
      <c r="AE14" s="36"/>
      <c r="AF14" s="48">
        <v>1</v>
      </c>
      <c r="AG14" s="36"/>
      <c r="AH14" s="48">
        <v>1</v>
      </c>
      <c r="AI14" s="36"/>
      <c r="AJ14" s="48">
        <v>1</v>
      </c>
      <c r="AK14" s="36"/>
      <c r="AL14" s="48">
        <v>1</v>
      </c>
      <c r="AM14" s="36"/>
      <c r="AN14" s="48">
        <v>1</v>
      </c>
      <c r="AO14" s="36"/>
      <c r="AP14" s="48"/>
      <c r="AQ14" s="36"/>
      <c r="AR14" s="48"/>
      <c r="AS14" s="36"/>
      <c r="AT14" s="48"/>
      <c r="AU14" s="36"/>
      <c r="AV14" s="48"/>
      <c r="AW14" s="36"/>
      <c r="AX14" s="48"/>
      <c r="AY14" s="36"/>
      <c r="AZ14" s="48"/>
      <c r="BA14" s="36"/>
      <c r="BB14" s="48"/>
      <c r="BC14" s="36"/>
      <c r="BD14" s="48"/>
      <c r="BE14" s="36"/>
      <c r="BF14" s="49"/>
      <c r="BG14" s="43">
        <f t="shared" si="8"/>
        <v>0</v>
      </c>
      <c r="BH14" s="36">
        <v>60</v>
      </c>
      <c r="BI14" s="36">
        <f t="shared" si="9"/>
        <v>12</v>
      </c>
      <c r="BJ14" s="36">
        <v>100</v>
      </c>
      <c r="BK14" s="36">
        <f t="shared" si="10"/>
        <v>1200</v>
      </c>
      <c r="BL14" s="44"/>
      <c r="BM14" s="78" t="str">
        <f t="shared" si="7"/>
        <v>OK</v>
      </c>
    </row>
    <row r="15" spans="1:68" s="32" customFormat="1" ht="24.9" customHeight="1">
      <c r="A15" s="76" t="s">
        <v>76</v>
      </c>
      <c r="B15" s="36">
        <f>SUBTOTAL(103,C$5:C15)</f>
        <v>11</v>
      </c>
      <c r="C15" s="37" t="s">
        <v>378</v>
      </c>
      <c r="D15" s="38" t="s">
        <v>94</v>
      </c>
      <c r="E15" s="47"/>
      <c r="F15" s="48">
        <v>1</v>
      </c>
      <c r="G15" s="36"/>
      <c r="H15" s="48">
        <v>1</v>
      </c>
      <c r="I15" s="36"/>
      <c r="J15" s="48">
        <v>1</v>
      </c>
      <c r="K15" s="36"/>
      <c r="L15" s="48">
        <v>1</v>
      </c>
      <c r="M15" s="36"/>
      <c r="N15" s="48">
        <v>1</v>
      </c>
      <c r="O15" s="36"/>
      <c r="P15" s="48">
        <v>1</v>
      </c>
      <c r="Q15" s="36"/>
      <c r="R15" s="48">
        <v>1</v>
      </c>
      <c r="S15" s="36"/>
      <c r="T15" s="48">
        <v>1</v>
      </c>
      <c r="U15" s="36"/>
      <c r="V15" s="48">
        <v>1</v>
      </c>
      <c r="W15" s="36"/>
      <c r="X15" s="48">
        <v>1</v>
      </c>
      <c r="Y15" s="36"/>
      <c r="Z15" s="48">
        <v>1</v>
      </c>
      <c r="AA15" s="36"/>
      <c r="AB15" s="48">
        <v>1</v>
      </c>
      <c r="AC15" s="36"/>
      <c r="AD15" s="48">
        <v>1</v>
      </c>
      <c r="AE15" s="36"/>
      <c r="AF15" s="48">
        <v>1</v>
      </c>
      <c r="AG15" s="36"/>
      <c r="AH15" s="48">
        <v>1</v>
      </c>
      <c r="AI15" s="36"/>
      <c r="AJ15" s="48">
        <v>1</v>
      </c>
      <c r="AK15" s="36"/>
      <c r="AL15" s="48">
        <v>1</v>
      </c>
      <c r="AM15" s="36"/>
      <c r="AN15" s="48">
        <v>1</v>
      </c>
      <c r="AO15" s="36"/>
      <c r="AP15" s="48">
        <v>1</v>
      </c>
      <c r="AQ15" s="36"/>
      <c r="AR15" s="48">
        <v>1</v>
      </c>
      <c r="AS15" s="36"/>
      <c r="AT15" s="48">
        <v>1</v>
      </c>
      <c r="AU15" s="36"/>
      <c r="AV15" s="48"/>
      <c r="AW15" s="36"/>
      <c r="AX15" s="48"/>
      <c r="AY15" s="36"/>
      <c r="AZ15" s="48"/>
      <c r="BA15" s="36"/>
      <c r="BB15" s="48"/>
      <c r="BC15" s="36"/>
      <c r="BD15" s="48"/>
      <c r="BE15" s="36"/>
      <c r="BF15" s="49"/>
      <c r="BG15" s="43">
        <f t="shared" si="8"/>
        <v>0</v>
      </c>
      <c r="BH15" s="36">
        <v>60</v>
      </c>
      <c r="BI15" s="36">
        <f t="shared" si="9"/>
        <v>21</v>
      </c>
      <c r="BJ15" s="36">
        <v>100</v>
      </c>
      <c r="BK15" s="36">
        <f t="shared" si="10"/>
        <v>2100</v>
      </c>
      <c r="BL15" s="44"/>
      <c r="BM15" s="78" t="str">
        <f t="shared" si="7"/>
        <v>OK</v>
      </c>
    </row>
    <row r="16" spans="1:68" s="32" customFormat="1" ht="24.9" customHeight="1">
      <c r="A16" s="76" t="s">
        <v>76</v>
      </c>
      <c r="B16" s="36">
        <v>11</v>
      </c>
      <c r="C16" s="37" t="s">
        <v>379</v>
      </c>
      <c r="D16" s="38" t="s">
        <v>380</v>
      </c>
      <c r="E16" s="47"/>
      <c r="F16" s="48"/>
      <c r="G16" s="36"/>
      <c r="H16" s="48"/>
      <c r="I16" s="36"/>
      <c r="J16" s="48"/>
      <c r="K16" s="36"/>
      <c r="L16" s="48"/>
      <c r="M16" s="36"/>
      <c r="N16" s="48"/>
      <c r="O16" s="36"/>
      <c r="P16" s="48"/>
      <c r="Q16" s="36"/>
      <c r="R16" s="48"/>
      <c r="S16" s="36"/>
      <c r="T16" s="48"/>
      <c r="U16" s="36"/>
      <c r="V16" s="48"/>
      <c r="W16" s="36"/>
      <c r="X16" s="48"/>
      <c r="Y16" s="36"/>
      <c r="Z16" s="48"/>
      <c r="AA16" s="36"/>
      <c r="AB16" s="48"/>
      <c r="AC16" s="36"/>
      <c r="AD16" s="48">
        <v>1</v>
      </c>
      <c r="AE16" s="36"/>
      <c r="AF16" s="48"/>
      <c r="AG16" s="36"/>
      <c r="AH16" s="48"/>
      <c r="AI16" s="36"/>
      <c r="AJ16" s="48"/>
      <c r="AK16" s="36"/>
      <c r="AL16" s="48"/>
      <c r="AM16" s="36"/>
      <c r="AN16" s="48"/>
      <c r="AO16" s="36"/>
      <c r="AP16" s="48"/>
      <c r="AQ16" s="36"/>
      <c r="AR16" s="48"/>
      <c r="AS16" s="36"/>
      <c r="AT16" s="48">
        <v>1</v>
      </c>
      <c r="AU16" s="36"/>
      <c r="AV16" s="48"/>
      <c r="AW16" s="36"/>
      <c r="AX16" s="48"/>
      <c r="AY16" s="36"/>
      <c r="AZ16" s="48"/>
      <c r="BA16" s="36"/>
      <c r="BB16" s="48"/>
      <c r="BC16" s="36"/>
      <c r="BD16" s="48"/>
      <c r="BE16" s="36"/>
      <c r="BF16" s="49"/>
      <c r="BG16" s="43">
        <f t="shared" si="8"/>
        <v>0</v>
      </c>
      <c r="BH16" s="36">
        <v>60</v>
      </c>
      <c r="BI16" s="36">
        <f t="shared" si="9"/>
        <v>2</v>
      </c>
      <c r="BJ16" s="36">
        <v>100</v>
      </c>
      <c r="BK16" s="36">
        <f t="shared" si="10"/>
        <v>200</v>
      </c>
      <c r="BL16" s="263"/>
      <c r="BM16" s="78" t="str">
        <f t="shared" si="7"/>
        <v>OK</v>
      </c>
    </row>
    <row r="17" spans="1:65" s="32" customFormat="1" ht="24.9" customHeight="1">
      <c r="A17" s="76" t="s">
        <v>76</v>
      </c>
      <c r="B17" s="36">
        <v>12</v>
      </c>
      <c r="C17" s="37" t="s">
        <v>381</v>
      </c>
      <c r="D17" s="38" t="s">
        <v>380</v>
      </c>
      <c r="E17" s="47"/>
      <c r="F17" s="48"/>
      <c r="G17" s="36"/>
      <c r="H17" s="48"/>
      <c r="I17" s="36"/>
      <c r="J17" s="48"/>
      <c r="K17" s="36"/>
      <c r="L17" s="48"/>
      <c r="M17" s="36"/>
      <c r="N17" s="48"/>
      <c r="O17" s="36"/>
      <c r="P17" s="48"/>
      <c r="Q17" s="36"/>
      <c r="R17" s="48"/>
      <c r="S17" s="36"/>
      <c r="T17" s="48"/>
      <c r="U17" s="36"/>
      <c r="V17" s="48"/>
      <c r="W17" s="36"/>
      <c r="X17" s="48"/>
      <c r="Y17" s="36"/>
      <c r="Z17" s="48"/>
      <c r="AA17" s="36"/>
      <c r="AB17" s="48"/>
      <c r="AC17" s="36"/>
      <c r="AD17" s="48">
        <v>1</v>
      </c>
      <c r="AE17" s="36"/>
      <c r="AF17" s="48"/>
      <c r="AG17" s="36"/>
      <c r="AH17" s="48"/>
      <c r="AI17" s="36"/>
      <c r="AJ17" s="48"/>
      <c r="AK17" s="36"/>
      <c r="AL17" s="48"/>
      <c r="AM17" s="36"/>
      <c r="AN17" s="48"/>
      <c r="AO17" s="36"/>
      <c r="AP17" s="48"/>
      <c r="AQ17" s="36"/>
      <c r="AR17" s="48"/>
      <c r="AS17" s="36"/>
      <c r="AT17" s="48"/>
      <c r="AU17" s="36"/>
      <c r="AV17" s="48"/>
      <c r="AW17" s="36"/>
      <c r="AX17" s="48"/>
      <c r="AY17" s="36"/>
      <c r="AZ17" s="48"/>
      <c r="BA17" s="36"/>
      <c r="BB17" s="48"/>
      <c r="BC17" s="36"/>
      <c r="BD17" s="48"/>
      <c r="BE17" s="36"/>
      <c r="BF17" s="49"/>
      <c r="BG17" s="43">
        <f t="shared" si="8"/>
        <v>0</v>
      </c>
      <c r="BH17" s="36">
        <v>60</v>
      </c>
      <c r="BI17" s="36">
        <f t="shared" si="9"/>
        <v>1</v>
      </c>
      <c r="BJ17" s="36">
        <v>100</v>
      </c>
      <c r="BK17" s="36">
        <f t="shared" si="10"/>
        <v>100</v>
      </c>
      <c r="BL17" s="263"/>
      <c r="BM17" s="78" t="str">
        <f t="shared" si="7"/>
        <v>OK</v>
      </c>
    </row>
    <row r="18" spans="1:65" s="32" customFormat="1" ht="24.9" customHeight="1">
      <c r="A18" s="76" t="s">
        <v>76</v>
      </c>
      <c r="B18" s="36">
        <f>SUBTOTAL(103,C$5:C18)</f>
        <v>14</v>
      </c>
      <c r="C18" s="45" t="s">
        <v>95</v>
      </c>
      <c r="D18" s="50" t="s">
        <v>96</v>
      </c>
      <c r="E18" s="47"/>
      <c r="F18" s="48">
        <v>1</v>
      </c>
      <c r="G18" s="36"/>
      <c r="H18" s="48">
        <v>1</v>
      </c>
      <c r="I18" s="36"/>
      <c r="J18" s="48">
        <v>1</v>
      </c>
      <c r="K18" s="36"/>
      <c r="L18" s="48">
        <v>1</v>
      </c>
      <c r="M18" s="36"/>
      <c r="N18" s="48">
        <v>1</v>
      </c>
      <c r="O18" s="36"/>
      <c r="P18" s="48">
        <v>1</v>
      </c>
      <c r="Q18" s="36"/>
      <c r="R18" s="48">
        <v>1</v>
      </c>
      <c r="S18" s="36"/>
      <c r="T18" s="48">
        <v>1</v>
      </c>
      <c r="U18" s="36"/>
      <c r="V18" s="48">
        <v>1</v>
      </c>
      <c r="W18" s="36"/>
      <c r="X18" s="48">
        <v>1</v>
      </c>
      <c r="Y18" s="36"/>
      <c r="Z18" s="48">
        <v>1</v>
      </c>
      <c r="AA18" s="36"/>
      <c r="AB18" s="48">
        <v>1</v>
      </c>
      <c r="AC18" s="36"/>
      <c r="AD18" s="48">
        <v>1</v>
      </c>
      <c r="AE18" s="36"/>
      <c r="AF18" s="48">
        <v>1</v>
      </c>
      <c r="AG18" s="36"/>
      <c r="AH18" s="48">
        <v>1</v>
      </c>
      <c r="AI18" s="36"/>
      <c r="AJ18" s="48">
        <v>1</v>
      </c>
      <c r="AK18" s="36"/>
      <c r="AL18" s="48"/>
      <c r="AM18" s="36"/>
      <c r="AN18" s="48">
        <v>1</v>
      </c>
      <c r="AO18" s="36"/>
      <c r="AP18" s="48">
        <v>1</v>
      </c>
      <c r="AQ18" s="36"/>
      <c r="AR18" s="48">
        <v>1</v>
      </c>
      <c r="AS18" s="36"/>
      <c r="AT18" s="48">
        <v>1</v>
      </c>
      <c r="AU18" s="36"/>
      <c r="AV18" s="48"/>
      <c r="AW18" s="36"/>
      <c r="AX18" s="48"/>
      <c r="AY18" s="36"/>
      <c r="AZ18" s="48"/>
      <c r="BA18" s="36"/>
      <c r="BB18" s="48"/>
      <c r="BC18" s="36"/>
      <c r="BD18" s="48"/>
      <c r="BE18" s="36"/>
      <c r="BF18" s="49"/>
      <c r="BG18" s="43">
        <f t="shared" si="8"/>
        <v>0</v>
      </c>
      <c r="BH18" s="36">
        <v>60</v>
      </c>
      <c r="BI18" s="36">
        <f t="shared" si="9"/>
        <v>20</v>
      </c>
      <c r="BJ18" s="36">
        <v>80</v>
      </c>
      <c r="BK18" s="36">
        <f t="shared" si="10"/>
        <v>1600</v>
      </c>
      <c r="BL18" s="44"/>
      <c r="BM18" s="78" t="str">
        <f t="shared" si="7"/>
        <v>OK</v>
      </c>
    </row>
    <row r="19" spans="1:65" s="32" customFormat="1" ht="24.9" customHeight="1">
      <c r="A19" s="76" t="s">
        <v>76</v>
      </c>
      <c r="B19" s="36">
        <f>SUBTOTAL(103,C$5:C19)</f>
        <v>15</v>
      </c>
      <c r="C19" s="37" t="s">
        <v>97</v>
      </c>
      <c r="D19" s="38" t="s">
        <v>98</v>
      </c>
      <c r="E19" s="47"/>
      <c r="F19" s="48">
        <v>1</v>
      </c>
      <c r="G19" s="36"/>
      <c r="H19" s="48">
        <v>1</v>
      </c>
      <c r="I19" s="36"/>
      <c r="J19" s="48">
        <v>1</v>
      </c>
      <c r="K19" s="36"/>
      <c r="L19" s="48">
        <v>1</v>
      </c>
      <c r="M19" s="36"/>
      <c r="N19" s="48">
        <v>1</v>
      </c>
      <c r="O19" s="36"/>
      <c r="P19" s="48"/>
      <c r="Q19" s="36"/>
      <c r="R19" s="48">
        <v>1</v>
      </c>
      <c r="S19" s="36"/>
      <c r="T19" s="48">
        <v>1</v>
      </c>
      <c r="U19" s="36"/>
      <c r="V19" s="48">
        <v>1</v>
      </c>
      <c r="W19" s="36"/>
      <c r="X19" s="48">
        <v>1</v>
      </c>
      <c r="Y19" s="36"/>
      <c r="Z19" s="48">
        <v>1</v>
      </c>
      <c r="AA19" s="36"/>
      <c r="AB19" s="48">
        <v>1</v>
      </c>
      <c r="AC19" s="36"/>
      <c r="AD19" s="48">
        <v>1</v>
      </c>
      <c r="AE19" s="36"/>
      <c r="AF19" s="48">
        <v>1</v>
      </c>
      <c r="AG19" s="36"/>
      <c r="AH19" s="48">
        <v>1</v>
      </c>
      <c r="AI19" s="36"/>
      <c r="AJ19" s="48">
        <v>1</v>
      </c>
      <c r="AK19" s="36"/>
      <c r="AL19" s="48"/>
      <c r="AM19" s="36"/>
      <c r="AN19" s="48">
        <v>1</v>
      </c>
      <c r="AO19" s="36"/>
      <c r="AP19" s="48">
        <v>1</v>
      </c>
      <c r="AQ19" s="36"/>
      <c r="AR19" s="48">
        <v>1</v>
      </c>
      <c r="AS19" s="36"/>
      <c r="AT19" s="48">
        <v>1</v>
      </c>
      <c r="AU19" s="36"/>
      <c r="AV19" s="48"/>
      <c r="AW19" s="36"/>
      <c r="AX19" s="48"/>
      <c r="AY19" s="36"/>
      <c r="AZ19" s="48"/>
      <c r="BA19" s="36"/>
      <c r="BB19" s="48"/>
      <c r="BC19" s="36"/>
      <c r="BD19" s="48"/>
      <c r="BE19" s="36"/>
      <c r="BF19" s="49"/>
      <c r="BG19" s="43">
        <f t="shared" si="8"/>
        <v>0</v>
      </c>
      <c r="BH19" s="36">
        <v>60</v>
      </c>
      <c r="BI19" s="36">
        <f t="shared" si="9"/>
        <v>19</v>
      </c>
      <c r="BJ19" s="36">
        <v>80</v>
      </c>
      <c r="BK19" s="36">
        <f t="shared" si="10"/>
        <v>1520</v>
      </c>
      <c r="BL19" s="44"/>
      <c r="BM19" s="78" t="str">
        <f t="shared" si="7"/>
        <v>OK</v>
      </c>
    </row>
    <row r="20" spans="1:65" s="32" customFormat="1" ht="24.9" customHeight="1">
      <c r="A20" s="76" t="s">
        <v>76</v>
      </c>
      <c r="B20" s="36">
        <f>SUBTOTAL(103,C$5:C20)</f>
        <v>16</v>
      </c>
      <c r="C20" s="37" t="s">
        <v>99</v>
      </c>
      <c r="D20" s="50" t="s">
        <v>100</v>
      </c>
      <c r="E20" s="47"/>
      <c r="F20" s="48"/>
      <c r="G20" s="36"/>
      <c r="H20" s="48"/>
      <c r="I20" s="36"/>
      <c r="J20" s="48"/>
      <c r="K20" s="36"/>
      <c r="L20" s="48"/>
      <c r="M20" s="36"/>
      <c r="N20" s="48"/>
      <c r="O20" s="36"/>
      <c r="P20" s="48"/>
      <c r="Q20" s="36"/>
      <c r="R20" s="48"/>
      <c r="S20" s="36"/>
      <c r="T20" s="48"/>
      <c r="U20" s="36"/>
      <c r="V20" s="48">
        <v>1</v>
      </c>
      <c r="W20" s="36"/>
      <c r="X20" s="48">
        <v>1</v>
      </c>
      <c r="Y20" s="36"/>
      <c r="Z20" s="48">
        <v>1</v>
      </c>
      <c r="AA20" s="36"/>
      <c r="AB20" s="48"/>
      <c r="AC20" s="36"/>
      <c r="AD20" s="48"/>
      <c r="AE20" s="36"/>
      <c r="AF20" s="48"/>
      <c r="AG20" s="36"/>
      <c r="AH20" s="48"/>
      <c r="AI20" s="36"/>
      <c r="AJ20" s="48"/>
      <c r="AK20" s="36"/>
      <c r="AL20" s="48"/>
      <c r="AM20" s="36"/>
      <c r="AN20" s="48"/>
      <c r="AO20" s="36"/>
      <c r="AP20" s="48"/>
      <c r="AQ20" s="36"/>
      <c r="AR20" s="48"/>
      <c r="AS20" s="36"/>
      <c r="AT20" s="48"/>
      <c r="AU20" s="36"/>
      <c r="AV20" s="48"/>
      <c r="AW20" s="36"/>
      <c r="AX20" s="48"/>
      <c r="AY20" s="36"/>
      <c r="AZ20" s="48"/>
      <c r="BA20" s="36"/>
      <c r="BB20" s="48"/>
      <c r="BC20" s="36"/>
      <c r="BD20" s="48"/>
      <c r="BE20" s="36"/>
      <c r="BF20" s="49"/>
      <c r="BG20" s="43">
        <f t="shared" si="8"/>
        <v>0</v>
      </c>
      <c r="BH20" s="36">
        <v>60</v>
      </c>
      <c r="BI20" s="36">
        <f t="shared" si="9"/>
        <v>3</v>
      </c>
      <c r="BJ20" s="36">
        <v>80</v>
      </c>
      <c r="BK20" s="36">
        <f t="shared" si="10"/>
        <v>240</v>
      </c>
      <c r="BL20" s="44"/>
      <c r="BM20" s="78" t="str">
        <f t="shared" si="7"/>
        <v>OK</v>
      </c>
    </row>
    <row r="21" spans="1:65" s="32" customFormat="1" ht="24.9" customHeight="1">
      <c r="A21" s="76" t="s">
        <v>76</v>
      </c>
      <c r="B21" s="36">
        <f>SUBTOTAL(103,C$5:C21)</f>
        <v>17</v>
      </c>
      <c r="C21" s="37" t="s">
        <v>101</v>
      </c>
      <c r="D21" s="38" t="s">
        <v>102</v>
      </c>
      <c r="E21" s="47"/>
      <c r="F21" s="48">
        <v>1</v>
      </c>
      <c r="G21" s="36"/>
      <c r="H21" s="48">
        <v>1</v>
      </c>
      <c r="I21" s="36"/>
      <c r="J21" s="48">
        <v>1</v>
      </c>
      <c r="K21" s="36"/>
      <c r="L21" s="48">
        <v>1</v>
      </c>
      <c r="M21" s="36"/>
      <c r="N21" s="48">
        <v>1</v>
      </c>
      <c r="O21" s="36"/>
      <c r="P21" s="48">
        <v>1</v>
      </c>
      <c r="Q21" s="36"/>
      <c r="R21" s="48">
        <v>1</v>
      </c>
      <c r="S21" s="36"/>
      <c r="T21" s="48">
        <v>1</v>
      </c>
      <c r="U21" s="36"/>
      <c r="V21" s="48">
        <v>1</v>
      </c>
      <c r="W21" s="36"/>
      <c r="X21" s="48">
        <v>1</v>
      </c>
      <c r="Y21" s="36"/>
      <c r="Z21" s="48">
        <v>1</v>
      </c>
      <c r="AA21" s="36"/>
      <c r="AB21" s="48">
        <v>1</v>
      </c>
      <c r="AC21" s="36"/>
      <c r="AD21" s="48">
        <v>1</v>
      </c>
      <c r="AE21" s="36"/>
      <c r="AF21" s="48">
        <v>1</v>
      </c>
      <c r="AG21" s="36"/>
      <c r="AH21" s="48">
        <v>1</v>
      </c>
      <c r="AI21" s="36"/>
      <c r="AJ21" s="48">
        <v>1</v>
      </c>
      <c r="AK21" s="36"/>
      <c r="AL21" s="48"/>
      <c r="AM21" s="36"/>
      <c r="AN21" s="48"/>
      <c r="AO21" s="36"/>
      <c r="AP21" s="48"/>
      <c r="AQ21" s="36"/>
      <c r="AR21" s="48"/>
      <c r="AS21" s="36"/>
      <c r="AT21" s="48"/>
      <c r="AU21" s="36"/>
      <c r="AV21" s="48"/>
      <c r="AW21" s="36"/>
      <c r="AX21" s="48"/>
      <c r="AY21" s="36"/>
      <c r="AZ21" s="48"/>
      <c r="BA21" s="36"/>
      <c r="BB21" s="48"/>
      <c r="BC21" s="36"/>
      <c r="BD21" s="48"/>
      <c r="BE21" s="36"/>
      <c r="BF21" s="49"/>
      <c r="BG21" s="43">
        <f>E21+I21+K21+M21+O21+Q21+S21+U21+W21+Y21+AA21+AC21+AE21+AG21+AI21+AK21+AM21+AO21+AQ21+AS21+AU21+BE21+G21+AW21+AY21+BA21+BC21</f>
        <v>0</v>
      </c>
      <c r="BH21" s="36">
        <v>60</v>
      </c>
      <c r="BI21" s="36">
        <f>F21+J21+L21+N21+P21+R21+T21+V21+X21+Z21+AB21+AD21+AF21+AH21+AJ21+AL21+AN21+AP21+AR21+AT21+AV21+BF21+H21+AX21+AZ21+BB21+BD21</f>
        <v>16</v>
      </c>
      <c r="BJ21" s="36">
        <v>80</v>
      </c>
      <c r="BK21" s="36">
        <f>(BG21*BH21)+(BI21*BJ21)</f>
        <v>1280</v>
      </c>
      <c r="BL21" s="44"/>
      <c r="BM21" s="78" t="str">
        <f t="shared" si="7"/>
        <v>OK</v>
      </c>
    </row>
    <row r="22" spans="1:65" s="32" customFormat="1" ht="24.9" customHeight="1">
      <c r="A22" s="76" t="s">
        <v>76</v>
      </c>
      <c r="B22" s="36">
        <f>SUBTOTAL(103,C$5:C22)</f>
        <v>18</v>
      </c>
      <c r="C22" s="37" t="s">
        <v>103</v>
      </c>
      <c r="D22" s="38" t="s">
        <v>102</v>
      </c>
      <c r="E22" s="47"/>
      <c r="F22" s="48"/>
      <c r="G22" s="36"/>
      <c r="H22" s="48"/>
      <c r="I22" s="36"/>
      <c r="J22" s="48"/>
      <c r="K22" s="36"/>
      <c r="L22" s="48"/>
      <c r="M22" s="36"/>
      <c r="N22" s="48"/>
      <c r="O22" s="36"/>
      <c r="P22" s="48"/>
      <c r="Q22" s="36">
        <v>1</v>
      </c>
      <c r="R22" s="48"/>
      <c r="S22" s="36"/>
      <c r="T22" s="48"/>
      <c r="U22" s="36"/>
      <c r="V22" s="48"/>
      <c r="W22" s="36"/>
      <c r="X22" s="48"/>
      <c r="Y22" s="36"/>
      <c r="Z22" s="48"/>
      <c r="AA22" s="36"/>
      <c r="AB22" s="48"/>
      <c r="AC22" s="36"/>
      <c r="AD22" s="48"/>
      <c r="AE22" s="36"/>
      <c r="AF22" s="48"/>
      <c r="AG22" s="36"/>
      <c r="AH22" s="48"/>
      <c r="AI22" s="36"/>
      <c r="AJ22" s="48"/>
      <c r="AK22" s="36"/>
      <c r="AL22" s="48"/>
      <c r="AM22" s="36"/>
      <c r="AN22" s="48"/>
      <c r="AO22" s="36"/>
      <c r="AP22" s="48"/>
      <c r="AQ22" s="36"/>
      <c r="AR22" s="48"/>
      <c r="AS22" s="36"/>
      <c r="AT22" s="48"/>
      <c r="AU22" s="36"/>
      <c r="AV22" s="48"/>
      <c r="AW22" s="36"/>
      <c r="AX22" s="48"/>
      <c r="AY22" s="36"/>
      <c r="AZ22" s="48"/>
      <c r="BA22" s="36"/>
      <c r="BB22" s="48"/>
      <c r="BC22" s="36"/>
      <c r="BD22" s="48"/>
      <c r="BE22" s="36"/>
      <c r="BF22" s="49"/>
      <c r="BG22" s="43">
        <f t="shared" si="8"/>
        <v>1</v>
      </c>
      <c r="BH22" s="36">
        <v>60</v>
      </c>
      <c r="BI22" s="36">
        <f t="shared" si="9"/>
        <v>0</v>
      </c>
      <c r="BJ22" s="36">
        <v>80</v>
      </c>
      <c r="BK22" s="36">
        <f t="shared" si="10"/>
        <v>60</v>
      </c>
      <c r="BL22" s="44"/>
      <c r="BM22" s="78" t="str">
        <f t="shared" si="7"/>
        <v>OK</v>
      </c>
    </row>
    <row r="23" spans="1:65" s="32" customFormat="1" ht="24.9" customHeight="1">
      <c r="A23" s="76"/>
      <c r="B23" s="36">
        <f>SUBTOTAL(103,C$5:C23)</f>
        <v>19</v>
      </c>
      <c r="C23" s="37" t="s">
        <v>104</v>
      </c>
      <c r="D23" s="38" t="s">
        <v>102</v>
      </c>
      <c r="E23" s="47"/>
      <c r="F23" s="48"/>
      <c r="G23" s="36"/>
      <c r="H23" s="48"/>
      <c r="I23" s="36"/>
      <c r="J23" s="48"/>
      <c r="K23" s="36"/>
      <c r="L23" s="48"/>
      <c r="M23" s="36"/>
      <c r="N23" s="48"/>
      <c r="O23" s="36"/>
      <c r="P23" s="48"/>
      <c r="Q23" s="36"/>
      <c r="R23" s="48"/>
      <c r="S23" s="36"/>
      <c r="T23" s="48"/>
      <c r="U23" s="36"/>
      <c r="V23" s="48"/>
      <c r="W23" s="36"/>
      <c r="X23" s="48"/>
      <c r="Y23" s="36"/>
      <c r="Z23" s="48"/>
      <c r="AA23" s="36"/>
      <c r="AB23" s="48"/>
      <c r="AC23" s="36"/>
      <c r="AD23" s="48"/>
      <c r="AE23" s="36"/>
      <c r="AF23" s="48"/>
      <c r="AG23" s="36"/>
      <c r="AH23" s="48"/>
      <c r="AI23" s="36"/>
      <c r="AJ23" s="48"/>
      <c r="AK23" s="36"/>
      <c r="AL23" s="48"/>
      <c r="AM23" s="36"/>
      <c r="AN23" s="48"/>
      <c r="AO23" s="36"/>
      <c r="AP23" s="48"/>
      <c r="AQ23" s="36"/>
      <c r="AR23" s="48"/>
      <c r="AS23" s="36"/>
      <c r="AT23" s="48"/>
      <c r="AU23" s="36"/>
      <c r="AV23" s="48"/>
      <c r="AW23" s="36"/>
      <c r="AX23" s="48"/>
      <c r="AY23" s="36"/>
      <c r="AZ23" s="48"/>
      <c r="BA23" s="36"/>
      <c r="BB23" s="48"/>
      <c r="BC23" s="36"/>
      <c r="BD23" s="48"/>
      <c r="BE23" s="36"/>
      <c r="BF23" s="49"/>
      <c r="BG23" s="43">
        <f t="shared" si="8"/>
        <v>0</v>
      </c>
      <c r="BH23" s="36">
        <v>60</v>
      </c>
      <c r="BI23" s="36">
        <f t="shared" si="9"/>
        <v>0</v>
      </c>
      <c r="BJ23" s="36">
        <v>80</v>
      </c>
      <c r="BK23" s="36">
        <f t="shared" si="10"/>
        <v>0</v>
      </c>
      <c r="BL23" s="44"/>
      <c r="BM23" s="78" t="str">
        <f t="shared" si="7"/>
        <v/>
      </c>
    </row>
    <row r="24" spans="1:65" s="32" customFormat="1" ht="24.9" customHeight="1">
      <c r="A24" s="76"/>
      <c r="B24" s="36">
        <f>SUBTOTAL(103,C$5:C24)</f>
        <v>20</v>
      </c>
      <c r="C24" s="37" t="s">
        <v>105</v>
      </c>
      <c r="D24" s="38" t="s">
        <v>102</v>
      </c>
      <c r="E24" s="47"/>
      <c r="F24" s="48"/>
      <c r="G24" s="36"/>
      <c r="H24" s="48"/>
      <c r="I24" s="36"/>
      <c r="J24" s="48"/>
      <c r="K24" s="36"/>
      <c r="L24" s="48"/>
      <c r="M24" s="36"/>
      <c r="N24" s="48"/>
      <c r="O24" s="36"/>
      <c r="P24" s="48"/>
      <c r="Q24" s="36"/>
      <c r="R24" s="48"/>
      <c r="S24" s="36"/>
      <c r="T24" s="48"/>
      <c r="U24" s="36"/>
      <c r="V24" s="48"/>
      <c r="W24" s="36"/>
      <c r="X24" s="48"/>
      <c r="Y24" s="36"/>
      <c r="Z24" s="48"/>
      <c r="AA24" s="36"/>
      <c r="AB24" s="48"/>
      <c r="AC24" s="36"/>
      <c r="AD24" s="48"/>
      <c r="AE24" s="36"/>
      <c r="AF24" s="48"/>
      <c r="AG24" s="36"/>
      <c r="AH24" s="48"/>
      <c r="AI24" s="36"/>
      <c r="AJ24" s="48"/>
      <c r="AK24" s="36"/>
      <c r="AL24" s="48"/>
      <c r="AM24" s="36"/>
      <c r="AN24" s="48"/>
      <c r="AO24" s="36"/>
      <c r="AP24" s="48"/>
      <c r="AQ24" s="36"/>
      <c r="AR24" s="48"/>
      <c r="AS24" s="36"/>
      <c r="AT24" s="48"/>
      <c r="AU24" s="36"/>
      <c r="AV24" s="48"/>
      <c r="AW24" s="36"/>
      <c r="AX24" s="48"/>
      <c r="AY24" s="36"/>
      <c r="AZ24" s="48"/>
      <c r="BA24" s="36"/>
      <c r="BB24" s="48"/>
      <c r="BC24" s="36"/>
      <c r="BD24" s="48"/>
      <c r="BE24" s="36"/>
      <c r="BF24" s="49"/>
      <c r="BG24" s="43">
        <f t="shared" si="8"/>
        <v>0</v>
      </c>
      <c r="BH24" s="36">
        <v>80</v>
      </c>
      <c r="BI24" s="36">
        <f t="shared" si="9"/>
        <v>0</v>
      </c>
      <c r="BJ24" s="36">
        <v>80</v>
      </c>
      <c r="BK24" s="36">
        <f t="shared" si="10"/>
        <v>0</v>
      </c>
      <c r="BL24" s="44"/>
      <c r="BM24" s="78" t="str">
        <f t="shared" si="7"/>
        <v/>
      </c>
    </row>
    <row r="25" spans="1:65" s="32" customFormat="1" ht="24.9" customHeight="1">
      <c r="A25" s="76"/>
      <c r="B25" s="36">
        <f>SUBTOTAL(103,C$5:C25)</f>
        <v>21</v>
      </c>
      <c r="C25" s="37" t="s">
        <v>106</v>
      </c>
      <c r="D25" s="38" t="s">
        <v>107</v>
      </c>
      <c r="E25" s="47"/>
      <c r="F25" s="48"/>
      <c r="G25" s="36"/>
      <c r="H25" s="48"/>
      <c r="I25" s="36"/>
      <c r="J25" s="48"/>
      <c r="K25" s="36"/>
      <c r="L25" s="48"/>
      <c r="M25" s="36"/>
      <c r="N25" s="48"/>
      <c r="O25" s="36"/>
      <c r="P25" s="48"/>
      <c r="Q25" s="36"/>
      <c r="R25" s="48"/>
      <c r="S25" s="36"/>
      <c r="T25" s="48"/>
      <c r="U25" s="36"/>
      <c r="V25" s="48"/>
      <c r="W25" s="36"/>
      <c r="X25" s="48"/>
      <c r="Y25" s="36"/>
      <c r="Z25" s="48"/>
      <c r="AA25" s="36"/>
      <c r="AB25" s="48"/>
      <c r="AC25" s="36"/>
      <c r="AD25" s="48"/>
      <c r="AE25" s="36"/>
      <c r="AF25" s="48"/>
      <c r="AG25" s="36"/>
      <c r="AH25" s="48"/>
      <c r="AI25" s="36"/>
      <c r="AJ25" s="48"/>
      <c r="AK25" s="36"/>
      <c r="AL25" s="48"/>
      <c r="AM25" s="36"/>
      <c r="AN25" s="48"/>
      <c r="AO25" s="36"/>
      <c r="AP25" s="48"/>
      <c r="AQ25" s="36"/>
      <c r="AR25" s="48"/>
      <c r="AS25" s="36"/>
      <c r="AT25" s="48"/>
      <c r="AU25" s="36"/>
      <c r="AV25" s="48"/>
      <c r="AW25" s="36"/>
      <c r="AX25" s="48"/>
      <c r="AY25" s="36"/>
      <c r="AZ25" s="48"/>
      <c r="BA25" s="36"/>
      <c r="BB25" s="48"/>
      <c r="BC25" s="36"/>
      <c r="BD25" s="48"/>
      <c r="BE25" s="36"/>
      <c r="BF25" s="49"/>
      <c r="BG25" s="43">
        <f t="shared" si="8"/>
        <v>0</v>
      </c>
      <c r="BH25" s="36">
        <v>60</v>
      </c>
      <c r="BI25" s="36">
        <f t="shared" si="9"/>
        <v>0</v>
      </c>
      <c r="BJ25" s="36">
        <v>80</v>
      </c>
      <c r="BK25" s="36">
        <f t="shared" si="10"/>
        <v>0</v>
      </c>
      <c r="BL25" s="44"/>
      <c r="BM25" s="78" t="str">
        <f t="shared" si="7"/>
        <v/>
      </c>
    </row>
    <row r="26" spans="1:65" s="32" customFormat="1" ht="24.9" customHeight="1">
      <c r="A26" s="76" t="s">
        <v>76</v>
      </c>
      <c r="B26" s="36">
        <f>SUBTOTAL(103,C$5:C26)</f>
        <v>22</v>
      </c>
      <c r="C26" s="52" t="s">
        <v>108</v>
      </c>
      <c r="D26" s="53" t="s">
        <v>109</v>
      </c>
      <c r="E26" s="47">
        <v>1</v>
      </c>
      <c r="F26" s="48">
        <v>1</v>
      </c>
      <c r="G26" s="36">
        <v>1</v>
      </c>
      <c r="H26" s="48">
        <v>1</v>
      </c>
      <c r="I26" s="36"/>
      <c r="J26" s="48">
        <v>1</v>
      </c>
      <c r="K26" s="36">
        <v>1</v>
      </c>
      <c r="L26" s="48">
        <v>1</v>
      </c>
      <c r="M26" s="36">
        <v>1</v>
      </c>
      <c r="N26" s="48">
        <v>1</v>
      </c>
      <c r="O26" s="36"/>
      <c r="P26" s="48">
        <v>1</v>
      </c>
      <c r="Q26" s="36">
        <v>1</v>
      </c>
      <c r="R26" s="48">
        <v>1</v>
      </c>
      <c r="S26" s="36"/>
      <c r="T26" s="48">
        <v>1</v>
      </c>
      <c r="U26" s="36">
        <v>1</v>
      </c>
      <c r="V26" s="48">
        <v>1</v>
      </c>
      <c r="W26" s="36">
        <v>1</v>
      </c>
      <c r="X26" s="48">
        <v>1</v>
      </c>
      <c r="Y26" s="36">
        <v>1</v>
      </c>
      <c r="Z26" s="48">
        <v>1</v>
      </c>
      <c r="AA26" s="36"/>
      <c r="AB26" s="48">
        <v>1</v>
      </c>
      <c r="AC26" s="36"/>
      <c r="AD26" s="48">
        <v>1</v>
      </c>
      <c r="AE26" s="36">
        <v>1</v>
      </c>
      <c r="AF26" s="48">
        <v>1</v>
      </c>
      <c r="AG26" s="36">
        <v>1</v>
      </c>
      <c r="AH26" s="48">
        <v>1</v>
      </c>
      <c r="AI26" s="36"/>
      <c r="AJ26" s="48">
        <v>1</v>
      </c>
      <c r="AK26" s="36">
        <v>1</v>
      </c>
      <c r="AL26" s="48"/>
      <c r="AM26" s="36">
        <v>1</v>
      </c>
      <c r="AN26" s="48">
        <v>1</v>
      </c>
      <c r="AO26" s="36"/>
      <c r="AP26" s="48">
        <v>1</v>
      </c>
      <c r="AQ26" s="36">
        <v>1</v>
      </c>
      <c r="AR26" s="48">
        <v>1</v>
      </c>
      <c r="AS26" s="36">
        <v>1</v>
      </c>
      <c r="AT26" s="48">
        <v>1</v>
      </c>
      <c r="AU26" s="36"/>
      <c r="AV26" s="48"/>
      <c r="AW26" s="36"/>
      <c r="AX26" s="48"/>
      <c r="AY26" s="36"/>
      <c r="AZ26" s="48"/>
      <c r="BA26" s="36"/>
      <c r="BB26" s="48"/>
      <c r="BC26" s="36"/>
      <c r="BD26" s="48"/>
      <c r="BE26" s="36"/>
      <c r="BF26" s="49"/>
      <c r="BG26" s="43">
        <f t="shared" si="8"/>
        <v>14</v>
      </c>
      <c r="BH26" s="36">
        <v>60</v>
      </c>
      <c r="BI26" s="36">
        <f t="shared" si="9"/>
        <v>20</v>
      </c>
      <c r="BJ26" s="36">
        <v>80</v>
      </c>
      <c r="BK26" s="36">
        <f t="shared" si="10"/>
        <v>2440</v>
      </c>
      <c r="BL26" s="44"/>
      <c r="BM26" s="78" t="str">
        <f t="shared" si="7"/>
        <v>OK</v>
      </c>
    </row>
    <row r="27" spans="1:65" s="32" customFormat="1" ht="24.9" customHeight="1">
      <c r="A27" s="76" t="s">
        <v>76</v>
      </c>
      <c r="B27" s="36">
        <f>SUBTOTAL(103,C$5:C27)</f>
        <v>23</v>
      </c>
      <c r="C27" s="52" t="s">
        <v>110</v>
      </c>
      <c r="D27" s="46" t="s">
        <v>111</v>
      </c>
      <c r="E27" s="47"/>
      <c r="F27" s="48"/>
      <c r="G27" s="36"/>
      <c r="H27" s="48"/>
      <c r="I27" s="36"/>
      <c r="J27" s="48"/>
      <c r="K27" s="36"/>
      <c r="L27" s="48"/>
      <c r="M27" s="36"/>
      <c r="N27" s="48"/>
      <c r="O27" s="36"/>
      <c r="P27" s="48"/>
      <c r="Q27" s="36"/>
      <c r="R27" s="48"/>
      <c r="S27" s="36"/>
      <c r="T27" s="48"/>
      <c r="U27" s="36"/>
      <c r="V27" s="48"/>
      <c r="W27" s="36"/>
      <c r="X27" s="48"/>
      <c r="Y27" s="36"/>
      <c r="Z27" s="48"/>
      <c r="AA27" s="36"/>
      <c r="AB27" s="48"/>
      <c r="AC27" s="36"/>
      <c r="AD27" s="48"/>
      <c r="AE27" s="36"/>
      <c r="AF27" s="48"/>
      <c r="AG27" s="36"/>
      <c r="AH27" s="48">
        <v>1</v>
      </c>
      <c r="AI27" s="36"/>
      <c r="AJ27" s="48"/>
      <c r="AK27" s="36"/>
      <c r="AL27" s="48"/>
      <c r="AM27" s="36"/>
      <c r="AN27" s="48">
        <v>1</v>
      </c>
      <c r="AO27" s="36"/>
      <c r="AP27" s="48"/>
      <c r="AQ27" s="36"/>
      <c r="AR27" s="48"/>
      <c r="AS27" s="36"/>
      <c r="AT27" s="48"/>
      <c r="AU27" s="36"/>
      <c r="AV27" s="48"/>
      <c r="AW27" s="36"/>
      <c r="AX27" s="48"/>
      <c r="AY27" s="36"/>
      <c r="AZ27" s="48"/>
      <c r="BA27" s="36"/>
      <c r="BB27" s="48"/>
      <c r="BC27" s="36"/>
      <c r="BD27" s="48"/>
      <c r="BE27" s="36"/>
      <c r="BF27" s="49"/>
      <c r="BG27" s="43">
        <f t="shared" si="8"/>
        <v>0</v>
      </c>
      <c r="BH27" s="36">
        <v>60</v>
      </c>
      <c r="BI27" s="36">
        <f t="shared" si="9"/>
        <v>2</v>
      </c>
      <c r="BJ27" s="36">
        <v>80</v>
      </c>
      <c r="BK27" s="36">
        <f t="shared" si="10"/>
        <v>160</v>
      </c>
      <c r="BL27" s="44"/>
      <c r="BM27" s="78" t="str">
        <f t="shared" si="7"/>
        <v>OK</v>
      </c>
    </row>
    <row r="28" spans="1:65" s="32" customFormat="1" ht="24.9" customHeight="1">
      <c r="A28" s="76" t="s">
        <v>76</v>
      </c>
      <c r="B28" s="36">
        <f>SUBTOTAL(103,C$5:C28)</f>
        <v>24</v>
      </c>
      <c r="C28" s="52" t="s">
        <v>112</v>
      </c>
      <c r="D28" s="46" t="s">
        <v>113</v>
      </c>
      <c r="E28" s="47"/>
      <c r="F28" s="48">
        <v>1</v>
      </c>
      <c r="G28" s="36"/>
      <c r="H28" s="48">
        <v>1</v>
      </c>
      <c r="I28" s="36"/>
      <c r="J28" s="48">
        <v>1</v>
      </c>
      <c r="K28" s="36"/>
      <c r="L28" s="48">
        <v>1</v>
      </c>
      <c r="M28" s="36"/>
      <c r="N28" s="48">
        <v>1</v>
      </c>
      <c r="O28" s="36"/>
      <c r="P28" s="48">
        <v>1</v>
      </c>
      <c r="Q28" s="36"/>
      <c r="R28" s="48">
        <v>1</v>
      </c>
      <c r="S28" s="36"/>
      <c r="T28" s="48">
        <v>1</v>
      </c>
      <c r="U28" s="36"/>
      <c r="V28" s="48">
        <v>1</v>
      </c>
      <c r="W28" s="36"/>
      <c r="X28" s="48">
        <v>1</v>
      </c>
      <c r="Y28" s="36"/>
      <c r="Z28" s="48">
        <v>1</v>
      </c>
      <c r="AA28" s="36"/>
      <c r="AB28" s="48">
        <v>1</v>
      </c>
      <c r="AC28" s="36"/>
      <c r="AD28" s="48">
        <v>1</v>
      </c>
      <c r="AE28" s="36"/>
      <c r="AF28" s="48">
        <v>1</v>
      </c>
      <c r="AG28" s="36"/>
      <c r="AH28" s="48">
        <v>1</v>
      </c>
      <c r="AI28" s="36"/>
      <c r="AJ28" s="48">
        <v>1</v>
      </c>
      <c r="AK28" s="36"/>
      <c r="AL28" s="48"/>
      <c r="AM28" s="36"/>
      <c r="AN28" s="48">
        <v>1</v>
      </c>
      <c r="AO28" s="36"/>
      <c r="AP28" s="48">
        <v>1</v>
      </c>
      <c r="AQ28" s="36"/>
      <c r="AR28" s="48">
        <v>1</v>
      </c>
      <c r="AS28" s="36"/>
      <c r="AT28" s="48">
        <v>1</v>
      </c>
      <c r="AU28" s="36"/>
      <c r="AV28" s="48"/>
      <c r="AW28" s="36"/>
      <c r="AX28" s="48"/>
      <c r="AY28" s="36"/>
      <c r="AZ28" s="48"/>
      <c r="BA28" s="36"/>
      <c r="BB28" s="48"/>
      <c r="BC28" s="36"/>
      <c r="BD28" s="48"/>
      <c r="BE28" s="36"/>
      <c r="BF28" s="49"/>
      <c r="BG28" s="43">
        <f t="shared" si="8"/>
        <v>0</v>
      </c>
      <c r="BH28" s="36">
        <v>60</v>
      </c>
      <c r="BI28" s="36">
        <f t="shared" si="9"/>
        <v>20</v>
      </c>
      <c r="BJ28" s="36">
        <v>80</v>
      </c>
      <c r="BK28" s="36">
        <f t="shared" si="10"/>
        <v>1600</v>
      </c>
      <c r="BL28" s="44"/>
      <c r="BM28" s="78" t="str">
        <f t="shared" si="7"/>
        <v>OK</v>
      </c>
    </row>
    <row r="29" spans="1:65" s="32" customFormat="1" ht="24.9" customHeight="1">
      <c r="A29" s="76"/>
      <c r="B29" s="36">
        <f>SUBTOTAL(103,C$5:C29)</f>
        <v>25</v>
      </c>
      <c r="C29" s="52" t="s">
        <v>57</v>
      </c>
      <c r="D29" s="46" t="s">
        <v>58</v>
      </c>
      <c r="E29" s="47"/>
      <c r="F29" s="48"/>
      <c r="G29" s="36"/>
      <c r="H29" s="48"/>
      <c r="I29" s="36"/>
      <c r="J29" s="48"/>
      <c r="K29" s="36"/>
      <c r="L29" s="48"/>
      <c r="M29" s="36"/>
      <c r="N29" s="48"/>
      <c r="O29" s="36"/>
      <c r="P29" s="48"/>
      <c r="Q29" s="36"/>
      <c r="R29" s="48"/>
      <c r="S29" s="36"/>
      <c r="T29" s="48"/>
      <c r="U29" s="36"/>
      <c r="V29" s="48"/>
      <c r="W29" s="36"/>
      <c r="X29" s="48"/>
      <c r="Y29" s="36"/>
      <c r="Z29" s="48"/>
      <c r="AA29" s="36"/>
      <c r="AB29" s="48"/>
      <c r="AC29" s="36"/>
      <c r="AD29" s="48"/>
      <c r="AE29" s="36"/>
      <c r="AF29" s="48"/>
      <c r="AG29" s="36"/>
      <c r="AH29" s="48"/>
      <c r="AI29" s="36"/>
      <c r="AJ29" s="48"/>
      <c r="AK29" s="36"/>
      <c r="AL29" s="48"/>
      <c r="AM29" s="36"/>
      <c r="AN29" s="48"/>
      <c r="AO29" s="36"/>
      <c r="AP29" s="48"/>
      <c r="AQ29" s="36"/>
      <c r="AR29" s="48"/>
      <c r="AS29" s="36"/>
      <c r="AT29" s="48"/>
      <c r="AU29" s="36"/>
      <c r="AV29" s="48"/>
      <c r="AW29" s="36"/>
      <c r="AX29" s="48"/>
      <c r="AY29" s="36"/>
      <c r="AZ29" s="48"/>
      <c r="BA29" s="36"/>
      <c r="BB29" s="48"/>
      <c r="BC29" s="36"/>
      <c r="BD29" s="48"/>
      <c r="BE29" s="36"/>
      <c r="BF29" s="49"/>
      <c r="BG29" s="43">
        <f t="shared" si="8"/>
        <v>0</v>
      </c>
      <c r="BH29" s="36">
        <v>60</v>
      </c>
      <c r="BI29" s="36">
        <f t="shared" si="9"/>
        <v>0</v>
      </c>
      <c r="BJ29" s="36">
        <v>80</v>
      </c>
      <c r="BK29" s="36">
        <f t="shared" si="10"/>
        <v>0</v>
      </c>
      <c r="BL29" s="44"/>
      <c r="BM29" s="78" t="str">
        <f t="shared" si="7"/>
        <v/>
      </c>
    </row>
    <row r="30" spans="1:65" s="32" customFormat="1" ht="24.9" customHeight="1">
      <c r="A30" s="76"/>
      <c r="B30" s="36">
        <f>SUBTOTAL(103,C$5:C30)</f>
        <v>26</v>
      </c>
      <c r="C30" s="52" t="s">
        <v>114</v>
      </c>
      <c r="D30" s="46" t="s">
        <v>115</v>
      </c>
      <c r="E30" s="47"/>
      <c r="F30" s="48"/>
      <c r="G30" s="36"/>
      <c r="H30" s="48"/>
      <c r="I30" s="36"/>
      <c r="J30" s="48"/>
      <c r="K30" s="36"/>
      <c r="L30" s="48"/>
      <c r="M30" s="36"/>
      <c r="N30" s="48"/>
      <c r="O30" s="36"/>
      <c r="P30" s="48"/>
      <c r="Q30" s="36"/>
      <c r="R30" s="48"/>
      <c r="S30" s="36"/>
      <c r="T30" s="48"/>
      <c r="U30" s="36"/>
      <c r="V30" s="48"/>
      <c r="W30" s="36"/>
      <c r="X30" s="48"/>
      <c r="Y30" s="36"/>
      <c r="Z30" s="48"/>
      <c r="AA30" s="36"/>
      <c r="AB30" s="48"/>
      <c r="AC30" s="36"/>
      <c r="AD30" s="48"/>
      <c r="AE30" s="36"/>
      <c r="AF30" s="48"/>
      <c r="AG30" s="36"/>
      <c r="AH30" s="48"/>
      <c r="AI30" s="36"/>
      <c r="AJ30" s="48"/>
      <c r="AK30" s="36"/>
      <c r="AL30" s="48"/>
      <c r="AM30" s="36"/>
      <c r="AN30" s="48"/>
      <c r="AO30" s="36"/>
      <c r="AP30" s="48"/>
      <c r="AQ30" s="36"/>
      <c r="AR30" s="48"/>
      <c r="AS30" s="36"/>
      <c r="AT30" s="48"/>
      <c r="AU30" s="36"/>
      <c r="AV30" s="48"/>
      <c r="AW30" s="36"/>
      <c r="AX30" s="48"/>
      <c r="AY30" s="36"/>
      <c r="AZ30" s="48"/>
      <c r="BA30" s="36"/>
      <c r="BB30" s="48"/>
      <c r="BC30" s="36"/>
      <c r="BD30" s="48"/>
      <c r="BE30" s="36"/>
      <c r="BF30" s="49"/>
      <c r="BG30" s="43">
        <f t="shared" si="8"/>
        <v>0</v>
      </c>
      <c r="BH30" s="36">
        <v>60</v>
      </c>
      <c r="BI30" s="36">
        <f t="shared" si="9"/>
        <v>0</v>
      </c>
      <c r="BJ30" s="36">
        <v>80</v>
      </c>
      <c r="BK30" s="36">
        <f t="shared" si="10"/>
        <v>0</v>
      </c>
      <c r="BL30" s="44"/>
      <c r="BM30" s="78" t="str">
        <f t="shared" si="7"/>
        <v/>
      </c>
    </row>
    <row r="31" spans="1:65" s="32" customFormat="1" ht="24.9" customHeight="1">
      <c r="A31" s="76" t="s">
        <v>76</v>
      </c>
      <c r="B31" s="36">
        <f>SUBTOTAL(103,C$5:C31)</f>
        <v>27</v>
      </c>
      <c r="C31" s="52" t="s">
        <v>116</v>
      </c>
      <c r="D31" s="46" t="s">
        <v>117</v>
      </c>
      <c r="E31" s="47"/>
      <c r="F31" s="48">
        <v>1</v>
      </c>
      <c r="G31" s="36"/>
      <c r="H31" s="48"/>
      <c r="I31" s="36"/>
      <c r="J31" s="48">
        <v>1</v>
      </c>
      <c r="K31" s="36"/>
      <c r="L31" s="48">
        <v>1</v>
      </c>
      <c r="M31" s="36"/>
      <c r="N31" s="48">
        <v>1</v>
      </c>
      <c r="O31" s="36"/>
      <c r="P31" s="48">
        <v>1</v>
      </c>
      <c r="Q31" s="36"/>
      <c r="R31" s="48">
        <v>1</v>
      </c>
      <c r="S31" s="36"/>
      <c r="T31" s="48"/>
      <c r="U31" s="36"/>
      <c r="V31" s="48"/>
      <c r="W31" s="36"/>
      <c r="X31" s="48">
        <v>1</v>
      </c>
      <c r="Y31" s="36"/>
      <c r="Z31" s="48">
        <v>1</v>
      </c>
      <c r="AA31" s="36"/>
      <c r="AB31" s="48">
        <v>1</v>
      </c>
      <c r="AC31" s="36"/>
      <c r="AD31" s="48">
        <v>1</v>
      </c>
      <c r="AE31" s="36"/>
      <c r="AF31" s="48"/>
      <c r="AG31" s="36"/>
      <c r="AH31" s="48">
        <v>1</v>
      </c>
      <c r="AI31" s="36"/>
      <c r="AJ31" s="48"/>
      <c r="AK31" s="36"/>
      <c r="AL31" s="48">
        <v>1</v>
      </c>
      <c r="AM31" s="36"/>
      <c r="AN31" s="48"/>
      <c r="AO31" s="36"/>
      <c r="AP31" s="48">
        <v>1</v>
      </c>
      <c r="AQ31" s="36"/>
      <c r="AR31" s="48">
        <v>1</v>
      </c>
      <c r="AS31" s="36"/>
      <c r="AT31" s="48">
        <v>1</v>
      </c>
      <c r="AU31" s="36"/>
      <c r="AV31" s="48"/>
      <c r="AW31" s="36"/>
      <c r="AX31" s="48"/>
      <c r="AY31" s="36"/>
      <c r="AZ31" s="48"/>
      <c r="BA31" s="36"/>
      <c r="BB31" s="48"/>
      <c r="BC31" s="36"/>
      <c r="BD31" s="48"/>
      <c r="BE31" s="36"/>
      <c r="BF31" s="49"/>
      <c r="BG31" s="43">
        <f>E31+I31+K31+M31+O31+Q31+S31+U31+W31+Y31+AA31+AC31+AE31+AG31+AI31+AK31+AM31+AO31+AQ31+AS31+AU31+BE31+G31+AW31+AY31+BA31+BC31</f>
        <v>0</v>
      </c>
      <c r="BH31" s="36">
        <v>60</v>
      </c>
      <c r="BI31" s="36">
        <f>F31+J31+L31+N31+P31+R31+T31+V31+X31+Z31+AB31+AD31+AF31+AH31+AJ31+AL31+AN31+AP31+AR31+AT31+AV31+BF31+H31+AX31+AZ31+BB31+BD31</f>
        <v>15</v>
      </c>
      <c r="BJ31" s="36">
        <v>80</v>
      </c>
      <c r="BK31" s="36">
        <f>(BG31*BH31)+(BI31*BJ31)</f>
        <v>1200</v>
      </c>
      <c r="BL31" s="44"/>
      <c r="BM31" s="78" t="str">
        <f t="shared" si="7"/>
        <v>OK</v>
      </c>
    </row>
    <row r="32" spans="1:65" s="32" customFormat="1" ht="24.9" customHeight="1">
      <c r="A32" s="76"/>
      <c r="B32" s="36">
        <f>SUBTOTAL(103,C$5:C32)</f>
        <v>28</v>
      </c>
      <c r="C32" s="52" t="s">
        <v>118</v>
      </c>
      <c r="D32" s="46" t="s">
        <v>44</v>
      </c>
      <c r="E32" s="47"/>
      <c r="F32" s="48"/>
      <c r="G32" s="36"/>
      <c r="H32" s="48"/>
      <c r="I32" s="36"/>
      <c r="J32" s="48"/>
      <c r="K32" s="36"/>
      <c r="L32" s="48"/>
      <c r="M32" s="36"/>
      <c r="N32" s="48"/>
      <c r="O32" s="36"/>
      <c r="P32" s="48"/>
      <c r="Q32" s="36"/>
      <c r="R32" s="48"/>
      <c r="S32" s="36"/>
      <c r="T32" s="48"/>
      <c r="U32" s="36"/>
      <c r="V32" s="48"/>
      <c r="W32" s="36"/>
      <c r="X32" s="48"/>
      <c r="Y32" s="36"/>
      <c r="Z32" s="48"/>
      <c r="AA32" s="36"/>
      <c r="AB32" s="48"/>
      <c r="AC32" s="36"/>
      <c r="AD32" s="48"/>
      <c r="AE32" s="36"/>
      <c r="AF32" s="48"/>
      <c r="AG32" s="36"/>
      <c r="AH32" s="48"/>
      <c r="AI32" s="36"/>
      <c r="AJ32" s="48"/>
      <c r="AK32" s="36"/>
      <c r="AL32" s="48"/>
      <c r="AM32" s="36"/>
      <c r="AN32" s="48"/>
      <c r="AO32" s="36"/>
      <c r="AP32" s="48"/>
      <c r="AQ32" s="36"/>
      <c r="AR32" s="48"/>
      <c r="AS32" s="36"/>
      <c r="AT32" s="48"/>
      <c r="AU32" s="36"/>
      <c r="AV32" s="48"/>
      <c r="AW32" s="36"/>
      <c r="AX32" s="48"/>
      <c r="AY32" s="36"/>
      <c r="AZ32" s="48"/>
      <c r="BA32" s="36"/>
      <c r="BB32" s="48"/>
      <c r="BC32" s="36"/>
      <c r="BD32" s="48"/>
      <c r="BE32" s="36"/>
      <c r="BF32" s="49"/>
      <c r="BG32" s="43">
        <f t="shared" si="8"/>
        <v>0</v>
      </c>
      <c r="BH32" s="36">
        <v>60</v>
      </c>
      <c r="BI32" s="36">
        <f t="shared" si="9"/>
        <v>0</v>
      </c>
      <c r="BJ32" s="36">
        <v>80</v>
      </c>
      <c r="BK32" s="36">
        <f t="shared" si="10"/>
        <v>0</v>
      </c>
      <c r="BL32" s="44"/>
      <c r="BM32" s="78" t="str">
        <f t="shared" si="7"/>
        <v/>
      </c>
    </row>
    <row r="33" spans="1:65" s="32" customFormat="1" ht="24.9" customHeight="1">
      <c r="A33" s="76" t="s">
        <v>76</v>
      </c>
      <c r="B33" s="36">
        <f>SUBTOTAL(103,C$5:C33)</f>
        <v>29</v>
      </c>
      <c r="C33" s="52" t="s">
        <v>119</v>
      </c>
      <c r="D33" s="46" t="s">
        <v>44</v>
      </c>
      <c r="E33" s="47"/>
      <c r="F33" s="48"/>
      <c r="G33" s="36"/>
      <c r="H33" s="48"/>
      <c r="I33" s="36"/>
      <c r="J33" s="48"/>
      <c r="K33" s="36"/>
      <c r="L33" s="48"/>
      <c r="M33" s="36"/>
      <c r="N33" s="48"/>
      <c r="O33" s="36"/>
      <c r="P33" s="48"/>
      <c r="Q33" s="36"/>
      <c r="R33" s="48">
        <v>1</v>
      </c>
      <c r="S33" s="36"/>
      <c r="T33" s="48"/>
      <c r="U33" s="36"/>
      <c r="V33" s="48"/>
      <c r="W33" s="36"/>
      <c r="X33" s="48"/>
      <c r="Y33" s="36"/>
      <c r="Z33" s="48"/>
      <c r="AA33" s="36"/>
      <c r="AB33" s="48"/>
      <c r="AC33" s="36"/>
      <c r="AD33" s="48"/>
      <c r="AE33" s="36"/>
      <c r="AF33" s="48"/>
      <c r="AG33" s="36"/>
      <c r="AH33" s="48"/>
      <c r="AI33" s="36"/>
      <c r="AJ33" s="48"/>
      <c r="AK33" s="36"/>
      <c r="AL33" s="48"/>
      <c r="AM33" s="36"/>
      <c r="AN33" s="48"/>
      <c r="AO33" s="36"/>
      <c r="AP33" s="48"/>
      <c r="AQ33" s="36"/>
      <c r="AR33" s="48"/>
      <c r="AS33" s="36"/>
      <c r="AT33" s="48"/>
      <c r="AU33" s="36"/>
      <c r="AV33" s="48"/>
      <c r="AW33" s="36"/>
      <c r="AX33" s="48"/>
      <c r="AY33" s="36"/>
      <c r="AZ33" s="48"/>
      <c r="BA33" s="36"/>
      <c r="BB33" s="48"/>
      <c r="BC33" s="36"/>
      <c r="BD33" s="48"/>
      <c r="BE33" s="36"/>
      <c r="BF33" s="49"/>
      <c r="BG33" s="43">
        <f t="shared" si="8"/>
        <v>0</v>
      </c>
      <c r="BH33" s="36">
        <v>60</v>
      </c>
      <c r="BI33" s="36">
        <f t="shared" si="9"/>
        <v>1</v>
      </c>
      <c r="BJ33" s="36">
        <v>80</v>
      </c>
      <c r="BK33" s="36">
        <f t="shared" si="10"/>
        <v>80</v>
      </c>
      <c r="BL33" s="44"/>
      <c r="BM33" s="78" t="str">
        <f t="shared" si="7"/>
        <v>OK</v>
      </c>
    </row>
    <row r="34" spans="1:65" s="32" customFormat="1" ht="24.9" customHeight="1">
      <c r="A34" s="76" t="s">
        <v>76</v>
      </c>
      <c r="B34" s="36">
        <f>SUBTOTAL(103,C$5:C34)</f>
        <v>30</v>
      </c>
      <c r="C34" s="52" t="s">
        <v>120</v>
      </c>
      <c r="D34" s="46" t="s">
        <v>121</v>
      </c>
      <c r="E34" s="47"/>
      <c r="F34" s="48"/>
      <c r="G34" s="36"/>
      <c r="H34" s="48"/>
      <c r="I34" s="36"/>
      <c r="J34" s="48">
        <v>1</v>
      </c>
      <c r="K34" s="36"/>
      <c r="L34" s="48"/>
      <c r="M34" s="36"/>
      <c r="N34" s="48">
        <v>1</v>
      </c>
      <c r="O34" s="36"/>
      <c r="P34" s="48"/>
      <c r="Q34" s="36"/>
      <c r="R34" s="48"/>
      <c r="S34" s="36"/>
      <c r="T34" s="48"/>
      <c r="U34" s="36"/>
      <c r="V34" s="48">
        <v>1</v>
      </c>
      <c r="W34" s="36"/>
      <c r="X34" s="48">
        <v>1</v>
      </c>
      <c r="Y34" s="36"/>
      <c r="Z34" s="48"/>
      <c r="AA34" s="36"/>
      <c r="AB34" s="48"/>
      <c r="AC34" s="36"/>
      <c r="AD34" s="48"/>
      <c r="AE34" s="36"/>
      <c r="AF34" s="48">
        <v>1</v>
      </c>
      <c r="AG34" s="36"/>
      <c r="AH34" s="48"/>
      <c r="AI34" s="36"/>
      <c r="AJ34" s="48"/>
      <c r="AK34" s="36"/>
      <c r="AL34" s="48"/>
      <c r="AM34" s="36"/>
      <c r="AN34" s="48"/>
      <c r="AO34" s="36"/>
      <c r="AP34" s="48">
        <v>1</v>
      </c>
      <c r="AQ34" s="36"/>
      <c r="AR34" s="48"/>
      <c r="AS34" s="36"/>
      <c r="AT34" s="48">
        <v>1</v>
      </c>
      <c r="AU34" s="36"/>
      <c r="AV34" s="48"/>
      <c r="AW34" s="36"/>
      <c r="AX34" s="48"/>
      <c r="AY34" s="36"/>
      <c r="AZ34" s="48"/>
      <c r="BA34" s="36"/>
      <c r="BB34" s="48"/>
      <c r="BC34" s="36"/>
      <c r="BD34" s="48"/>
      <c r="BE34" s="36"/>
      <c r="BF34" s="49"/>
      <c r="BG34" s="43">
        <f t="shared" si="8"/>
        <v>0</v>
      </c>
      <c r="BH34" s="36">
        <v>60</v>
      </c>
      <c r="BI34" s="36">
        <f t="shared" si="9"/>
        <v>7</v>
      </c>
      <c r="BJ34" s="36">
        <v>80</v>
      </c>
      <c r="BK34" s="36">
        <f t="shared" si="10"/>
        <v>560</v>
      </c>
      <c r="BL34" s="44"/>
      <c r="BM34" s="78" t="str">
        <f t="shared" si="7"/>
        <v>OK</v>
      </c>
    </row>
    <row r="35" spans="1:65" s="32" customFormat="1" ht="24.9" customHeight="1">
      <c r="A35" s="76" t="s">
        <v>76</v>
      </c>
      <c r="B35" s="36">
        <f>SUBTOTAL(103,C$5:C35)</f>
        <v>31</v>
      </c>
      <c r="C35" s="52" t="s">
        <v>122</v>
      </c>
      <c r="D35" s="46" t="s">
        <v>121</v>
      </c>
      <c r="E35" s="47"/>
      <c r="F35" s="48">
        <v>1</v>
      </c>
      <c r="G35" s="36"/>
      <c r="H35" s="48">
        <v>1</v>
      </c>
      <c r="I35" s="36"/>
      <c r="J35" s="48"/>
      <c r="K35" s="36"/>
      <c r="L35" s="48">
        <v>1</v>
      </c>
      <c r="M35" s="36"/>
      <c r="N35" s="48"/>
      <c r="O35" s="36"/>
      <c r="P35" s="48"/>
      <c r="Q35" s="36"/>
      <c r="R35" s="48">
        <v>1</v>
      </c>
      <c r="S35" s="36"/>
      <c r="T35" s="48">
        <v>1</v>
      </c>
      <c r="U35" s="36"/>
      <c r="V35" s="48">
        <v>1</v>
      </c>
      <c r="W35" s="36"/>
      <c r="X35" s="48">
        <v>1</v>
      </c>
      <c r="Y35" s="36"/>
      <c r="Z35" s="48"/>
      <c r="AA35" s="36"/>
      <c r="AB35" s="48"/>
      <c r="AC35" s="36"/>
      <c r="AD35" s="48">
        <v>1</v>
      </c>
      <c r="AE35" s="36"/>
      <c r="AF35" s="48">
        <v>1</v>
      </c>
      <c r="AG35" s="36"/>
      <c r="AH35" s="48">
        <v>1</v>
      </c>
      <c r="AI35" s="36"/>
      <c r="AJ35" s="48"/>
      <c r="AK35" s="36"/>
      <c r="AL35" s="48">
        <v>1</v>
      </c>
      <c r="AM35" s="36"/>
      <c r="AN35" s="48"/>
      <c r="AO35" s="36"/>
      <c r="AP35" s="48">
        <v>1</v>
      </c>
      <c r="AQ35" s="36"/>
      <c r="AR35" s="48">
        <v>1</v>
      </c>
      <c r="AS35" s="36"/>
      <c r="AT35" s="48"/>
      <c r="AU35" s="36"/>
      <c r="AV35" s="48"/>
      <c r="AW35" s="36"/>
      <c r="AX35" s="48"/>
      <c r="AY35" s="36"/>
      <c r="AZ35" s="48"/>
      <c r="BA35" s="36"/>
      <c r="BB35" s="48"/>
      <c r="BC35" s="36"/>
      <c r="BD35" s="48"/>
      <c r="BE35" s="36"/>
      <c r="BF35" s="49"/>
      <c r="BG35" s="43">
        <f t="shared" si="8"/>
        <v>0</v>
      </c>
      <c r="BH35" s="36">
        <v>60</v>
      </c>
      <c r="BI35" s="36">
        <f t="shared" si="9"/>
        <v>13</v>
      </c>
      <c r="BJ35" s="36">
        <v>80</v>
      </c>
      <c r="BK35" s="36">
        <f t="shared" si="10"/>
        <v>1040</v>
      </c>
      <c r="BL35" s="44"/>
      <c r="BM35" s="78" t="str">
        <f t="shared" si="7"/>
        <v>OK</v>
      </c>
    </row>
    <row r="36" spans="1:65" s="32" customFormat="1" ht="24.9" customHeight="1">
      <c r="A36" s="76"/>
      <c r="B36" s="36">
        <f>SUBTOTAL(103,C$5:C36)</f>
        <v>32</v>
      </c>
      <c r="C36" s="52" t="s">
        <v>359</v>
      </c>
      <c r="D36" s="46" t="s">
        <v>121</v>
      </c>
      <c r="E36" s="47"/>
      <c r="F36" s="48"/>
      <c r="G36" s="36"/>
      <c r="H36" s="48"/>
      <c r="I36" s="36"/>
      <c r="J36" s="48"/>
      <c r="K36" s="36"/>
      <c r="L36" s="48"/>
      <c r="M36" s="36"/>
      <c r="N36" s="48"/>
      <c r="O36" s="36"/>
      <c r="P36" s="48"/>
      <c r="Q36" s="36"/>
      <c r="R36" s="48"/>
      <c r="S36" s="36"/>
      <c r="T36" s="48"/>
      <c r="U36" s="36"/>
      <c r="V36" s="48"/>
      <c r="W36" s="36"/>
      <c r="X36" s="48"/>
      <c r="Y36" s="36"/>
      <c r="Z36" s="48"/>
      <c r="AA36" s="36"/>
      <c r="AB36" s="48"/>
      <c r="AC36" s="36"/>
      <c r="AD36" s="48"/>
      <c r="AE36" s="36"/>
      <c r="AF36" s="48"/>
      <c r="AG36" s="36"/>
      <c r="AH36" s="48"/>
      <c r="AI36" s="36"/>
      <c r="AJ36" s="48"/>
      <c r="AK36" s="36"/>
      <c r="AL36" s="48"/>
      <c r="AM36" s="36"/>
      <c r="AN36" s="48"/>
      <c r="AO36" s="36"/>
      <c r="AP36" s="48"/>
      <c r="AQ36" s="36"/>
      <c r="AR36" s="48"/>
      <c r="AS36" s="36"/>
      <c r="AT36" s="48"/>
      <c r="AU36" s="36"/>
      <c r="AV36" s="48"/>
      <c r="AW36" s="36"/>
      <c r="AX36" s="48"/>
      <c r="AY36" s="36"/>
      <c r="AZ36" s="48"/>
      <c r="BA36" s="36"/>
      <c r="BB36" s="48"/>
      <c r="BC36" s="36"/>
      <c r="BD36" s="48"/>
      <c r="BE36" s="36"/>
      <c r="BF36" s="49"/>
      <c r="BG36" s="43">
        <f t="shared" si="8"/>
        <v>0</v>
      </c>
      <c r="BH36" s="36">
        <v>60</v>
      </c>
      <c r="BI36" s="36">
        <f t="shared" si="9"/>
        <v>0</v>
      </c>
      <c r="BJ36" s="36">
        <v>80</v>
      </c>
      <c r="BK36" s="36">
        <f t="shared" si="10"/>
        <v>0</v>
      </c>
      <c r="BL36" s="44"/>
      <c r="BM36" s="78" t="str">
        <f t="shared" si="7"/>
        <v/>
      </c>
    </row>
    <row r="37" spans="1:65" s="32" customFormat="1" ht="24.9" customHeight="1">
      <c r="A37" s="76" t="s">
        <v>76</v>
      </c>
      <c r="B37" s="36">
        <f>SUBTOTAL(103,C$5:C37)</f>
        <v>33</v>
      </c>
      <c r="C37" s="52" t="s">
        <v>123</v>
      </c>
      <c r="D37" s="46" t="s">
        <v>124</v>
      </c>
      <c r="E37" s="47"/>
      <c r="F37" s="48">
        <v>1</v>
      </c>
      <c r="G37" s="36"/>
      <c r="H37" s="48">
        <v>1</v>
      </c>
      <c r="I37" s="36"/>
      <c r="J37" s="48">
        <v>1</v>
      </c>
      <c r="K37" s="36"/>
      <c r="L37" s="48"/>
      <c r="M37" s="36"/>
      <c r="N37" s="48"/>
      <c r="O37" s="36"/>
      <c r="P37" s="48">
        <v>1</v>
      </c>
      <c r="Q37" s="36"/>
      <c r="R37" s="48"/>
      <c r="S37" s="36"/>
      <c r="T37" s="48"/>
      <c r="U37" s="36"/>
      <c r="V37" s="48"/>
      <c r="W37" s="36"/>
      <c r="X37" s="48"/>
      <c r="Y37" s="36"/>
      <c r="Z37" s="48"/>
      <c r="AA37" s="36"/>
      <c r="AB37" s="48"/>
      <c r="AC37" s="36"/>
      <c r="AD37" s="48"/>
      <c r="AE37" s="36"/>
      <c r="AF37" s="48"/>
      <c r="AG37" s="36"/>
      <c r="AH37" s="48"/>
      <c r="AI37" s="36"/>
      <c r="AJ37" s="48"/>
      <c r="AK37" s="36"/>
      <c r="AL37" s="48">
        <v>1</v>
      </c>
      <c r="AM37" s="36"/>
      <c r="AN37" s="48"/>
      <c r="AO37" s="36"/>
      <c r="AP37" s="48"/>
      <c r="AQ37" s="36"/>
      <c r="AR37" s="48"/>
      <c r="AS37" s="36"/>
      <c r="AT37" s="48"/>
      <c r="AU37" s="36"/>
      <c r="AV37" s="48"/>
      <c r="AW37" s="36"/>
      <c r="AX37" s="48"/>
      <c r="AY37" s="36"/>
      <c r="AZ37" s="48"/>
      <c r="BA37" s="36"/>
      <c r="BB37" s="48"/>
      <c r="BC37" s="36"/>
      <c r="BD37" s="48"/>
      <c r="BE37" s="36"/>
      <c r="BF37" s="49"/>
      <c r="BG37" s="43">
        <f>E37+I37+K37+M37+O37+Q37+S37+U37+W37+Y37+AA37+AC37+AE37+AG37+AI37+AK37+AM37+AO37+AQ37+AS37+AU37+BE37+G37+AW37+AY37+BA37+BC37</f>
        <v>0</v>
      </c>
      <c r="BH37" s="36">
        <v>60</v>
      </c>
      <c r="BI37" s="36">
        <f>F37+J37+L37+N37+P37+R37+T37+V37+X37+Z37+AB37+AD37+AF37+AH37+AJ37+AL37+AN37+AP37+AR37+AT37+AV37+BF37+H37+AX37+AZ37+BB37+BD37</f>
        <v>5</v>
      </c>
      <c r="BJ37" s="36">
        <v>80</v>
      </c>
      <c r="BK37" s="36">
        <f>(BG37*BH37)+(BI37*BJ37)</f>
        <v>400</v>
      </c>
      <c r="BL37" s="44"/>
      <c r="BM37" s="78" t="str">
        <f t="shared" si="7"/>
        <v>OK</v>
      </c>
    </row>
    <row r="38" spans="1:65" s="32" customFormat="1" ht="24.9" customHeight="1">
      <c r="A38" s="76"/>
      <c r="B38" s="36">
        <f>SUBTOTAL(103,C$5:C38)</f>
        <v>34</v>
      </c>
      <c r="C38" s="52" t="s">
        <v>125</v>
      </c>
      <c r="D38" s="53" t="s">
        <v>126</v>
      </c>
      <c r="E38" s="47"/>
      <c r="F38" s="48"/>
      <c r="G38" s="36"/>
      <c r="H38" s="48"/>
      <c r="I38" s="36"/>
      <c r="J38" s="48"/>
      <c r="K38" s="36"/>
      <c r="L38" s="48"/>
      <c r="M38" s="36"/>
      <c r="N38" s="48"/>
      <c r="O38" s="36"/>
      <c r="P38" s="48"/>
      <c r="Q38" s="36"/>
      <c r="R38" s="48"/>
      <c r="S38" s="36"/>
      <c r="T38" s="48"/>
      <c r="U38" s="36"/>
      <c r="V38" s="48"/>
      <c r="W38" s="36"/>
      <c r="X38" s="48"/>
      <c r="Y38" s="36"/>
      <c r="Z38" s="48"/>
      <c r="AA38" s="36"/>
      <c r="AB38" s="48"/>
      <c r="AC38" s="36"/>
      <c r="AD38" s="48"/>
      <c r="AE38" s="36"/>
      <c r="AF38" s="48"/>
      <c r="AG38" s="36"/>
      <c r="AH38" s="48"/>
      <c r="AI38" s="36"/>
      <c r="AJ38" s="48"/>
      <c r="AK38" s="36"/>
      <c r="AL38" s="48"/>
      <c r="AM38" s="36"/>
      <c r="AN38" s="48"/>
      <c r="AO38" s="36"/>
      <c r="AP38" s="48"/>
      <c r="AQ38" s="36"/>
      <c r="AR38" s="48"/>
      <c r="AS38" s="36"/>
      <c r="AT38" s="48"/>
      <c r="AU38" s="36"/>
      <c r="AV38" s="48"/>
      <c r="AW38" s="36"/>
      <c r="AX38" s="48"/>
      <c r="AY38" s="36"/>
      <c r="AZ38" s="48"/>
      <c r="BA38" s="36"/>
      <c r="BB38" s="48"/>
      <c r="BC38" s="36"/>
      <c r="BD38" s="48"/>
      <c r="BE38" s="36"/>
      <c r="BF38" s="49"/>
      <c r="BG38" s="43">
        <f t="shared" si="8"/>
        <v>0</v>
      </c>
      <c r="BH38" s="36">
        <v>60</v>
      </c>
      <c r="BI38" s="36">
        <f t="shared" si="9"/>
        <v>0</v>
      </c>
      <c r="BJ38" s="36">
        <v>80</v>
      </c>
      <c r="BK38" s="36">
        <f t="shared" si="10"/>
        <v>0</v>
      </c>
      <c r="BL38" s="44"/>
      <c r="BM38" s="78" t="str">
        <f t="shared" si="7"/>
        <v/>
      </c>
    </row>
    <row r="39" spans="1:65" s="32" customFormat="1" ht="24.9" customHeight="1">
      <c r="A39" s="76"/>
      <c r="B39" s="36">
        <f>SUBTOTAL(103,C$5:C39)</f>
        <v>35</v>
      </c>
      <c r="C39" s="52" t="s">
        <v>127</v>
      </c>
      <c r="D39" s="53" t="s">
        <v>128</v>
      </c>
      <c r="E39" s="47"/>
      <c r="F39" s="48"/>
      <c r="G39" s="36"/>
      <c r="H39" s="48"/>
      <c r="I39" s="36"/>
      <c r="J39" s="48"/>
      <c r="K39" s="36"/>
      <c r="L39" s="48"/>
      <c r="M39" s="36"/>
      <c r="N39" s="48"/>
      <c r="O39" s="36"/>
      <c r="P39" s="48"/>
      <c r="Q39" s="36"/>
      <c r="R39" s="48"/>
      <c r="S39" s="36"/>
      <c r="T39" s="48"/>
      <c r="U39" s="36"/>
      <c r="V39" s="48"/>
      <c r="W39" s="36"/>
      <c r="X39" s="48"/>
      <c r="Y39" s="36"/>
      <c r="Z39" s="48"/>
      <c r="AA39" s="36"/>
      <c r="AB39" s="48"/>
      <c r="AC39" s="36"/>
      <c r="AD39" s="48"/>
      <c r="AE39" s="36"/>
      <c r="AF39" s="48"/>
      <c r="AG39" s="36"/>
      <c r="AH39" s="48"/>
      <c r="AI39" s="36"/>
      <c r="AJ39" s="48"/>
      <c r="AK39" s="36"/>
      <c r="AL39" s="48"/>
      <c r="AM39" s="36"/>
      <c r="AN39" s="48"/>
      <c r="AO39" s="36"/>
      <c r="AP39" s="48"/>
      <c r="AQ39" s="36"/>
      <c r="AR39" s="48"/>
      <c r="AS39" s="36"/>
      <c r="AT39" s="48"/>
      <c r="AU39" s="36"/>
      <c r="AV39" s="48"/>
      <c r="AW39" s="36"/>
      <c r="AX39" s="48"/>
      <c r="AY39" s="36"/>
      <c r="AZ39" s="48"/>
      <c r="BA39" s="36"/>
      <c r="BB39" s="48"/>
      <c r="BC39" s="36"/>
      <c r="BD39" s="48"/>
      <c r="BE39" s="36"/>
      <c r="BF39" s="49"/>
      <c r="BG39" s="43">
        <f t="shared" si="8"/>
        <v>0</v>
      </c>
      <c r="BH39" s="36">
        <v>60</v>
      </c>
      <c r="BI39" s="36">
        <f t="shared" si="9"/>
        <v>0</v>
      </c>
      <c r="BJ39" s="36">
        <v>80</v>
      </c>
      <c r="BK39" s="36">
        <f t="shared" si="10"/>
        <v>0</v>
      </c>
      <c r="BL39" s="44"/>
      <c r="BM39" s="78" t="str">
        <f t="shared" si="7"/>
        <v/>
      </c>
    </row>
    <row r="40" spans="1:65" s="32" customFormat="1" ht="24.9" customHeight="1">
      <c r="A40" s="76" t="s">
        <v>76</v>
      </c>
      <c r="B40" s="36">
        <f>SUBTOTAL(103,C$5:C40)</f>
        <v>36</v>
      </c>
      <c r="C40" s="52" t="s">
        <v>129</v>
      </c>
      <c r="D40" s="53" t="s">
        <v>130</v>
      </c>
      <c r="E40" s="47"/>
      <c r="F40" s="48"/>
      <c r="G40" s="36"/>
      <c r="H40" s="48"/>
      <c r="I40" s="36"/>
      <c r="J40" s="48"/>
      <c r="K40" s="36"/>
      <c r="L40" s="48"/>
      <c r="M40" s="36"/>
      <c r="N40" s="48"/>
      <c r="O40" s="36"/>
      <c r="P40" s="48"/>
      <c r="Q40" s="36"/>
      <c r="R40" s="48"/>
      <c r="S40" s="36"/>
      <c r="T40" s="48"/>
      <c r="U40" s="36"/>
      <c r="V40" s="48"/>
      <c r="W40" s="36"/>
      <c r="X40" s="48">
        <v>1</v>
      </c>
      <c r="Y40" s="36"/>
      <c r="Z40" s="48"/>
      <c r="AA40" s="36"/>
      <c r="AB40" s="48"/>
      <c r="AC40" s="36"/>
      <c r="AD40" s="48">
        <v>1</v>
      </c>
      <c r="AE40" s="36"/>
      <c r="AF40" s="48"/>
      <c r="AG40" s="36"/>
      <c r="AH40" s="48"/>
      <c r="AI40" s="36"/>
      <c r="AJ40" s="48"/>
      <c r="AK40" s="36"/>
      <c r="AL40" s="48">
        <v>1</v>
      </c>
      <c r="AM40" s="36"/>
      <c r="AN40" s="48">
        <v>1</v>
      </c>
      <c r="AO40" s="36"/>
      <c r="AP40" s="48">
        <v>1</v>
      </c>
      <c r="AQ40" s="36"/>
      <c r="AR40" s="48"/>
      <c r="AS40" s="36"/>
      <c r="AT40" s="48">
        <v>1</v>
      </c>
      <c r="AU40" s="36"/>
      <c r="AV40" s="48"/>
      <c r="AW40" s="36"/>
      <c r="AX40" s="48"/>
      <c r="AY40" s="36"/>
      <c r="AZ40" s="48"/>
      <c r="BA40" s="36"/>
      <c r="BB40" s="48"/>
      <c r="BC40" s="36"/>
      <c r="BD40" s="48"/>
      <c r="BE40" s="36"/>
      <c r="BF40" s="49"/>
      <c r="BG40" s="43">
        <f t="shared" si="8"/>
        <v>0</v>
      </c>
      <c r="BH40" s="36">
        <v>60</v>
      </c>
      <c r="BI40" s="36">
        <f t="shared" si="9"/>
        <v>6</v>
      </c>
      <c r="BJ40" s="36">
        <v>80</v>
      </c>
      <c r="BK40" s="36">
        <f t="shared" si="10"/>
        <v>480</v>
      </c>
      <c r="BL40" s="44"/>
      <c r="BM40" s="78" t="str">
        <f t="shared" si="7"/>
        <v>OK</v>
      </c>
    </row>
    <row r="41" spans="1:65" s="32" customFormat="1" ht="24.9" customHeight="1">
      <c r="A41" s="76"/>
      <c r="B41" s="36">
        <f>SUBTOTAL(103,C$5:C41)</f>
        <v>37</v>
      </c>
      <c r="C41" s="52" t="s">
        <v>131</v>
      </c>
      <c r="D41" s="53" t="s">
        <v>130</v>
      </c>
      <c r="E41" s="47"/>
      <c r="F41" s="48"/>
      <c r="G41" s="36"/>
      <c r="H41" s="48"/>
      <c r="I41" s="36"/>
      <c r="J41" s="48"/>
      <c r="K41" s="36"/>
      <c r="L41" s="48"/>
      <c r="M41" s="36"/>
      <c r="N41" s="48"/>
      <c r="O41" s="36"/>
      <c r="P41" s="48"/>
      <c r="Q41" s="36"/>
      <c r="R41" s="48"/>
      <c r="S41" s="36"/>
      <c r="T41" s="48"/>
      <c r="U41" s="36"/>
      <c r="V41" s="48"/>
      <c r="W41" s="36"/>
      <c r="X41" s="48"/>
      <c r="Y41" s="36"/>
      <c r="Z41" s="48"/>
      <c r="AA41" s="36"/>
      <c r="AB41" s="48"/>
      <c r="AC41" s="36"/>
      <c r="AD41" s="48"/>
      <c r="AE41" s="36"/>
      <c r="AF41" s="48"/>
      <c r="AG41" s="36"/>
      <c r="AH41" s="48"/>
      <c r="AI41" s="36"/>
      <c r="AJ41" s="48"/>
      <c r="AK41" s="36"/>
      <c r="AL41" s="48"/>
      <c r="AM41" s="36"/>
      <c r="AN41" s="48"/>
      <c r="AO41" s="36"/>
      <c r="AP41" s="48"/>
      <c r="AQ41" s="36"/>
      <c r="AR41" s="48"/>
      <c r="AS41" s="36"/>
      <c r="AT41" s="48"/>
      <c r="AU41" s="36"/>
      <c r="AV41" s="48"/>
      <c r="AW41" s="36"/>
      <c r="AX41" s="48"/>
      <c r="AY41" s="36"/>
      <c r="AZ41" s="48"/>
      <c r="BA41" s="36"/>
      <c r="BB41" s="48"/>
      <c r="BC41" s="36"/>
      <c r="BD41" s="48"/>
      <c r="BE41" s="36"/>
      <c r="BF41" s="49"/>
      <c r="BG41" s="43">
        <f t="shared" si="8"/>
        <v>0</v>
      </c>
      <c r="BH41" s="36">
        <v>60</v>
      </c>
      <c r="BI41" s="36">
        <f t="shared" si="9"/>
        <v>0</v>
      </c>
      <c r="BJ41" s="36">
        <v>80</v>
      </c>
      <c r="BK41" s="36">
        <f t="shared" si="10"/>
        <v>0</v>
      </c>
      <c r="BL41" s="44"/>
      <c r="BM41" s="78" t="str">
        <f t="shared" si="7"/>
        <v/>
      </c>
    </row>
    <row r="42" spans="1:65" s="32" customFormat="1" ht="24.9" customHeight="1">
      <c r="A42" s="76" t="s">
        <v>76</v>
      </c>
      <c r="B42" s="36">
        <f>SUBTOTAL(103,C$5:C42)</f>
        <v>38</v>
      </c>
      <c r="C42" s="52" t="s">
        <v>132</v>
      </c>
      <c r="D42" s="53" t="s">
        <v>130</v>
      </c>
      <c r="E42" s="47"/>
      <c r="F42" s="48"/>
      <c r="G42" s="36"/>
      <c r="H42" s="48"/>
      <c r="I42" s="36"/>
      <c r="J42" s="48"/>
      <c r="K42" s="36"/>
      <c r="L42" s="48"/>
      <c r="M42" s="36"/>
      <c r="N42" s="48"/>
      <c r="O42" s="36"/>
      <c r="P42" s="48"/>
      <c r="Q42" s="36"/>
      <c r="R42" s="48"/>
      <c r="S42" s="36"/>
      <c r="T42" s="48"/>
      <c r="U42" s="36"/>
      <c r="V42" s="48"/>
      <c r="W42" s="36"/>
      <c r="X42" s="48"/>
      <c r="Y42" s="36"/>
      <c r="Z42" s="48"/>
      <c r="AA42" s="36"/>
      <c r="AB42" s="48"/>
      <c r="AC42" s="36"/>
      <c r="AD42" s="48"/>
      <c r="AE42" s="36"/>
      <c r="AF42" s="48"/>
      <c r="AG42" s="36"/>
      <c r="AH42" s="48"/>
      <c r="AI42" s="36"/>
      <c r="AJ42" s="48"/>
      <c r="AK42" s="36"/>
      <c r="AL42" s="48"/>
      <c r="AM42" s="36"/>
      <c r="AN42" s="48"/>
      <c r="AO42" s="36"/>
      <c r="AP42" s="48"/>
      <c r="AQ42" s="36"/>
      <c r="AR42" s="48"/>
      <c r="AS42" s="36"/>
      <c r="AT42" s="48">
        <v>1</v>
      </c>
      <c r="AU42" s="36"/>
      <c r="AV42" s="48"/>
      <c r="AW42" s="36"/>
      <c r="AX42" s="48"/>
      <c r="AY42" s="36"/>
      <c r="AZ42" s="48"/>
      <c r="BA42" s="36"/>
      <c r="BB42" s="48"/>
      <c r="BC42" s="36"/>
      <c r="BD42" s="48"/>
      <c r="BE42" s="36"/>
      <c r="BF42" s="49"/>
      <c r="BG42" s="43">
        <f t="shared" si="8"/>
        <v>0</v>
      </c>
      <c r="BH42" s="36">
        <v>60</v>
      </c>
      <c r="BI42" s="36">
        <f t="shared" si="9"/>
        <v>1</v>
      </c>
      <c r="BJ42" s="36">
        <v>80</v>
      </c>
      <c r="BK42" s="36">
        <f t="shared" si="10"/>
        <v>80</v>
      </c>
      <c r="BL42" s="44"/>
      <c r="BM42" s="78" t="str">
        <f t="shared" si="7"/>
        <v>OK</v>
      </c>
    </row>
    <row r="43" spans="1:65" s="32" customFormat="1" ht="24.9" customHeight="1">
      <c r="A43" s="76"/>
      <c r="B43" s="36">
        <f>SUBTOTAL(103,C$5:C43)</f>
        <v>39</v>
      </c>
      <c r="C43" s="52" t="s">
        <v>133</v>
      </c>
      <c r="D43" s="53" t="s">
        <v>130</v>
      </c>
      <c r="E43" s="47"/>
      <c r="F43" s="48"/>
      <c r="G43" s="36"/>
      <c r="H43" s="48"/>
      <c r="I43" s="36"/>
      <c r="J43" s="48"/>
      <c r="K43" s="36"/>
      <c r="L43" s="48"/>
      <c r="M43" s="36"/>
      <c r="N43" s="48"/>
      <c r="O43" s="36"/>
      <c r="P43" s="48"/>
      <c r="Q43" s="36"/>
      <c r="R43" s="48"/>
      <c r="S43" s="36"/>
      <c r="T43" s="48"/>
      <c r="U43" s="36"/>
      <c r="V43" s="48"/>
      <c r="W43" s="36"/>
      <c r="X43" s="48"/>
      <c r="Y43" s="36"/>
      <c r="Z43" s="48"/>
      <c r="AA43" s="36"/>
      <c r="AB43" s="48"/>
      <c r="AC43" s="36"/>
      <c r="AD43" s="48"/>
      <c r="AE43" s="36"/>
      <c r="AF43" s="48"/>
      <c r="AG43" s="36"/>
      <c r="AH43" s="48"/>
      <c r="AI43" s="36"/>
      <c r="AJ43" s="48"/>
      <c r="AK43" s="36"/>
      <c r="AL43" s="48"/>
      <c r="AM43" s="36"/>
      <c r="AN43" s="48"/>
      <c r="AO43" s="36"/>
      <c r="AP43" s="48"/>
      <c r="AQ43" s="36"/>
      <c r="AR43" s="48"/>
      <c r="AS43" s="36"/>
      <c r="AT43" s="48"/>
      <c r="AU43" s="36"/>
      <c r="AV43" s="48"/>
      <c r="AW43" s="36"/>
      <c r="AX43" s="48"/>
      <c r="AY43" s="36"/>
      <c r="AZ43" s="48"/>
      <c r="BA43" s="36"/>
      <c r="BB43" s="48"/>
      <c r="BC43" s="36"/>
      <c r="BD43" s="48"/>
      <c r="BE43" s="36"/>
      <c r="BF43" s="49"/>
      <c r="BG43" s="43">
        <f t="shared" si="8"/>
        <v>0</v>
      </c>
      <c r="BH43" s="36">
        <v>60</v>
      </c>
      <c r="BI43" s="36">
        <f t="shared" si="9"/>
        <v>0</v>
      </c>
      <c r="BJ43" s="36">
        <v>80</v>
      </c>
      <c r="BK43" s="36">
        <f t="shared" si="10"/>
        <v>0</v>
      </c>
      <c r="BL43" s="44"/>
      <c r="BM43" s="78" t="str">
        <f t="shared" si="7"/>
        <v/>
      </c>
    </row>
    <row r="44" spans="1:65" s="32" customFormat="1" ht="24.9" customHeight="1">
      <c r="A44" s="76" t="s">
        <v>76</v>
      </c>
      <c r="B44" s="36">
        <f>SUBTOTAL(103,C$5:C44)</f>
        <v>40</v>
      </c>
      <c r="C44" s="45" t="s">
        <v>134</v>
      </c>
      <c r="D44" s="53" t="s">
        <v>135</v>
      </c>
      <c r="E44" s="47"/>
      <c r="F44" s="48"/>
      <c r="G44" s="36"/>
      <c r="H44" s="48"/>
      <c r="I44" s="36"/>
      <c r="J44" s="48"/>
      <c r="K44" s="36"/>
      <c r="L44" s="48"/>
      <c r="M44" s="36"/>
      <c r="N44" s="48"/>
      <c r="O44" s="36"/>
      <c r="P44" s="48"/>
      <c r="Q44" s="36"/>
      <c r="R44" s="48"/>
      <c r="S44" s="36"/>
      <c r="T44" s="48"/>
      <c r="U44" s="36"/>
      <c r="V44" s="48"/>
      <c r="W44" s="36"/>
      <c r="X44" s="48"/>
      <c r="Y44" s="36"/>
      <c r="Z44" s="48"/>
      <c r="AA44" s="36"/>
      <c r="AB44" s="48"/>
      <c r="AC44" s="36"/>
      <c r="AD44" s="48"/>
      <c r="AE44" s="36"/>
      <c r="AF44" s="48"/>
      <c r="AG44" s="36"/>
      <c r="AH44" s="48"/>
      <c r="AI44" s="36"/>
      <c r="AJ44" s="48"/>
      <c r="AK44" s="36"/>
      <c r="AL44" s="48"/>
      <c r="AM44" s="36"/>
      <c r="AN44" s="48"/>
      <c r="AO44" s="36"/>
      <c r="AP44" s="48"/>
      <c r="AQ44" s="36"/>
      <c r="AR44" s="48"/>
      <c r="AS44" s="36"/>
      <c r="AT44" s="48"/>
      <c r="AU44" s="36"/>
      <c r="AV44" s="48"/>
      <c r="AW44" s="36"/>
      <c r="AX44" s="48"/>
      <c r="AY44" s="36"/>
      <c r="AZ44" s="48"/>
      <c r="BA44" s="36"/>
      <c r="BB44" s="48"/>
      <c r="BC44" s="36"/>
      <c r="BD44" s="48"/>
      <c r="BE44" s="36"/>
      <c r="BF44" s="49"/>
      <c r="BG44" s="43">
        <f t="shared" si="8"/>
        <v>0</v>
      </c>
      <c r="BH44" s="36">
        <v>60</v>
      </c>
      <c r="BI44" s="36">
        <f t="shared" si="9"/>
        <v>0</v>
      </c>
      <c r="BJ44" s="36">
        <v>80</v>
      </c>
      <c r="BK44" s="36">
        <f t="shared" si="10"/>
        <v>0</v>
      </c>
      <c r="BL44" s="44"/>
      <c r="BM44" s="78" t="str">
        <f t="shared" si="7"/>
        <v/>
      </c>
    </row>
    <row r="45" spans="1:65" s="32" customFormat="1" ht="24.9" customHeight="1">
      <c r="A45" s="76" t="s">
        <v>76</v>
      </c>
      <c r="B45" s="36">
        <f>SUBTOTAL(103,C$5:C45)</f>
        <v>41</v>
      </c>
      <c r="C45" s="52" t="s">
        <v>136</v>
      </c>
      <c r="D45" s="53" t="s">
        <v>135</v>
      </c>
      <c r="E45" s="47"/>
      <c r="F45" s="48"/>
      <c r="G45" s="36"/>
      <c r="H45" s="48"/>
      <c r="I45" s="36"/>
      <c r="J45" s="48"/>
      <c r="K45" s="36"/>
      <c r="L45" s="48"/>
      <c r="M45" s="36"/>
      <c r="N45" s="48"/>
      <c r="O45" s="36"/>
      <c r="P45" s="48"/>
      <c r="Q45" s="36"/>
      <c r="R45" s="48"/>
      <c r="S45" s="36"/>
      <c r="T45" s="48"/>
      <c r="U45" s="36"/>
      <c r="V45" s="48"/>
      <c r="W45" s="36"/>
      <c r="X45" s="48"/>
      <c r="Y45" s="36"/>
      <c r="Z45" s="48"/>
      <c r="AA45" s="36"/>
      <c r="AB45" s="48"/>
      <c r="AC45" s="36"/>
      <c r="AD45" s="48"/>
      <c r="AE45" s="36"/>
      <c r="AF45" s="48"/>
      <c r="AG45" s="36"/>
      <c r="AH45" s="48"/>
      <c r="AI45" s="36"/>
      <c r="AJ45" s="48"/>
      <c r="AK45" s="36"/>
      <c r="AL45" s="48"/>
      <c r="AM45" s="36"/>
      <c r="AN45" s="48"/>
      <c r="AO45" s="36"/>
      <c r="AP45" s="48"/>
      <c r="AQ45" s="36"/>
      <c r="AR45" s="48"/>
      <c r="AS45" s="36"/>
      <c r="AT45" s="48">
        <v>1</v>
      </c>
      <c r="AU45" s="36"/>
      <c r="AV45" s="48"/>
      <c r="AW45" s="36"/>
      <c r="AX45" s="48"/>
      <c r="AY45" s="36"/>
      <c r="AZ45" s="48"/>
      <c r="BA45" s="36"/>
      <c r="BB45" s="48"/>
      <c r="BC45" s="36"/>
      <c r="BD45" s="48"/>
      <c r="BE45" s="36"/>
      <c r="BF45" s="49"/>
      <c r="BG45" s="43">
        <f t="shared" si="8"/>
        <v>0</v>
      </c>
      <c r="BH45" s="36">
        <v>60</v>
      </c>
      <c r="BI45" s="36">
        <f t="shared" si="9"/>
        <v>1</v>
      </c>
      <c r="BJ45" s="36">
        <v>80</v>
      </c>
      <c r="BK45" s="36">
        <f t="shared" si="10"/>
        <v>80</v>
      </c>
      <c r="BL45" s="44"/>
      <c r="BM45" s="78" t="str">
        <f t="shared" si="7"/>
        <v>OK</v>
      </c>
    </row>
    <row r="46" spans="1:65" s="32" customFormat="1" ht="24.9" customHeight="1">
      <c r="A46" s="76"/>
      <c r="B46" s="36">
        <f>SUBTOTAL(103,C$5:C46)</f>
        <v>42</v>
      </c>
      <c r="C46" s="52" t="s">
        <v>137</v>
      </c>
      <c r="D46" s="53" t="s">
        <v>135</v>
      </c>
      <c r="E46" s="47"/>
      <c r="F46" s="48"/>
      <c r="G46" s="36"/>
      <c r="H46" s="48"/>
      <c r="I46" s="36"/>
      <c r="J46" s="48"/>
      <c r="K46" s="36"/>
      <c r="L46" s="48"/>
      <c r="M46" s="36"/>
      <c r="N46" s="48"/>
      <c r="O46" s="36"/>
      <c r="P46" s="48"/>
      <c r="Q46" s="36"/>
      <c r="R46" s="48"/>
      <c r="S46" s="36"/>
      <c r="T46" s="48"/>
      <c r="U46" s="36"/>
      <c r="V46" s="48"/>
      <c r="W46" s="36"/>
      <c r="X46" s="48"/>
      <c r="Y46" s="36"/>
      <c r="Z46" s="48"/>
      <c r="AA46" s="36"/>
      <c r="AB46" s="48"/>
      <c r="AC46" s="36"/>
      <c r="AD46" s="48"/>
      <c r="AE46" s="36"/>
      <c r="AF46" s="48"/>
      <c r="AG46" s="36"/>
      <c r="AH46" s="48"/>
      <c r="AI46" s="36"/>
      <c r="AJ46" s="48"/>
      <c r="AK46" s="36"/>
      <c r="AL46" s="48"/>
      <c r="AM46" s="36"/>
      <c r="AN46" s="48"/>
      <c r="AO46" s="36"/>
      <c r="AP46" s="48"/>
      <c r="AQ46" s="36"/>
      <c r="AR46" s="48"/>
      <c r="AS46" s="36"/>
      <c r="AT46" s="48"/>
      <c r="AU46" s="36"/>
      <c r="AV46" s="48"/>
      <c r="AW46" s="36"/>
      <c r="AX46" s="48"/>
      <c r="AY46" s="36"/>
      <c r="AZ46" s="48"/>
      <c r="BA46" s="36"/>
      <c r="BB46" s="48"/>
      <c r="BC46" s="36"/>
      <c r="BD46" s="48"/>
      <c r="BE46" s="36"/>
      <c r="BF46" s="49"/>
      <c r="BG46" s="43">
        <f t="shared" si="8"/>
        <v>0</v>
      </c>
      <c r="BH46" s="36">
        <v>60</v>
      </c>
      <c r="BI46" s="36">
        <f t="shared" si="9"/>
        <v>0</v>
      </c>
      <c r="BJ46" s="36">
        <v>80</v>
      </c>
      <c r="BK46" s="36">
        <f t="shared" si="10"/>
        <v>0</v>
      </c>
      <c r="BL46" s="44"/>
      <c r="BM46" s="78" t="str">
        <f t="shared" si="7"/>
        <v/>
      </c>
    </row>
    <row r="47" spans="1:65" s="32" customFormat="1" ht="24.9" customHeight="1">
      <c r="A47" s="76"/>
      <c r="B47" s="36">
        <f>SUBTOTAL(103,C$5:C47)</f>
        <v>43</v>
      </c>
      <c r="C47" s="52" t="s">
        <v>138</v>
      </c>
      <c r="D47" s="53" t="s">
        <v>135</v>
      </c>
      <c r="E47" s="47"/>
      <c r="F47" s="48"/>
      <c r="G47" s="36"/>
      <c r="H47" s="48"/>
      <c r="I47" s="36"/>
      <c r="J47" s="48"/>
      <c r="K47" s="36"/>
      <c r="L47" s="48"/>
      <c r="M47" s="36"/>
      <c r="N47" s="48"/>
      <c r="O47" s="36"/>
      <c r="P47" s="48"/>
      <c r="Q47" s="36"/>
      <c r="R47" s="48"/>
      <c r="S47" s="36"/>
      <c r="T47" s="48"/>
      <c r="U47" s="36"/>
      <c r="V47" s="48"/>
      <c r="W47" s="36"/>
      <c r="X47" s="48"/>
      <c r="Y47" s="36"/>
      <c r="Z47" s="48"/>
      <c r="AA47" s="36"/>
      <c r="AB47" s="48"/>
      <c r="AC47" s="36"/>
      <c r="AD47" s="48"/>
      <c r="AE47" s="36"/>
      <c r="AF47" s="48"/>
      <c r="AG47" s="36"/>
      <c r="AH47" s="48"/>
      <c r="AI47" s="36"/>
      <c r="AJ47" s="48"/>
      <c r="AK47" s="36"/>
      <c r="AL47" s="48"/>
      <c r="AM47" s="36"/>
      <c r="AN47" s="48"/>
      <c r="AO47" s="36"/>
      <c r="AP47" s="48"/>
      <c r="AQ47" s="36"/>
      <c r="AR47" s="48"/>
      <c r="AS47" s="36"/>
      <c r="AT47" s="48"/>
      <c r="AU47" s="36"/>
      <c r="AV47" s="48"/>
      <c r="AW47" s="36"/>
      <c r="AX47" s="48"/>
      <c r="AY47" s="36"/>
      <c r="AZ47" s="48"/>
      <c r="BA47" s="36"/>
      <c r="BB47" s="48"/>
      <c r="BC47" s="36"/>
      <c r="BD47" s="48"/>
      <c r="BE47" s="36"/>
      <c r="BF47" s="49"/>
      <c r="BG47" s="43">
        <f t="shared" si="8"/>
        <v>0</v>
      </c>
      <c r="BH47" s="36">
        <v>60</v>
      </c>
      <c r="BI47" s="36">
        <f t="shared" si="9"/>
        <v>0</v>
      </c>
      <c r="BJ47" s="36">
        <v>80</v>
      </c>
      <c r="BK47" s="36">
        <f t="shared" si="10"/>
        <v>0</v>
      </c>
      <c r="BL47" s="44"/>
      <c r="BM47" s="78" t="str">
        <f t="shared" si="7"/>
        <v/>
      </c>
    </row>
    <row r="48" spans="1:65" s="32" customFormat="1" ht="24.9" customHeight="1">
      <c r="A48" s="76" t="s">
        <v>76</v>
      </c>
      <c r="B48" s="36">
        <f>SUBTOTAL(103,C$5:C48)</f>
        <v>44</v>
      </c>
      <c r="C48" s="52" t="s">
        <v>139</v>
      </c>
      <c r="D48" s="53" t="s">
        <v>135</v>
      </c>
      <c r="E48" s="47"/>
      <c r="F48" s="48"/>
      <c r="G48" s="36"/>
      <c r="H48" s="48"/>
      <c r="I48" s="36"/>
      <c r="J48" s="48"/>
      <c r="K48" s="36"/>
      <c r="L48" s="48"/>
      <c r="M48" s="36"/>
      <c r="N48" s="48">
        <v>1</v>
      </c>
      <c r="O48" s="36"/>
      <c r="P48" s="48">
        <v>1</v>
      </c>
      <c r="Q48" s="36"/>
      <c r="R48" s="48">
        <v>1</v>
      </c>
      <c r="S48" s="36"/>
      <c r="T48" s="48">
        <v>1</v>
      </c>
      <c r="U48" s="36"/>
      <c r="V48" s="48">
        <v>1</v>
      </c>
      <c r="W48" s="36"/>
      <c r="X48" s="48">
        <v>1</v>
      </c>
      <c r="Y48" s="36"/>
      <c r="Z48" s="48"/>
      <c r="AA48" s="36"/>
      <c r="AB48" s="48">
        <v>1</v>
      </c>
      <c r="AC48" s="36"/>
      <c r="AD48" s="48"/>
      <c r="AE48" s="36"/>
      <c r="AF48" s="48">
        <v>1</v>
      </c>
      <c r="AG48" s="36"/>
      <c r="AH48" s="48">
        <v>1</v>
      </c>
      <c r="AI48" s="36"/>
      <c r="AJ48" s="48"/>
      <c r="AK48" s="36"/>
      <c r="AL48" s="48"/>
      <c r="AM48" s="36"/>
      <c r="AN48" s="48"/>
      <c r="AO48" s="36"/>
      <c r="AP48" s="48"/>
      <c r="AQ48" s="36"/>
      <c r="AR48" s="48"/>
      <c r="AS48" s="36"/>
      <c r="AT48" s="48"/>
      <c r="AU48" s="36"/>
      <c r="AV48" s="48"/>
      <c r="AW48" s="36"/>
      <c r="AX48" s="48"/>
      <c r="AY48" s="36"/>
      <c r="AZ48" s="48"/>
      <c r="BA48" s="36"/>
      <c r="BB48" s="48"/>
      <c r="BC48" s="36"/>
      <c r="BD48" s="48"/>
      <c r="BE48" s="36"/>
      <c r="BF48" s="49"/>
      <c r="BG48" s="43">
        <f t="shared" si="8"/>
        <v>0</v>
      </c>
      <c r="BH48" s="36">
        <v>60</v>
      </c>
      <c r="BI48" s="36">
        <f t="shared" si="9"/>
        <v>9</v>
      </c>
      <c r="BJ48" s="36">
        <v>80</v>
      </c>
      <c r="BK48" s="36">
        <f t="shared" si="10"/>
        <v>720</v>
      </c>
      <c r="BL48" s="44"/>
      <c r="BM48" s="78" t="str">
        <f t="shared" si="7"/>
        <v>OK</v>
      </c>
    </row>
    <row r="49" spans="1:65" s="32" customFormat="1" ht="24.9" customHeight="1">
      <c r="A49" s="76" t="s">
        <v>76</v>
      </c>
      <c r="B49" s="36">
        <f>SUBTOTAL(103,C$5:C49)</f>
        <v>45</v>
      </c>
      <c r="C49" s="52" t="s">
        <v>140</v>
      </c>
      <c r="D49" s="53" t="s">
        <v>37</v>
      </c>
      <c r="E49" s="47"/>
      <c r="F49" s="48"/>
      <c r="G49" s="36"/>
      <c r="H49" s="48"/>
      <c r="I49" s="36"/>
      <c r="J49" s="48">
        <v>1</v>
      </c>
      <c r="K49" s="36"/>
      <c r="L49" s="48"/>
      <c r="M49" s="36"/>
      <c r="N49" s="48"/>
      <c r="O49" s="36"/>
      <c r="P49" s="48"/>
      <c r="Q49" s="36"/>
      <c r="R49" s="48"/>
      <c r="S49" s="36"/>
      <c r="T49" s="48"/>
      <c r="U49" s="36"/>
      <c r="V49" s="48"/>
      <c r="W49" s="36"/>
      <c r="X49" s="48">
        <v>1</v>
      </c>
      <c r="Y49" s="36"/>
      <c r="Z49" s="48"/>
      <c r="AA49" s="36"/>
      <c r="AB49" s="48"/>
      <c r="AC49" s="36"/>
      <c r="AD49" s="48"/>
      <c r="AE49" s="36"/>
      <c r="AF49" s="48"/>
      <c r="AG49" s="36"/>
      <c r="AH49" s="48"/>
      <c r="AI49" s="36"/>
      <c r="AJ49" s="48"/>
      <c r="AK49" s="36"/>
      <c r="AL49" s="48"/>
      <c r="AM49" s="36"/>
      <c r="AN49" s="48"/>
      <c r="AO49" s="36"/>
      <c r="AP49" s="48"/>
      <c r="AQ49" s="36"/>
      <c r="AR49" s="48"/>
      <c r="AS49" s="36"/>
      <c r="AT49" s="48"/>
      <c r="AU49" s="36"/>
      <c r="AV49" s="48"/>
      <c r="AW49" s="36"/>
      <c r="AX49" s="48"/>
      <c r="AY49" s="36"/>
      <c r="AZ49" s="48"/>
      <c r="BA49" s="36"/>
      <c r="BB49" s="48"/>
      <c r="BC49" s="36"/>
      <c r="BD49" s="48"/>
      <c r="BE49" s="36"/>
      <c r="BF49" s="49"/>
      <c r="BG49" s="43">
        <f>E49+I49+K49+M49+O49+Q49+S49+U49+W49+Y49+AA49+AC49+AE49+AG49+AI49+AK49+AM49+AO49+AQ49+AS49+AU49+BE49+G49+AW49+AY49+BA49+BC49</f>
        <v>0</v>
      </c>
      <c r="BH49" s="36">
        <v>60</v>
      </c>
      <c r="BI49" s="36">
        <f>F49+J49+L49+N49+P49+R49+T49+V49+X49+Z49+AB49+AD49+AF49+AH49+AJ49+AL49+AN49+AP49+AR49+AT49+AV49+BF49+H49+AX49+AZ49+BB49+BD49</f>
        <v>2</v>
      </c>
      <c r="BJ49" s="36">
        <v>80</v>
      </c>
      <c r="BK49" s="36">
        <f>(BG49*BH49)+(BI49*BJ49)</f>
        <v>160</v>
      </c>
      <c r="BL49" s="44"/>
      <c r="BM49" s="78" t="str">
        <f t="shared" si="7"/>
        <v>OK</v>
      </c>
    </row>
    <row r="50" spans="1:65" s="32" customFormat="1" ht="24.9" customHeight="1">
      <c r="A50" s="76"/>
      <c r="B50" s="36">
        <f>SUBTOTAL(103,C$5:C50)</f>
        <v>46</v>
      </c>
      <c r="C50" s="52" t="s">
        <v>51</v>
      </c>
      <c r="D50" s="53" t="s">
        <v>50</v>
      </c>
      <c r="E50" s="47"/>
      <c r="F50" s="48"/>
      <c r="G50" s="36"/>
      <c r="H50" s="48"/>
      <c r="I50" s="36"/>
      <c r="J50" s="48"/>
      <c r="K50" s="36"/>
      <c r="L50" s="48"/>
      <c r="M50" s="36"/>
      <c r="N50" s="48"/>
      <c r="O50" s="36"/>
      <c r="P50" s="48"/>
      <c r="Q50" s="36"/>
      <c r="R50" s="48"/>
      <c r="S50" s="36"/>
      <c r="T50" s="48"/>
      <c r="U50" s="36"/>
      <c r="V50" s="48"/>
      <c r="W50" s="36"/>
      <c r="X50" s="48"/>
      <c r="Y50" s="36"/>
      <c r="Z50" s="48"/>
      <c r="AA50" s="36"/>
      <c r="AB50" s="48"/>
      <c r="AC50" s="36"/>
      <c r="AD50" s="48"/>
      <c r="AE50" s="36"/>
      <c r="AF50" s="48"/>
      <c r="AG50" s="36"/>
      <c r="AH50" s="48"/>
      <c r="AI50" s="36"/>
      <c r="AJ50" s="48"/>
      <c r="AK50" s="36"/>
      <c r="AL50" s="48"/>
      <c r="AM50" s="36"/>
      <c r="AN50" s="48"/>
      <c r="AO50" s="36"/>
      <c r="AP50" s="48"/>
      <c r="AQ50" s="36"/>
      <c r="AR50" s="48"/>
      <c r="AS50" s="36"/>
      <c r="AT50" s="48"/>
      <c r="AU50" s="36"/>
      <c r="AV50" s="48"/>
      <c r="AW50" s="36"/>
      <c r="AX50" s="48"/>
      <c r="AY50" s="36"/>
      <c r="AZ50" s="48"/>
      <c r="BA50" s="36"/>
      <c r="BB50" s="48"/>
      <c r="BC50" s="36"/>
      <c r="BD50" s="48"/>
      <c r="BE50" s="36"/>
      <c r="BF50" s="49"/>
      <c r="BG50" s="43">
        <f t="shared" si="8"/>
        <v>0</v>
      </c>
      <c r="BH50" s="36">
        <v>60</v>
      </c>
      <c r="BI50" s="36">
        <f t="shared" si="9"/>
        <v>0</v>
      </c>
      <c r="BJ50" s="36">
        <v>80</v>
      </c>
      <c r="BK50" s="36">
        <f t="shared" si="10"/>
        <v>0</v>
      </c>
      <c r="BL50" s="44"/>
      <c r="BM50" s="78" t="str">
        <f t="shared" si="7"/>
        <v/>
      </c>
    </row>
    <row r="51" spans="1:65" s="32" customFormat="1" ht="24.9" customHeight="1">
      <c r="A51" s="76" t="s">
        <v>76</v>
      </c>
      <c r="B51" s="36">
        <f>SUBTOTAL(103,C$5:C51)</f>
        <v>47</v>
      </c>
      <c r="C51" s="52" t="s">
        <v>141</v>
      </c>
      <c r="D51" s="53" t="s">
        <v>50</v>
      </c>
      <c r="E51" s="47"/>
      <c r="F51" s="48"/>
      <c r="G51" s="36"/>
      <c r="H51" s="48"/>
      <c r="I51" s="36"/>
      <c r="J51" s="48"/>
      <c r="K51" s="36"/>
      <c r="L51" s="48"/>
      <c r="M51" s="36"/>
      <c r="N51" s="48"/>
      <c r="O51" s="36"/>
      <c r="P51" s="48"/>
      <c r="Q51" s="36"/>
      <c r="R51" s="48"/>
      <c r="S51" s="36"/>
      <c r="T51" s="48">
        <v>1</v>
      </c>
      <c r="U51" s="36"/>
      <c r="V51" s="48"/>
      <c r="W51" s="36"/>
      <c r="X51" s="48"/>
      <c r="Y51" s="36"/>
      <c r="Z51" s="48"/>
      <c r="AA51" s="36"/>
      <c r="AB51" s="48"/>
      <c r="AC51" s="36"/>
      <c r="AD51" s="48"/>
      <c r="AE51" s="36"/>
      <c r="AF51" s="48"/>
      <c r="AG51" s="36"/>
      <c r="AH51" s="48"/>
      <c r="AI51" s="36"/>
      <c r="AJ51" s="48"/>
      <c r="AK51" s="36"/>
      <c r="AL51" s="48"/>
      <c r="AM51" s="36"/>
      <c r="AN51" s="48">
        <v>1</v>
      </c>
      <c r="AO51" s="36"/>
      <c r="AP51" s="48"/>
      <c r="AQ51" s="36"/>
      <c r="AR51" s="48"/>
      <c r="AS51" s="36"/>
      <c r="AT51" s="48"/>
      <c r="AU51" s="36"/>
      <c r="AV51" s="48"/>
      <c r="AW51" s="36"/>
      <c r="AX51" s="48"/>
      <c r="AY51" s="36"/>
      <c r="AZ51" s="48"/>
      <c r="BA51" s="36"/>
      <c r="BB51" s="48"/>
      <c r="BC51" s="36"/>
      <c r="BD51" s="48"/>
      <c r="BE51" s="36"/>
      <c r="BF51" s="49"/>
      <c r="BG51" s="43">
        <f t="shared" si="8"/>
        <v>0</v>
      </c>
      <c r="BH51" s="36">
        <v>60</v>
      </c>
      <c r="BI51" s="36">
        <f t="shared" si="9"/>
        <v>2</v>
      </c>
      <c r="BJ51" s="36">
        <v>80</v>
      </c>
      <c r="BK51" s="36">
        <f t="shared" si="10"/>
        <v>160</v>
      </c>
      <c r="BL51" s="44"/>
      <c r="BM51" s="78" t="str">
        <f t="shared" si="7"/>
        <v>OK</v>
      </c>
    </row>
    <row r="52" spans="1:65" s="32" customFormat="1" ht="24.9" customHeight="1">
      <c r="A52" s="76" t="s">
        <v>76</v>
      </c>
      <c r="B52" s="36">
        <f>SUBTOTAL(103,C$5:C52)</f>
        <v>48</v>
      </c>
      <c r="C52" s="52" t="s">
        <v>142</v>
      </c>
      <c r="D52" s="46" t="s">
        <v>143</v>
      </c>
      <c r="E52" s="47"/>
      <c r="F52" s="48"/>
      <c r="G52" s="36"/>
      <c r="H52" s="48"/>
      <c r="I52" s="36"/>
      <c r="J52" s="48"/>
      <c r="K52" s="36"/>
      <c r="L52" s="48"/>
      <c r="M52" s="36"/>
      <c r="N52" s="48"/>
      <c r="O52" s="36"/>
      <c r="P52" s="48">
        <v>1</v>
      </c>
      <c r="Q52" s="36"/>
      <c r="R52" s="48"/>
      <c r="S52" s="36"/>
      <c r="T52" s="48">
        <v>1</v>
      </c>
      <c r="U52" s="36"/>
      <c r="V52" s="48"/>
      <c r="W52" s="36"/>
      <c r="X52" s="48"/>
      <c r="Y52" s="36"/>
      <c r="Z52" s="48"/>
      <c r="AA52" s="36"/>
      <c r="AB52" s="48"/>
      <c r="AC52" s="36"/>
      <c r="AD52" s="48">
        <v>1</v>
      </c>
      <c r="AE52" s="36"/>
      <c r="AF52" s="48"/>
      <c r="AG52" s="36"/>
      <c r="AH52" s="48"/>
      <c r="AI52" s="36"/>
      <c r="AJ52" s="48"/>
      <c r="AK52" s="36"/>
      <c r="AL52" s="48">
        <v>1</v>
      </c>
      <c r="AM52" s="36"/>
      <c r="AN52" s="48">
        <v>1</v>
      </c>
      <c r="AO52" s="36"/>
      <c r="AP52" s="48">
        <v>1</v>
      </c>
      <c r="AQ52" s="36"/>
      <c r="AR52" s="48">
        <v>1</v>
      </c>
      <c r="AS52" s="36"/>
      <c r="AT52" s="48">
        <v>1</v>
      </c>
      <c r="AU52" s="36"/>
      <c r="AV52" s="48"/>
      <c r="AW52" s="36"/>
      <c r="AX52" s="48"/>
      <c r="AY52" s="36"/>
      <c r="AZ52" s="48"/>
      <c r="BA52" s="36"/>
      <c r="BB52" s="48"/>
      <c r="BC52" s="36"/>
      <c r="BD52" s="48"/>
      <c r="BE52" s="36"/>
      <c r="BF52" s="49"/>
      <c r="BG52" s="43">
        <f t="shared" si="8"/>
        <v>0</v>
      </c>
      <c r="BH52" s="36">
        <v>60</v>
      </c>
      <c r="BI52" s="36">
        <f t="shared" si="9"/>
        <v>8</v>
      </c>
      <c r="BJ52" s="36">
        <v>80</v>
      </c>
      <c r="BK52" s="36">
        <f t="shared" si="10"/>
        <v>640</v>
      </c>
      <c r="BL52" s="44"/>
      <c r="BM52" s="78" t="str">
        <f t="shared" si="7"/>
        <v>OK</v>
      </c>
    </row>
    <row r="53" spans="1:65" s="32" customFormat="1" ht="24.9" customHeight="1">
      <c r="A53" s="76" t="s">
        <v>76</v>
      </c>
      <c r="B53" s="36">
        <f>SUBTOTAL(103,C$5:C53)</f>
        <v>49</v>
      </c>
      <c r="C53" s="52" t="s">
        <v>144</v>
      </c>
      <c r="D53" s="53" t="s">
        <v>145</v>
      </c>
      <c r="E53" s="47"/>
      <c r="F53" s="48">
        <v>1</v>
      </c>
      <c r="G53" s="36"/>
      <c r="H53" s="48">
        <v>1</v>
      </c>
      <c r="I53" s="36"/>
      <c r="J53" s="48">
        <v>1</v>
      </c>
      <c r="K53" s="36"/>
      <c r="L53" s="48">
        <v>1</v>
      </c>
      <c r="M53" s="36"/>
      <c r="N53" s="48">
        <v>1</v>
      </c>
      <c r="O53" s="36"/>
      <c r="P53" s="48">
        <v>1</v>
      </c>
      <c r="Q53" s="36"/>
      <c r="R53" s="48"/>
      <c r="S53" s="36"/>
      <c r="T53" s="48">
        <v>1</v>
      </c>
      <c r="U53" s="36"/>
      <c r="V53" s="48">
        <v>1</v>
      </c>
      <c r="W53" s="36"/>
      <c r="X53" s="48">
        <v>1</v>
      </c>
      <c r="Y53" s="36"/>
      <c r="Z53" s="48">
        <v>1</v>
      </c>
      <c r="AA53" s="36"/>
      <c r="AB53" s="48">
        <v>1</v>
      </c>
      <c r="AC53" s="36"/>
      <c r="AD53" s="48">
        <v>1</v>
      </c>
      <c r="AE53" s="36"/>
      <c r="AF53" s="48">
        <v>1</v>
      </c>
      <c r="AG53" s="36"/>
      <c r="AH53" s="48">
        <v>1</v>
      </c>
      <c r="AI53" s="36"/>
      <c r="AJ53" s="48">
        <v>1</v>
      </c>
      <c r="AK53" s="36"/>
      <c r="AL53" s="48">
        <v>1</v>
      </c>
      <c r="AM53" s="36"/>
      <c r="AN53" s="48">
        <v>1</v>
      </c>
      <c r="AO53" s="36"/>
      <c r="AP53" s="48">
        <v>1</v>
      </c>
      <c r="AQ53" s="36"/>
      <c r="AR53" s="48">
        <v>1</v>
      </c>
      <c r="AS53" s="36"/>
      <c r="AT53" s="48">
        <v>1</v>
      </c>
      <c r="AU53" s="36"/>
      <c r="AV53" s="48"/>
      <c r="AW53" s="36"/>
      <c r="AX53" s="48"/>
      <c r="AY53" s="36"/>
      <c r="AZ53" s="48"/>
      <c r="BA53" s="36"/>
      <c r="BB53" s="48"/>
      <c r="BC53" s="36"/>
      <c r="BD53" s="48"/>
      <c r="BE53" s="36"/>
      <c r="BF53" s="49"/>
      <c r="BG53" s="43">
        <f t="shared" si="8"/>
        <v>0</v>
      </c>
      <c r="BH53" s="36">
        <v>60</v>
      </c>
      <c r="BI53" s="36">
        <f t="shared" si="9"/>
        <v>20</v>
      </c>
      <c r="BJ53" s="36">
        <v>80</v>
      </c>
      <c r="BK53" s="36">
        <f t="shared" si="10"/>
        <v>1600</v>
      </c>
      <c r="BL53" s="44"/>
      <c r="BM53" s="78" t="str">
        <f t="shared" si="7"/>
        <v>OK</v>
      </c>
    </row>
    <row r="54" spans="1:65" s="32" customFormat="1" ht="24.9" customHeight="1">
      <c r="A54" s="76" t="s">
        <v>76</v>
      </c>
      <c r="B54" s="36">
        <f>SUBTOTAL(103,C$5:C54)</f>
        <v>50</v>
      </c>
      <c r="C54" s="52" t="s">
        <v>146</v>
      </c>
      <c r="D54" s="46" t="s">
        <v>62</v>
      </c>
      <c r="E54" s="47"/>
      <c r="F54" s="48"/>
      <c r="G54" s="36"/>
      <c r="H54" s="48"/>
      <c r="I54" s="36"/>
      <c r="J54" s="48"/>
      <c r="K54" s="36"/>
      <c r="L54" s="48"/>
      <c r="M54" s="36"/>
      <c r="N54" s="48"/>
      <c r="O54" s="36"/>
      <c r="P54" s="48"/>
      <c r="Q54" s="36"/>
      <c r="R54" s="48"/>
      <c r="S54" s="36"/>
      <c r="T54" s="48"/>
      <c r="U54" s="36"/>
      <c r="V54" s="48"/>
      <c r="W54" s="36"/>
      <c r="X54" s="48"/>
      <c r="Y54" s="36"/>
      <c r="Z54" s="48"/>
      <c r="AA54" s="36"/>
      <c r="AB54" s="48"/>
      <c r="AC54" s="36"/>
      <c r="AD54" s="48"/>
      <c r="AE54" s="36"/>
      <c r="AF54" s="48"/>
      <c r="AG54" s="36"/>
      <c r="AH54" s="48"/>
      <c r="AI54" s="36"/>
      <c r="AJ54" s="48"/>
      <c r="AK54" s="36"/>
      <c r="AL54" s="48"/>
      <c r="AM54" s="36"/>
      <c r="AN54" s="48"/>
      <c r="AO54" s="36"/>
      <c r="AP54" s="48"/>
      <c r="AQ54" s="36"/>
      <c r="AR54" s="48"/>
      <c r="AS54" s="36"/>
      <c r="AT54" s="48">
        <v>1</v>
      </c>
      <c r="AU54" s="36"/>
      <c r="AV54" s="48"/>
      <c r="AW54" s="36"/>
      <c r="AX54" s="48"/>
      <c r="AY54" s="36"/>
      <c r="AZ54" s="48"/>
      <c r="BA54" s="36"/>
      <c r="BB54" s="48"/>
      <c r="BC54" s="36"/>
      <c r="BD54" s="48"/>
      <c r="BE54" s="36"/>
      <c r="BF54" s="49"/>
      <c r="BG54" s="43">
        <f t="shared" si="8"/>
        <v>0</v>
      </c>
      <c r="BH54" s="36">
        <v>60</v>
      </c>
      <c r="BI54" s="36">
        <f t="shared" si="9"/>
        <v>1</v>
      </c>
      <c r="BJ54" s="36">
        <v>80</v>
      </c>
      <c r="BK54" s="36">
        <f t="shared" si="10"/>
        <v>80</v>
      </c>
      <c r="BL54" s="44"/>
      <c r="BM54" s="78" t="str">
        <f t="shared" si="7"/>
        <v>OK</v>
      </c>
    </row>
    <row r="55" spans="1:65" s="32" customFormat="1" ht="24.9" customHeight="1">
      <c r="A55" s="76" t="s">
        <v>76</v>
      </c>
      <c r="B55" s="36">
        <f>SUBTOTAL(103,C$5:C55)</f>
        <v>51</v>
      </c>
      <c r="C55" s="52" t="s">
        <v>147</v>
      </c>
      <c r="D55" s="46" t="s">
        <v>148</v>
      </c>
      <c r="E55" s="47"/>
      <c r="F55" s="48">
        <v>1</v>
      </c>
      <c r="G55" s="36"/>
      <c r="H55" s="48"/>
      <c r="I55" s="36"/>
      <c r="J55" s="48"/>
      <c r="K55" s="36"/>
      <c r="L55" s="48">
        <v>1</v>
      </c>
      <c r="M55" s="36"/>
      <c r="N55" s="48"/>
      <c r="O55" s="36"/>
      <c r="P55" s="48"/>
      <c r="Q55" s="36"/>
      <c r="R55" s="48"/>
      <c r="S55" s="36"/>
      <c r="T55" s="48"/>
      <c r="U55" s="36"/>
      <c r="V55" s="48"/>
      <c r="W55" s="36"/>
      <c r="X55" s="48"/>
      <c r="Y55" s="36"/>
      <c r="Z55" s="48">
        <v>1</v>
      </c>
      <c r="AA55" s="36"/>
      <c r="AB55" s="48"/>
      <c r="AC55" s="36"/>
      <c r="AD55" s="48"/>
      <c r="AE55" s="36"/>
      <c r="AF55" s="48"/>
      <c r="AG55" s="36"/>
      <c r="AH55" s="48"/>
      <c r="AI55" s="36"/>
      <c r="AJ55" s="48"/>
      <c r="AK55" s="36"/>
      <c r="AL55" s="48"/>
      <c r="AM55" s="36"/>
      <c r="AN55" s="48"/>
      <c r="AO55" s="36"/>
      <c r="AP55" s="48"/>
      <c r="AQ55" s="36"/>
      <c r="AR55" s="48"/>
      <c r="AS55" s="36"/>
      <c r="AT55" s="48"/>
      <c r="AU55" s="36"/>
      <c r="AV55" s="48"/>
      <c r="AW55" s="36"/>
      <c r="AX55" s="48"/>
      <c r="AY55" s="36"/>
      <c r="AZ55" s="48"/>
      <c r="BA55" s="36"/>
      <c r="BB55" s="48"/>
      <c r="BC55" s="36"/>
      <c r="BD55" s="48"/>
      <c r="BE55" s="36"/>
      <c r="BF55" s="49"/>
      <c r="BG55" s="43">
        <f>E55+I55+K55+M55+O55+Q55+S55+U55+W55+Y55+AA55+AC55+AE55+AG55+AI55+AK55+AM55+AO55+AQ55+AS55+AU55+BE55+G55+AW55+AY55+BA55+BC55</f>
        <v>0</v>
      </c>
      <c r="BH55" s="36">
        <v>60</v>
      </c>
      <c r="BI55" s="36">
        <f>F55+J55+L55+N55+P55+R55+T55+V55+X55+Z55+AB55+AD55+AF55+AH55+AJ55+AL55+AN55+AP55+AR55+AT55+AV55+BF55+H55+AX55+AZ55+BB55+BD55</f>
        <v>3</v>
      </c>
      <c r="BJ55" s="36">
        <v>80</v>
      </c>
      <c r="BK55" s="36">
        <f>(BG55*BH55)+(BI55*BJ55)</f>
        <v>240</v>
      </c>
      <c r="BL55" s="44"/>
      <c r="BM55" s="78" t="str">
        <f t="shared" si="7"/>
        <v>OK</v>
      </c>
    </row>
    <row r="56" spans="1:65" s="32" customFormat="1" ht="24.9" customHeight="1">
      <c r="A56" s="76" t="s">
        <v>76</v>
      </c>
      <c r="B56" s="36">
        <f>SUBTOTAL(103,C$5:C56)</f>
        <v>52</v>
      </c>
      <c r="C56" s="52" t="s">
        <v>149</v>
      </c>
      <c r="D56" s="53" t="s">
        <v>150</v>
      </c>
      <c r="E56" s="47"/>
      <c r="F56" s="48">
        <v>1</v>
      </c>
      <c r="G56" s="36"/>
      <c r="H56" s="48"/>
      <c r="I56" s="36"/>
      <c r="J56" s="48"/>
      <c r="K56" s="36"/>
      <c r="L56" s="48"/>
      <c r="M56" s="36"/>
      <c r="N56" s="48"/>
      <c r="O56" s="36"/>
      <c r="P56" s="48"/>
      <c r="Q56" s="36"/>
      <c r="R56" s="48"/>
      <c r="S56" s="36"/>
      <c r="T56" s="48">
        <v>1</v>
      </c>
      <c r="U56" s="36"/>
      <c r="V56" s="48"/>
      <c r="W56" s="36"/>
      <c r="X56" s="48"/>
      <c r="Y56" s="36"/>
      <c r="Z56" s="48"/>
      <c r="AA56" s="36"/>
      <c r="AB56" s="48"/>
      <c r="AC56" s="36"/>
      <c r="AD56" s="48"/>
      <c r="AE56" s="36"/>
      <c r="AF56" s="48"/>
      <c r="AG56" s="36"/>
      <c r="AH56" s="48"/>
      <c r="AI56" s="36"/>
      <c r="AJ56" s="48"/>
      <c r="AK56" s="36"/>
      <c r="AL56" s="48"/>
      <c r="AM56" s="36"/>
      <c r="AN56" s="48">
        <v>1</v>
      </c>
      <c r="AO56" s="36"/>
      <c r="AP56" s="48"/>
      <c r="AQ56" s="36"/>
      <c r="AR56" s="48"/>
      <c r="AS56" s="36"/>
      <c r="AT56" s="48"/>
      <c r="AU56" s="36"/>
      <c r="AV56" s="48"/>
      <c r="AW56" s="36"/>
      <c r="AX56" s="48"/>
      <c r="AY56" s="36"/>
      <c r="AZ56" s="48"/>
      <c r="BA56" s="36"/>
      <c r="BB56" s="48"/>
      <c r="BC56" s="36"/>
      <c r="BD56" s="48"/>
      <c r="BE56" s="36"/>
      <c r="BF56" s="49"/>
      <c r="BG56" s="43">
        <f t="shared" si="8"/>
        <v>0</v>
      </c>
      <c r="BH56" s="36">
        <v>60</v>
      </c>
      <c r="BI56" s="36">
        <f t="shared" si="9"/>
        <v>3</v>
      </c>
      <c r="BJ56" s="36">
        <v>80</v>
      </c>
      <c r="BK56" s="36">
        <f t="shared" si="10"/>
        <v>240</v>
      </c>
      <c r="BL56" s="44"/>
      <c r="BM56" s="78" t="str">
        <f t="shared" si="7"/>
        <v>OK</v>
      </c>
    </row>
    <row r="57" spans="1:65" s="32" customFormat="1" ht="24.9" customHeight="1">
      <c r="A57" s="76" t="s">
        <v>76</v>
      </c>
      <c r="B57" s="36">
        <f>SUBTOTAL(103,C$5:C57)</f>
        <v>53</v>
      </c>
      <c r="C57" s="52" t="s">
        <v>151</v>
      </c>
      <c r="D57" s="53" t="s">
        <v>152</v>
      </c>
      <c r="E57" s="47"/>
      <c r="F57" s="48">
        <v>1</v>
      </c>
      <c r="G57" s="36"/>
      <c r="H57" s="48"/>
      <c r="I57" s="36"/>
      <c r="J57" s="48"/>
      <c r="K57" s="36"/>
      <c r="L57" s="48"/>
      <c r="M57" s="36"/>
      <c r="N57" s="48"/>
      <c r="O57" s="36"/>
      <c r="P57" s="48">
        <v>1</v>
      </c>
      <c r="Q57" s="36"/>
      <c r="R57" s="48"/>
      <c r="S57" s="36"/>
      <c r="T57" s="48"/>
      <c r="U57" s="36"/>
      <c r="V57" s="48"/>
      <c r="W57" s="36"/>
      <c r="X57" s="48"/>
      <c r="Y57" s="36"/>
      <c r="Z57" s="48"/>
      <c r="AA57" s="36"/>
      <c r="AB57" s="48"/>
      <c r="AC57" s="36"/>
      <c r="AD57" s="48"/>
      <c r="AE57" s="36"/>
      <c r="AF57" s="48"/>
      <c r="AG57" s="36"/>
      <c r="AH57" s="48">
        <v>1</v>
      </c>
      <c r="AI57" s="36"/>
      <c r="AJ57" s="48"/>
      <c r="AK57" s="36"/>
      <c r="AL57" s="48"/>
      <c r="AM57" s="36"/>
      <c r="AN57" s="48"/>
      <c r="AO57" s="36"/>
      <c r="AP57" s="48"/>
      <c r="AQ57" s="36"/>
      <c r="AR57" s="48"/>
      <c r="AS57" s="36"/>
      <c r="AT57" s="48">
        <v>1</v>
      </c>
      <c r="AU57" s="36"/>
      <c r="AV57" s="48"/>
      <c r="AW57" s="36"/>
      <c r="AX57" s="48"/>
      <c r="AY57" s="36"/>
      <c r="AZ57" s="48"/>
      <c r="BA57" s="36"/>
      <c r="BB57" s="48"/>
      <c r="BC57" s="36"/>
      <c r="BD57" s="48"/>
      <c r="BE57" s="36"/>
      <c r="BF57" s="49"/>
      <c r="BG57" s="43">
        <f>E57+I57+K57+M57+O57+Q57+S57+U57+W57+Y57+AA57+AC57+AE57+AG57+AI57+AK57+AM57+AO57+AQ57+AS57+AU57+BE57+G57+AW57+AY57+BA57+BC57</f>
        <v>0</v>
      </c>
      <c r="BH57" s="36">
        <v>60</v>
      </c>
      <c r="BI57" s="36">
        <f>F57+J57+L57+N57+P57+R57+T57+V57+X57+Z57+AB57+AD57+AF57+AH57+AJ57+AL57+AN57+AP57+AR57+AT57+AV57+BF57+H57+AX57+AZ57+BB57+BD57</f>
        <v>4</v>
      </c>
      <c r="BJ57" s="36">
        <v>80</v>
      </c>
      <c r="BK57" s="36">
        <f>(BG57*BH57)+(BI57*BJ57)</f>
        <v>320</v>
      </c>
      <c r="BL57" s="44"/>
      <c r="BM57" s="78" t="str">
        <f t="shared" si="7"/>
        <v>OK</v>
      </c>
    </row>
    <row r="58" spans="1:65" s="32" customFormat="1" ht="24.9" customHeight="1">
      <c r="A58" s="76"/>
      <c r="B58" s="36">
        <f>SUBTOTAL(103,C$5:C58)</f>
        <v>54</v>
      </c>
      <c r="C58" s="52" t="s">
        <v>153</v>
      </c>
      <c r="D58" s="53" t="s">
        <v>152</v>
      </c>
      <c r="E58" s="47"/>
      <c r="F58" s="48"/>
      <c r="G58" s="36"/>
      <c r="H58" s="48"/>
      <c r="I58" s="36"/>
      <c r="J58" s="48"/>
      <c r="K58" s="36"/>
      <c r="L58" s="48"/>
      <c r="M58" s="36"/>
      <c r="N58" s="48"/>
      <c r="O58" s="36"/>
      <c r="P58" s="48"/>
      <c r="Q58" s="36"/>
      <c r="R58" s="48"/>
      <c r="S58" s="36"/>
      <c r="T58" s="48"/>
      <c r="U58" s="36"/>
      <c r="V58" s="48"/>
      <c r="W58" s="36"/>
      <c r="X58" s="48"/>
      <c r="Y58" s="36"/>
      <c r="Z58" s="48"/>
      <c r="AA58" s="36"/>
      <c r="AB58" s="48"/>
      <c r="AC58" s="36"/>
      <c r="AD58" s="48"/>
      <c r="AE58" s="36"/>
      <c r="AF58" s="48"/>
      <c r="AG58" s="36"/>
      <c r="AH58" s="48"/>
      <c r="AI58" s="36"/>
      <c r="AJ58" s="48"/>
      <c r="AK58" s="36"/>
      <c r="AL58" s="48"/>
      <c r="AM58" s="36"/>
      <c r="AN58" s="48"/>
      <c r="AO58" s="36"/>
      <c r="AP58" s="48"/>
      <c r="AQ58" s="36"/>
      <c r="AR58" s="48"/>
      <c r="AS58" s="36"/>
      <c r="AT58" s="48"/>
      <c r="AU58" s="36"/>
      <c r="AV58" s="48"/>
      <c r="AW58" s="36"/>
      <c r="AX58" s="48"/>
      <c r="AY58" s="36"/>
      <c r="AZ58" s="48"/>
      <c r="BA58" s="36"/>
      <c r="BB58" s="48"/>
      <c r="BC58" s="36"/>
      <c r="BD58" s="48"/>
      <c r="BE58" s="36"/>
      <c r="BF58" s="49"/>
      <c r="BG58" s="43">
        <f t="shared" si="8"/>
        <v>0</v>
      </c>
      <c r="BH58" s="36">
        <v>60</v>
      </c>
      <c r="BI58" s="36">
        <f t="shared" si="9"/>
        <v>0</v>
      </c>
      <c r="BJ58" s="36">
        <v>80</v>
      </c>
      <c r="BK58" s="36">
        <f t="shared" si="10"/>
        <v>0</v>
      </c>
      <c r="BL58" s="44"/>
      <c r="BM58" s="78" t="str">
        <f t="shared" si="7"/>
        <v/>
      </c>
    </row>
    <row r="59" spans="1:65" s="32" customFormat="1" ht="24.9" customHeight="1">
      <c r="A59" s="76"/>
      <c r="B59" s="36">
        <f>SUBTOTAL(103,C$5:C59)</f>
        <v>55</v>
      </c>
      <c r="C59" s="52" t="s">
        <v>154</v>
      </c>
      <c r="D59" s="53" t="s">
        <v>152</v>
      </c>
      <c r="E59" s="47"/>
      <c r="F59" s="48"/>
      <c r="G59" s="36"/>
      <c r="H59" s="48"/>
      <c r="I59" s="36"/>
      <c r="J59" s="48"/>
      <c r="K59" s="36"/>
      <c r="L59" s="48"/>
      <c r="M59" s="36"/>
      <c r="N59" s="48"/>
      <c r="O59" s="36"/>
      <c r="P59" s="48"/>
      <c r="Q59" s="36"/>
      <c r="R59" s="48"/>
      <c r="S59" s="36"/>
      <c r="T59" s="48"/>
      <c r="U59" s="36"/>
      <c r="V59" s="48"/>
      <c r="W59" s="36"/>
      <c r="X59" s="48"/>
      <c r="Y59" s="36"/>
      <c r="Z59" s="48"/>
      <c r="AA59" s="36"/>
      <c r="AB59" s="48"/>
      <c r="AC59" s="36"/>
      <c r="AD59" s="48"/>
      <c r="AE59" s="36"/>
      <c r="AF59" s="48"/>
      <c r="AG59" s="36"/>
      <c r="AH59" s="48"/>
      <c r="AI59" s="36"/>
      <c r="AJ59" s="48"/>
      <c r="AK59" s="36"/>
      <c r="AL59" s="48"/>
      <c r="AM59" s="36"/>
      <c r="AN59" s="48"/>
      <c r="AO59" s="36"/>
      <c r="AP59" s="48"/>
      <c r="AQ59" s="36"/>
      <c r="AR59" s="48"/>
      <c r="AS59" s="36"/>
      <c r="AT59" s="48"/>
      <c r="AU59" s="36"/>
      <c r="AV59" s="48"/>
      <c r="AW59" s="36"/>
      <c r="AX59" s="48"/>
      <c r="AY59" s="36"/>
      <c r="AZ59" s="48"/>
      <c r="BA59" s="36"/>
      <c r="BB59" s="48"/>
      <c r="BC59" s="36"/>
      <c r="BD59" s="48"/>
      <c r="BE59" s="36"/>
      <c r="BF59" s="49"/>
      <c r="BG59" s="43">
        <f t="shared" si="8"/>
        <v>0</v>
      </c>
      <c r="BH59" s="36">
        <v>60</v>
      </c>
      <c r="BI59" s="36">
        <f t="shared" si="9"/>
        <v>0</v>
      </c>
      <c r="BJ59" s="36">
        <v>80</v>
      </c>
      <c r="BK59" s="36">
        <f t="shared" si="10"/>
        <v>0</v>
      </c>
      <c r="BL59" s="44"/>
      <c r="BM59" s="78" t="str">
        <f t="shared" si="7"/>
        <v/>
      </c>
    </row>
    <row r="60" spans="1:65" s="32" customFormat="1" ht="24.9" customHeight="1">
      <c r="A60" s="76" t="s">
        <v>76</v>
      </c>
      <c r="B60" s="36">
        <f>SUBTOTAL(103,C$5:C60)</f>
        <v>56</v>
      </c>
      <c r="C60" s="52" t="s">
        <v>155</v>
      </c>
      <c r="D60" s="53" t="s">
        <v>152</v>
      </c>
      <c r="E60" s="47"/>
      <c r="F60" s="48"/>
      <c r="G60" s="36"/>
      <c r="H60" s="48"/>
      <c r="I60" s="36"/>
      <c r="J60" s="48"/>
      <c r="K60" s="36"/>
      <c r="L60" s="48"/>
      <c r="M60" s="36"/>
      <c r="N60" s="48"/>
      <c r="O60" s="36"/>
      <c r="P60" s="48"/>
      <c r="Q60" s="36"/>
      <c r="R60" s="48"/>
      <c r="S60" s="36"/>
      <c r="T60" s="48"/>
      <c r="U60" s="36"/>
      <c r="V60" s="48"/>
      <c r="W60" s="36"/>
      <c r="X60" s="48"/>
      <c r="Y60" s="36"/>
      <c r="Z60" s="48"/>
      <c r="AA60" s="36"/>
      <c r="AB60" s="48"/>
      <c r="AC60" s="36"/>
      <c r="AD60" s="48"/>
      <c r="AE60" s="36"/>
      <c r="AF60" s="48"/>
      <c r="AG60" s="36"/>
      <c r="AH60" s="48"/>
      <c r="AI60" s="36"/>
      <c r="AJ60" s="48"/>
      <c r="AK60" s="36"/>
      <c r="AL60" s="48"/>
      <c r="AM60" s="36"/>
      <c r="AN60" s="48"/>
      <c r="AO60" s="36"/>
      <c r="AP60" s="48"/>
      <c r="AQ60" s="36"/>
      <c r="AR60" s="48"/>
      <c r="AS60" s="36"/>
      <c r="AT60" s="48"/>
      <c r="AU60" s="36"/>
      <c r="AV60" s="48"/>
      <c r="AW60" s="36"/>
      <c r="AX60" s="48"/>
      <c r="AY60" s="36"/>
      <c r="AZ60" s="48"/>
      <c r="BA60" s="36"/>
      <c r="BB60" s="48"/>
      <c r="BC60" s="36"/>
      <c r="BD60" s="48"/>
      <c r="BE60" s="36"/>
      <c r="BF60" s="49"/>
      <c r="BG60" s="43">
        <f t="shared" si="8"/>
        <v>0</v>
      </c>
      <c r="BH60" s="36">
        <v>60</v>
      </c>
      <c r="BI60" s="36">
        <f t="shared" si="9"/>
        <v>0</v>
      </c>
      <c r="BJ60" s="36">
        <v>80</v>
      </c>
      <c r="BK60" s="36">
        <f t="shared" si="10"/>
        <v>0</v>
      </c>
      <c r="BL60" s="44"/>
      <c r="BM60" s="78" t="str">
        <f t="shared" si="7"/>
        <v/>
      </c>
    </row>
    <row r="61" spans="1:65" s="32" customFormat="1" ht="24.9" customHeight="1">
      <c r="A61" s="76"/>
      <c r="B61" s="36">
        <f>SUBTOTAL(103,C$5:C61)</f>
        <v>57</v>
      </c>
      <c r="C61" s="52" t="s">
        <v>156</v>
      </c>
      <c r="D61" s="53" t="s">
        <v>152</v>
      </c>
      <c r="E61" s="47"/>
      <c r="F61" s="48"/>
      <c r="G61" s="36"/>
      <c r="H61" s="48"/>
      <c r="I61" s="36"/>
      <c r="J61" s="48"/>
      <c r="K61" s="36"/>
      <c r="L61" s="48"/>
      <c r="M61" s="36"/>
      <c r="N61" s="48"/>
      <c r="O61" s="36"/>
      <c r="P61" s="48"/>
      <c r="Q61" s="36"/>
      <c r="R61" s="48"/>
      <c r="S61" s="36"/>
      <c r="T61" s="48"/>
      <c r="U61" s="36"/>
      <c r="V61" s="48"/>
      <c r="W61" s="36"/>
      <c r="X61" s="48"/>
      <c r="Y61" s="36"/>
      <c r="Z61" s="48"/>
      <c r="AA61" s="36"/>
      <c r="AB61" s="48"/>
      <c r="AC61" s="36"/>
      <c r="AD61" s="48"/>
      <c r="AE61" s="36"/>
      <c r="AF61" s="48"/>
      <c r="AG61" s="36"/>
      <c r="AH61" s="48"/>
      <c r="AI61" s="36"/>
      <c r="AJ61" s="48"/>
      <c r="AK61" s="36"/>
      <c r="AL61" s="48"/>
      <c r="AM61" s="36"/>
      <c r="AN61" s="48"/>
      <c r="AO61" s="36"/>
      <c r="AP61" s="48"/>
      <c r="AQ61" s="36"/>
      <c r="AR61" s="48"/>
      <c r="AS61" s="36"/>
      <c r="AT61" s="48"/>
      <c r="AU61" s="36"/>
      <c r="AV61" s="48"/>
      <c r="AW61" s="36"/>
      <c r="AX61" s="48"/>
      <c r="AY61" s="36"/>
      <c r="AZ61" s="48"/>
      <c r="BA61" s="36"/>
      <c r="BB61" s="48"/>
      <c r="BC61" s="36"/>
      <c r="BD61" s="48"/>
      <c r="BE61" s="36"/>
      <c r="BF61" s="49"/>
      <c r="BG61" s="43">
        <f t="shared" si="8"/>
        <v>0</v>
      </c>
      <c r="BH61" s="36">
        <v>60</v>
      </c>
      <c r="BI61" s="36">
        <f t="shared" si="9"/>
        <v>0</v>
      </c>
      <c r="BJ61" s="36">
        <v>80</v>
      </c>
      <c r="BK61" s="36">
        <f t="shared" si="10"/>
        <v>0</v>
      </c>
      <c r="BL61" s="44"/>
      <c r="BM61" s="78" t="str">
        <f t="shared" si="7"/>
        <v/>
      </c>
    </row>
    <row r="62" spans="1:65" s="32" customFormat="1" ht="24.9" customHeight="1">
      <c r="A62" s="76" t="s">
        <v>76</v>
      </c>
      <c r="B62" s="36">
        <f>SUBTOTAL(103,C$5:C62)</f>
        <v>58</v>
      </c>
      <c r="C62" s="45" t="s">
        <v>157</v>
      </c>
      <c r="D62" s="46" t="s">
        <v>152</v>
      </c>
      <c r="E62" s="47"/>
      <c r="F62" s="48"/>
      <c r="G62" s="36"/>
      <c r="H62" s="48"/>
      <c r="I62" s="36"/>
      <c r="J62" s="48"/>
      <c r="K62" s="36"/>
      <c r="L62" s="48">
        <v>1</v>
      </c>
      <c r="M62" s="36"/>
      <c r="N62" s="48">
        <v>1</v>
      </c>
      <c r="O62" s="36"/>
      <c r="P62" s="48"/>
      <c r="Q62" s="36"/>
      <c r="R62" s="48"/>
      <c r="S62" s="36"/>
      <c r="T62" s="48"/>
      <c r="U62" s="36"/>
      <c r="V62" s="48"/>
      <c r="W62" s="36"/>
      <c r="X62" s="48"/>
      <c r="Y62" s="36"/>
      <c r="Z62" s="48"/>
      <c r="AA62" s="36"/>
      <c r="AB62" s="48"/>
      <c r="AC62" s="36"/>
      <c r="AD62" s="48"/>
      <c r="AE62" s="36"/>
      <c r="AF62" s="48"/>
      <c r="AG62" s="36"/>
      <c r="AH62" s="48"/>
      <c r="AI62" s="36"/>
      <c r="AJ62" s="48"/>
      <c r="AK62" s="36"/>
      <c r="AL62" s="48"/>
      <c r="AM62" s="36"/>
      <c r="AN62" s="48"/>
      <c r="AO62" s="36"/>
      <c r="AP62" s="48"/>
      <c r="AQ62" s="36"/>
      <c r="AR62" s="48"/>
      <c r="AS62" s="36"/>
      <c r="AT62" s="48"/>
      <c r="AU62" s="36"/>
      <c r="AV62" s="48"/>
      <c r="AW62" s="36"/>
      <c r="AX62" s="48"/>
      <c r="AY62" s="36"/>
      <c r="AZ62" s="48"/>
      <c r="BA62" s="36"/>
      <c r="BB62" s="48"/>
      <c r="BC62" s="36"/>
      <c r="BD62" s="48"/>
      <c r="BE62" s="36"/>
      <c r="BF62" s="49"/>
      <c r="BG62" s="43">
        <f t="shared" si="8"/>
        <v>0</v>
      </c>
      <c r="BH62" s="36">
        <v>60</v>
      </c>
      <c r="BI62" s="36">
        <f t="shared" si="9"/>
        <v>2</v>
      </c>
      <c r="BJ62" s="36">
        <v>80</v>
      </c>
      <c r="BK62" s="36">
        <f t="shared" si="10"/>
        <v>160</v>
      </c>
      <c r="BL62" s="44"/>
      <c r="BM62" s="78" t="str">
        <f t="shared" si="7"/>
        <v>OK</v>
      </c>
    </row>
    <row r="63" spans="1:65" s="32" customFormat="1" ht="24.9" customHeight="1">
      <c r="A63" s="76" t="s">
        <v>76</v>
      </c>
      <c r="B63" s="36">
        <f>SUBTOTAL(103,C$5:C63)</f>
        <v>59</v>
      </c>
      <c r="C63" s="52" t="s">
        <v>158</v>
      </c>
      <c r="D63" s="53" t="s">
        <v>159</v>
      </c>
      <c r="E63" s="47"/>
      <c r="F63" s="48"/>
      <c r="G63" s="36"/>
      <c r="H63" s="48"/>
      <c r="I63" s="36"/>
      <c r="J63" s="48"/>
      <c r="K63" s="36"/>
      <c r="L63" s="48"/>
      <c r="M63" s="36"/>
      <c r="N63" s="48">
        <v>1</v>
      </c>
      <c r="O63" s="36"/>
      <c r="P63" s="48"/>
      <c r="Q63" s="36"/>
      <c r="R63" s="48"/>
      <c r="S63" s="36"/>
      <c r="T63" s="48"/>
      <c r="U63" s="36"/>
      <c r="V63" s="48"/>
      <c r="W63" s="36"/>
      <c r="X63" s="48"/>
      <c r="Y63" s="36"/>
      <c r="Z63" s="48"/>
      <c r="AA63" s="36"/>
      <c r="AB63" s="48"/>
      <c r="AC63" s="36"/>
      <c r="AD63" s="48"/>
      <c r="AE63" s="36"/>
      <c r="AF63" s="48"/>
      <c r="AG63" s="36"/>
      <c r="AH63" s="48"/>
      <c r="AI63" s="36"/>
      <c r="AJ63" s="48"/>
      <c r="AK63" s="36"/>
      <c r="AL63" s="48"/>
      <c r="AM63" s="36"/>
      <c r="AN63" s="48">
        <v>1</v>
      </c>
      <c r="AO63" s="36"/>
      <c r="AP63" s="48">
        <v>1</v>
      </c>
      <c r="AQ63" s="36"/>
      <c r="AR63" s="48">
        <v>1</v>
      </c>
      <c r="AS63" s="36"/>
      <c r="AT63" s="48"/>
      <c r="AU63" s="36"/>
      <c r="AV63" s="48"/>
      <c r="AW63" s="36"/>
      <c r="AX63" s="48"/>
      <c r="AY63" s="36"/>
      <c r="AZ63" s="48"/>
      <c r="BA63" s="36"/>
      <c r="BB63" s="48"/>
      <c r="BC63" s="36"/>
      <c r="BD63" s="48"/>
      <c r="BE63" s="36"/>
      <c r="BF63" s="49"/>
      <c r="BG63" s="43">
        <f t="shared" si="8"/>
        <v>0</v>
      </c>
      <c r="BH63" s="36">
        <v>60</v>
      </c>
      <c r="BI63" s="36">
        <f t="shared" si="9"/>
        <v>4</v>
      </c>
      <c r="BJ63" s="36">
        <v>80</v>
      </c>
      <c r="BK63" s="36">
        <f t="shared" si="10"/>
        <v>320</v>
      </c>
      <c r="BL63" s="44"/>
      <c r="BM63" s="78" t="str">
        <f t="shared" si="7"/>
        <v>OK</v>
      </c>
    </row>
    <row r="64" spans="1:65" s="32" customFormat="1" ht="24.9" customHeight="1">
      <c r="A64" s="76" t="s">
        <v>76</v>
      </c>
      <c r="B64" s="36">
        <f>SUBTOTAL(103,C$5:C64)</f>
        <v>60</v>
      </c>
      <c r="C64" s="52" t="s">
        <v>160</v>
      </c>
      <c r="D64" s="53" t="s">
        <v>32</v>
      </c>
      <c r="E64" s="47"/>
      <c r="F64" s="48"/>
      <c r="G64" s="36"/>
      <c r="H64" s="48"/>
      <c r="I64" s="36"/>
      <c r="J64" s="48"/>
      <c r="K64" s="36"/>
      <c r="L64" s="48"/>
      <c r="M64" s="36"/>
      <c r="N64" s="48"/>
      <c r="O64" s="36"/>
      <c r="P64" s="48"/>
      <c r="Q64" s="36"/>
      <c r="R64" s="48"/>
      <c r="S64" s="36"/>
      <c r="T64" s="48"/>
      <c r="U64" s="36"/>
      <c r="V64" s="48"/>
      <c r="W64" s="36"/>
      <c r="X64" s="48"/>
      <c r="Y64" s="36"/>
      <c r="Z64" s="48"/>
      <c r="AA64" s="36"/>
      <c r="AB64" s="48"/>
      <c r="AC64" s="36"/>
      <c r="AD64" s="48"/>
      <c r="AE64" s="36"/>
      <c r="AF64" s="48"/>
      <c r="AG64" s="36"/>
      <c r="AH64" s="48"/>
      <c r="AI64" s="36"/>
      <c r="AJ64" s="48"/>
      <c r="AK64" s="36"/>
      <c r="AL64" s="48"/>
      <c r="AM64" s="36"/>
      <c r="AN64" s="48"/>
      <c r="AO64" s="36"/>
      <c r="AP64" s="48"/>
      <c r="AQ64" s="36"/>
      <c r="AR64" s="48"/>
      <c r="AS64" s="36"/>
      <c r="AT64" s="48"/>
      <c r="AU64" s="36"/>
      <c r="AV64" s="48"/>
      <c r="AW64" s="36"/>
      <c r="AX64" s="48"/>
      <c r="AY64" s="36"/>
      <c r="AZ64" s="48"/>
      <c r="BA64" s="36"/>
      <c r="BB64" s="48"/>
      <c r="BC64" s="36"/>
      <c r="BD64" s="48"/>
      <c r="BE64" s="36"/>
      <c r="BF64" s="49"/>
      <c r="BG64" s="43">
        <f t="shared" si="8"/>
        <v>0</v>
      </c>
      <c r="BH64" s="36">
        <v>60</v>
      </c>
      <c r="BI64" s="36">
        <f t="shared" si="9"/>
        <v>0</v>
      </c>
      <c r="BJ64" s="36">
        <v>80</v>
      </c>
      <c r="BK64" s="36">
        <f t="shared" si="10"/>
        <v>0</v>
      </c>
      <c r="BL64" s="44"/>
      <c r="BM64" s="78" t="str">
        <f t="shared" si="7"/>
        <v/>
      </c>
    </row>
    <row r="65" spans="1:65" s="32" customFormat="1" ht="24.9" customHeight="1">
      <c r="A65" s="76" t="s">
        <v>76</v>
      </c>
      <c r="B65" s="36">
        <f>SUBTOTAL(103,C$5:C65)</f>
        <v>61</v>
      </c>
      <c r="C65" s="52" t="s">
        <v>161</v>
      </c>
      <c r="D65" s="53" t="s">
        <v>32</v>
      </c>
      <c r="E65" s="47"/>
      <c r="F65" s="48">
        <v>1</v>
      </c>
      <c r="G65" s="36"/>
      <c r="H65" s="48"/>
      <c r="I65" s="36"/>
      <c r="J65" s="48"/>
      <c r="K65" s="36"/>
      <c r="L65" s="48"/>
      <c r="M65" s="36"/>
      <c r="N65" s="48"/>
      <c r="O65" s="36"/>
      <c r="P65" s="48"/>
      <c r="Q65" s="36"/>
      <c r="R65" s="48"/>
      <c r="S65" s="36"/>
      <c r="T65" s="48"/>
      <c r="U65" s="36"/>
      <c r="V65" s="48">
        <v>1</v>
      </c>
      <c r="W65" s="36"/>
      <c r="X65" s="48"/>
      <c r="Y65" s="36"/>
      <c r="Z65" s="48"/>
      <c r="AA65" s="36"/>
      <c r="AB65" s="48">
        <v>1</v>
      </c>
      <c r="AC65" s="36"/>
      <c r="AD65" s="48">
        <v>1</v>
      </c>
      <c r="AE65" s="36"/>
      <c r="AF65" s="48"/>
      <c r="AG65" s="36"/>
      <c r="AH65" s="48"/>
      <c r="AI65" s="36"/>
      <c r="AJ65" s="48">
        <v>1</v>
      </c>
      <c r="AK65" s="36"/>
      <c r="AL65" s="48"/>
      <c r="AM65" s="36"/>
      <c r="AN65" s="48"/>
      <c r="AO65" s="36"/>
      <c r="AP65" s="48">
        <v>1</v>
      </c>
      <c r="AQ65" s="36"/>
      <c r="AR65" s="48"/>
      <c r="AS65" s="36"/>
      <c r="AT65" s="48">
        <v>1</v>
      </c>
      <c r="AU65" s="36"/>
      <c r="AV65" s="48"/>
      <c r="AW65" s="36"/>
      <c r="AX65" s="48"/>
      <c r="AY65" s="36"/>
      <c r="AZ65" s="48"/>
      <c r="BA65" s="36"/>
      <c r="BB65" s="48"/>
      <c r="BC65" s="36"/>
      <c r="BD65" s="48"/>
      <c r="BE65" s="36"/>
      <c r="BF65" s="49"/>
      <c r="BG65" s="43">
        <f t="shared" si="8"/>
        <v>0</v>
      </c>
      <c r="BH65" s="36">
        <v>60</v>
      </c>
      <c r="BI65" s="36">
        <f t="shared" si="9"/>
        <v>7</v>
      </c>
      <c r="BJ65" s="36">
        <v>80</v>
      </c>
      <c r="BK65" s="36">
        <f t="shared" si="10"/>
        <v>560</v>
      </c>
      <c r="BL65" s="44"/>
      <c r="BM65" s="78" t="str">
        <f t="shared" si="7"/>
        <v>OK</v>
      </c>
    </row>
    <row r="66" spans="1:65" s="32" customFormat="1" ht="24.9" customHeight="1">
      <c r="A66" s="76" t="s">
        <v>76</v>
      </c>
      <c r="B66" s="36">
        <f>SUBTOTAL(103,C$5:C66)</f>
        <v>62</v>
      </c>
      <c r="C66" s="52" t="s">
        <v>162</v>
      </c>
      <c r="D66" s="53" t="s">
        <v>163</v>
      </c>
      <c r="E66" s="47"/>
      <c r="F66" s="48"/>
      <c r="G66" s="36"/>
      <c r="H66" s="48">
        <v>1</v>
      </c>
      <c r="I66" s="36"/>
      <c r="J66" s="48">
        <v>1</v>
      </c>
      <c r="K66" s="36"/>
      <c r="L66" s="48"/>
      <c r="M66" s="36"/>
      <c r="N66" s="48">
        <v>1</v>
      </c>
      <c r="O66" s="36"/>
      <c r="P66" s="48"/>
      <c r="Q66" s="36"/>
      <c r="R66" s="48"/>
      <c r="S66" s="36"/>
      <c r="T66" s="48"/>
      <c r="U66" s="36"/>
      <c r="V66" s="48"/>
      <c r="W66" s="36"/>
      <c r="X66" s="48"/>
      <c r="Y66" s="36"/>
      <c r="Z66" s="48"/>
      <c r="AA66" s="36"/>
      <c r="AB66" s="48"/>
      <c r="AC66" s="36"/>
      <c r="AD66" s="48"/>
      <c r="AE66" s="36"/>
      <c r="AF66" s="48"/>
      <c r="AG66" s="36"/>
      <c r="AH66" s="48">
        <v>1</v>
      </c>
      <c r="AI66" s="36"/>
      <c r="AJ66" s="48"/>
      <c r="AK66" s="36"/>
      <c r="AL66" s="48"/>
      <c r="AM66" s="36"/>
      <c r="AN66" s="48"/>
      <c r="AO66" s="36"/>
      <c r="AP66" s="48"/>
      <c r="AQ66" s="36"/>
      <c r="AR66" s="48"/>
      <c r="AS66" s="36"/>
      <c r="AT66" s="48"/>
      <c r="AU66" s="36"/>
      <c r="AV66" s="48"/>
      <c r="AW66" s="36"/>
      <c r="AX66" s="48"/>
      <c r="AY66" s="36"/>
      <c r="AZ66" s="48"/>
      <c r="BA66" s="36"/>
      <c r="BB66" s="48"/>
      <c r="BC66" s="36"/>
      <c r="BD66" s="48"/>
      <c r="BE66" s="36"/>
      <c r="BF66" s="49"/>
      <c r="BG66" s="43">
        <f t="shared" si="8"/>
        <v>0</v>
      </c>
      <c r="BH66" s="36">
        <v>60</v>
      </c>
      <c r="BI66" s="36">
        <f t="shared" si="9"/>
        <v>4</v>
      </c>
      <c r="BJ66" s="36">
        <v>80</v>
      </c>
      <c r="BK66" s="36">
        <f t="shared" si="10"/>
        <v>320</v>
      </c>
      <c r="BL66" s="44"/>
      <c r="BM66" s="78" t="str">
        <f t="shared" si="7"/>
        <v>OK</v>
      </c>
    </row>
    <row r="67" spans="1:65" s="32" customFormat="1" ht="24.9" customHeight="1">
      <c r="A67" s="76"/>
      <c r="B67" s="36">
        <f>SUBTOTAL(103,C$5:C67)</f>
        <v>63</v>
      </c>
      <c r="C67" s="52" t="s">
        <v>164</v>
      </c>
      <c r="D67" s="53" t="s">
        <v>32</v>
      </c>
      <c r="E67" s="47"/>
      <c r="F67" s="48"/>
      <c r="G67" s="36"/>
      <c r="H67" s="48"/>
      <c r="I67" s="36"/>
      <c r="J67" s="48"/>
      <c r="K67" s="36"/>
      <c r="L67" s="48"/>
      <c r="M67" s="36"/>
      <c r="N67" s="48"/>
      <c r="O67" s="36"/>
      <c r="P67" s="48"/>
      <c r="Q67" s="36"/>
      <c r="R67" s="48"/>
      <c r="S67" s="36"/>
      <c r="T67" s="48"/>
      <c r="U67" s="36"/>
      <c r="V67" s="48"/>
      <c r="W67" s="36"/>
      <c r="X67" s="48"/>
      <c r="Y67" s="36"/>
      <c r="Z67" s="48"/>
      <c r="AA67" s="36"/>
      <c r="AB67" s="48"/>
      <c r="AC67" s="36"/>
      <c r="AD67" s="48"/>
      <c r="AE67" s="36"/>
      <c r="AF67" s="48"/>
      <c r="AG67" s="36"/>
      <c r="AH67" s="48"/>
      <c r="AI67" s="36"/>
      <c r="AJ67" s="48"/>
      <c r="AK67" s="36"/>
      <c r="AL67" s="48"/>
      <c r="AM67" s="36"/>
      <c r="AN67" s="48"/>
      <c r="AO67" s="36"/>
      <c r="AP67" s="48"/>
      <c r="AQ67" s="36"/>
      <c r="AR67" s="48"/>
      <c r="AS67" s="36"/>
      <c r="AT67" s="48"/>
      <c r="AU67" s="36"/>
      <c r="AV67" s="48"/>
      <c r="AW67" s="36"/>
      <c r="AX67" s="48"/>
      <c r="AY67" s="36"/>
      <c r="AZ67" s="48"/>
      <c r="BA67" s="36"/>
      <c r="BB67" s="48"/>
      <c r="BC67" s="36"/>
      <c r="BD67" s="48"/>
      <c r="BE67" s="36"/>
      <c r="BF67" s="49"/>
      <c r="BG67" s="43">
        <f t="shared" si="8"/>
        <v>0</v>
      </c>
      <c r="BH67" s="36">
        <v>60</v>
      </c>
      <c r="BI67" s="36">
        <f t="shared" si="9"/>
        <v>0</v>
      </c>
      <c r="BJ67" s="36">
        <v>80</v>
      </c>
      <c r="BK67" s="36">
        <f t="shared" si="10"/>
        <v>0</v>
      </c>
      <c r="BL67" s="44"/>
      <c r="BM67" s="78" t="str">
        <f t="shared" si="7"/>
        <v/>
      </c>
    </row>
    <row r="68" spans="1:65" s="32" customFormat="1" ht="24.9" customHeight="1">
      <c r="A68" s="76" t="s">
        <v>76</v>
      </c>
      <c r="B68" s="36">
        <f>SUBTOTAL(103,C$5:C68)</f>
        <v>64</v>
      </c>
      <c r="C68" s="45" t="s">
        <v>33</v>
      </c>
      <c r="D68" s="53" t="s">
        <v>32</v>
      </c>
      <c r="E68" s="47"/>
      <c r="F68" s="48"/>
      <c r="G68" s="36"/>
      <c r="H68" s="48"/>
      <c r="I68" s="36"/>
      <c r="J68" s="48"/>
      <c r="K68" s="36"/>
      <c r="L68" s="48"/>
      <c r="M68" s="36"/>
      <c r="N68" s="48"/>
      <c r="O68" s="36"/>
      <c r="P68" s="48"/>
      <c r="Q68" s="36"/>
      <c r="R68" s="48"/>
      <c r="S68" s="36"/>
      <c r="T68" s="48">
        <v>1</v>
      </c>
      <c r="U68" s="36"/>
      <c r="V68" s="48">
        <v>1</v>
      </c>
      <c r="W68" s="36"/>
      <c r="X68" s="48"/>
      <c r="Y68" s="36"/>
      <c r="Z68" s="48">
        <v>1</v>
      </c>
      <c r="AA68" s="36"/>
      <c r="AB68" s="48"/>
      <c r="AC68" s="36"/>
      <c r="AD68" s="48"/>
      <c r="AE68" s="36"/>
      <c r="AF68" s="48">
        <v>1</v>
      </c>
      <c r="AG68" s="36"/>
      <c r="AH68" s="48"/>
      <c r="AI68" s="36"/>
      <c r="AJ68" s="48"/>
      <c r="AK68" s="36"/>
      <c r="AL68" s="48"/>
      <c r="AM68" s="36"/>
      <c r="AN68" s="48"/>
      <c r="AO68" s="36"/>
      <c r="AP68" s="48"/>
      <c r="AQ68" s="36"/>
      <c r="AR68" s="48"/>
      <c r="AS68" s="36"/>
      <c r="AT68" s="48"/>
      <c r="AU68" s="36"/>
      <c r="AV68" s="48"/>
      <c r="AW68" s="36"/>
      <c r="AX68" s="48"/>
      <c r="AY68" s="36"/>
      <c r="AZ68" s="48"/>
      <c r="BA68" s="36"/>
      <c r="BB68" s="48"/>
      <c r="BC68" s="36"/>
      <c r="BD68" s="48"/>
      <c r="BE68" s="36"/>
      <c r="BF68" s="49"/>
      <c r="BG68" s="43">
        <f>E68+I68+K68+M68+O68+Q68+S68+U68+W68+Y68+AA68+AC68+AE68+AG68+AI68+AK68+AM68+AO68+AQ68+AS68+AU68+BE68+G68+AW68+AY68+BA68+BC68</f>
        <v>0</v>
      </c>
      <c r="BH68" s="36">
        <v>60</v>
      </c>
      <c r="BI68" s="36">
        <f>F68+J68+L68+N68+P68+R68+T68+V68+X68+Z68+AB68+AD68+AF68+AH68+AJ68+AL68+AN68+AP68+AR68+AT68+AV68+BF68+H68+AX68+AZ68+BB68+BD68</f>
        <v>4</v>
      </c>
      <c r="BJ68" s="36">
        <v>80</v>
      </c>
      <c r="BK68" s="36">
        <f>(BG68*BH68)+(BI68*BJ68)</f>
        <v>320</v>
      </c>
      <c r="BL68" s="44"/>
      <c r="BM68" s="78" t="str">
        <f t="shared" si="7"/>
        <v>OK</v>
      </c>
    </row>
    <row r="69" spans="1:65" s="32" customFormat="1" ht="24.9" customHeight="1">
      <c r="A69" s="76"/>
      <c r="B69" s="36">
        <f>SUBTOTAL(103,C$5:C69)</f>
        <v>65</v>
      </c>
      <c r="C69" s="45" t="s">
        <v>165</v>
      </c>
      <c r="D69" s="53" t="s">
        <v>32</v>
      </c>
      <c r="E69" s="47"/>
      <c r="F69" s="48"/>
      <c r="G69" s="36"/>
      <c r="H69" s="48"/>
      <c r="I69" s="36"/>
      <c r="J69" s="48"/>
      <c r="K69" s="36"/>
      <c r="L69" s="48"/>
      <c r="M69" s="36"/>
      <c r="N69" s="48"/>
      <c r="O69" s="36"/>
      <c r="P69" s="48"/>
      <c r="Q69" s="36"/>
      <c r="R69" s="48"/>
      <c r="S69" s="36"/>
      <c r="T69" s="48"/>
      <c r="U69" s="36"/>
      <c r="V69" s="48"/>
      <c r="W69" s="36"/>
      <c r="X69" s="48"/>
      <c r="Y69" s="36"/>
      <c r="Z69" s="48"/>
      <c r="AA69" s="36"/>
      <c r="AB69" s="48"/>
      <c r="AC69" s="36"/>
      <c r="AD69" s="48"/>
      <c r="AE69" s="36"/>
      <c r="AF69" s="48"/>
      <c r="AG69" s="36"/>
      <c r="AH69" s="48"/>
      <c r="AI69" s="36"/>
      <c r="AJ69" s="48"/>
      <c r="AK69" s="36"/>
      <c r="AL69" s="48"/>
      <c r="AM69" s="36"/>
      <c r="AN69" s="48"/>
      <c r="AO69" s="36"/>
      <c r="AP69" s="48"/>
      <c r="AQ69" s="36"/>
      <c r="AR69" s="48"/>
      <c r="AS69" s="36"/>
      <c r="AT69" s="48"/>
      <c r="AU69" s="36"/>
      <c r="AV69" s="48"/>
      <c r="AW69" s="36"/>
      <c r="AX69" s="48"/>
      <c r="AY69" s="36"/>
      <c r="AZ69" s="48"/>
      <c r="BA69" s="36"/>
      <c r="BB69" s="48"/>
      <c r="BC69" s="36"/>
      <c r="BD69" s="48"/>
      <c r="BE69" s="36"/>
      <c r="BF69" s="49"/>
      <c r="BG69" s="43">
        <f t="shared" si="8"/>
        <v>0</v>
      </c>
      <c r="BH69" s="36">
        <v>60</v>
      </c>
      <c r="BI69" s="36">
        <f t="shared" si="9"/>
        <v>0</v>
      </c>
      <c r="BJ69" s="36">
        <v>80</v>
      </c>
      <c r="BK69" s="36">
        <f t="shared" si="10"/>
        <v>0</v>
      </c>
      <c r="BL69" s="44"/>
      <c r="BM69" s="78" t="str">
        <f t="shared" si="7"/>
        <v/>
      </c>
    </row>
    <row r="70" spans="1:65" s="32" customFormat="1" ht="24.9" customHeight="1">
      <c r="A70" s="76"/>
      <c r="B70" s="36">
        <f>SUBTOTAL(103,C$5:C70)</f>
        <v>66</v>
      </c>
      <c r="C70" s="45" t="s">
        <v>166</v>
      </c>
      <c r="D70" s="53" t="s">
        <v>32</v>
      </c>
      <c r="E70" s="47"/>
      <c r="F70" s="48"/>
      <c r="G70" s="36"/>
      <c r="H70" s="48"/>
      <c r="I70" s="36"/>
      <c r="J70" s="48"/>
      <c r="K70" s="36"/>
      <c r="L70" s="48"/>
      <c r="M70" s="36"/>
      <c r="N70" s="48"/>
      <c r="O70" s="36"/>
      <c r="P70" s="48"/>
      <c r="Q70" s="36"/>
      <c r="R70" s="48"/>
      <c r="S70" s="36"/>
      <c r="T70" s="48"/>
      <c r="U70" s="36"/>
      <c r="V70" s="48"/>
      <c r="W70" s="36"/>
      <c r="X70" s="48"/>
      <c r="Y70" s="36"/>
      <c r="Z70" s="48"/>
      <c r="AA70" s="36"/>
      <c r="AB70" s="48"/>
      <c r="AC70" s="36"/>
      <c r="AD70" s="48"/>
      <c r="AE70" s="36"/>
      <c r="AF70" s="48"/>
      <c r="AG70" s="36"/>
      <c r="AH70" s="48"/>
      <c r="AI70" s="36"/>
      <c r="AJ70" s="48"/>
      <c r="AK70" s="36"/>
      <c r="AL70" s="48"/>
      <c r="AM70" s="36"/>
      <c r="AN70" s="48"/>
      <c r="AO70" s="36"/>
      <c r="AP70" s="48"/>
      <c r="AQ70" s="36"/>
      <c r="AR70" s="48"/>
      <c r="AS70" s="36"/>
      <c r="AT70" s="48"/>
      <c r="AU70" s="36"/>
      <c r="AV70" s="48"/>
      <c r="AW70" s="36"/>
      <c r="AX70" s="48"/>
      <c r="AY70" s="36"/>
      <c r="AZ70" s="48"/>
      <c r="BA70" s="36"/>
      <c r="BB70" s="48"/>
      <c r="BC70" s="36"/>
      <c r="BD70" s="48"/>
      <c r="BE70" s="36"/>
      <c r="BF70" s="49"/>
      <c r="BG70" s="43">
        <f t="shared" si="8"/>
        <v>0</v>
      </c>
      <c r="BH70" s="36">
        <v>60</v>
      </c>
      <c r="BI70" s="36">
        <f t="shared" si="9"/>
        <v>0</v>
      </c>
      <c r="BJ70" s="36">
        <v>80</v>
      </c>
      <c r="BK70" s="36">
        <f t="shared" si="10"/>
        <v>0</v>
      </c>
      <c r="BL70" s="44"/>
      <c r="BM70" s="78" t="str">
        <f t="shared" si="7"/>
        <v/>
      </c>
    </row>
    <row r="71" spans="1:65" s="32" customFormat="1" ht="24.9" customHeight="1">
      <c r="A71" s="76"/>
      <c r="B71" s="36">
        <f>SUBTOTAL(103,C$5:C71)</f>
        <v>67</v>
      </c>
      <c r="C71" s="45" t="s">
        <v>167</v>
      </c>
      <c r="D71" s="53" t="s">
        <v>32</v>
      </c>
      <c r="E71" s="47"/>
      <c r="F71" s="48"/>
      <c r="G71" s="36"/>
      <c r="H71" s="48"/>
      <c r="I71" s="36"/>
      <c r="J71" s="48"/>
      <c r="K71" s="36"/>
      <c r="L71" s="48"/>
      <c r="M71" s="36"/>
      <c r="N71" s="48"/>
      <c r="O71" s="36"/>
      <c r="P71" s="48"/>
      <c r="Q71" s="36"/>
      <c r="R71" s="48"/>
      <c r="S71" s="36"/>
      <c r="T71" s="48"/>
      <c r="U71" s="36"/>
      <c r="V71" s="48"/>
      <c r="W71" s="36"/>
      <c r="X71" s="48"/>
      <c r="Y71" s="36"/>
      <c r="Z71" s="48"/>
      <c r="AA71" s="36"/>
      <c r="AB71" s="48"/>
      <c r="AC71" s="36"/>
      <c r="AD71" s="48"/>
      <c r="AE71" s="36"/>
      <c r="AF71" s="48"/>
      <c r="AG71" s="36"/>
      <c r="AH71" s="48"/>
      <c r="AI71" s="36"/>
      <c r="AJ71" s="48"/>
      <c r="AK71" s="36"/>
      <c r="AL71" s="48"/>
      <c r="AM71" s="36"/>
      <c r="AN71" s="48"/>
      <c r="AO71" s="36"/>
      <c r="AP71" s="48"/>
      <c r="AQ71" s="36"/>
      <c r="AR71" s="48"/>
      <c r="AS71" s="36"/>
      <c r="AT71" s="48"/>
      <c r="AU71" s="36"/>
      <c r="AV71" s="48"/>
      <c r="AW71" s="36"/>
      <c r="AX71" s="48"/>
      <c r="AY71" s="36"/>
      <c r="AZ71" s="48"/>
      <c r="BA71" s="36"/>
      <c r="BB71" s="48"/>
      <c r="BC71" s="36"/>
      <c r="BD71" s="48"/>
      <c r="BE71" s="36"/>
      <c r="BF71" s="49"/>
      <c r="BG71" s="43">
        <f t="shared" si="8"/>
        <v>0</v>
      </c>
      <c r="BH71" s="36">
        <v>60</v>
      </c>
      <c r="BI71" s="36">
        <f t="shared" si="9"/>
        <v>0</v>
      </c>
      <c r="BJ71" s="36">
        <v>80</v>
      </c>
      <c r="BK71" s="36">
        <f t="shared" si="10"/>
        <v>0</v>
      </c>
      <c r="BL71" s="44"/>
      <c r="BM71" s="78" t="str">
        <f t="shared" si="7"/>
        <v/>
      </c>
    </row>
    <row r="72" spans="1:65" s="32" customFormat="1" ht="24.9" customHeight="1">
      <c r="A72" s="76" t="s">
        <v>76</v>
      </c>
      <c r="B72" s="36">
        <f>SUBTOTAL(103,C$5:C72)</f>
        <v>68</v>
      </c>
      <c r="C72" s="52" t="s">
        <v>168</v>
      </c>
      <c r="D72" s="53" t="s">
        <v>159</v>
      </c>
      <c r="E72" s="47"/>
      <c r="F72" s="48"/>
      <c r="G72" s="36"/>
      <c r="H72" s="48">
        <v>1</v>
      </c>
      <c r="I72" s="36"/>
      <c r="J72" s="48"/>
      <c r="K72" s="36"/>
      <c r="L72" s="48"/>
      <c r="M72" s="36"/>
      <c r="N72" s="48"/>
      <c r="O72" s="36"/>
      <c r="P72" s="48"/>
      <c r="Q72" s="36"/>
      <c r="R72" s="48">
        <v>1</v>
      </c>
      <c r="S72" s="36"/>
      <c r="T72" s="48"/>
      <c r="U72" s="36"/>
      <c r="V72" s="48"/>
      <c r="W72" s="36"/>
      <c r="X72" s="48"/>
      <c r="Y72" s="36"/>
      <c r="Z72" s="48"/>
      <c r="AA72" s="36"/>
      <c r="AB72" s="48"/>
      <c r="AC72" s="36"/>
      <c r="AD72" s="48"/>
      <c r="AE72" s="36"/>
      <c r="AF72" s="48"/>
      <c r="AG72" s="36"/>
      <c r="AH72" s="48"/>
      <c r="AI72" s="36"/>
      <c r="AJ72" s="48"/>
      <c r="AK72" s="36"/>
      <c r="AL72" s="48"/>
      <c r="AM72" s="36"/>
      <c r="AN72" s="48"/>
      <c r="AO72" s="36"/>
      <c r="AP72" s="48"/>
      <c r="AQ72" s="36"/>
      <c r="AR72" s="48"/>
      <c r="AS72" s="36"/>
      <c r="AT72" s="48"/>
      <c r="AU72" s="36"/>
      <c r="AV72" s="48"/>
      <c r="AW72" s="36"/>
      <c r="AX72" s="48"/>
      <c r="AY72" s="36"/>
      <c r="AZ72" s="48"/>
      <c r="BA72" s="36"/>
      <c r="BB72" s="48"/>
      <c r="BC72" s="36"/>
      <c r="BD72" s="48"/>
      <c r="BE72" s="36"/>
      <c r="BF72" s="49"/>
      <c r="BG72" s="43">
        <f t="shared" si="8"/>
        <v>0</v>
      </c>
      <c r="BH72" s="36">
        <v>60</v>
      </c>
      <c r="BI72" s="36">
        <f t="shared" si="9"/>
        <v>2</v>
      </c>
      <c r="BJ72" s="36">
        <v>80</v>
      </c>
      <c r="BK72" s="36">
        <f t="shared" si="10"/>
        <v>160</v>
      </c>
      <c r="BL72" s="44"/>
      <c r="BM72" s="78" t="str">
        <f t="shared" si="7"/>
        <v>OK</v>
      </c>
    </row>
    <row r="73" spans="1:65" s="32" customFormat="1" ht="24.9" customHeight="1">
      <c r="A73" s="76"/>
      <c r="B73" s="36">
        <f>SUBTOTAL(103,C$5:C73)</f>
        <v>69</v>
      </c>
      <c r="C73" s="45" t="s">
        <v>169</v>
      </c>
      <c r="D73" s="53" t="s">
        <v>159</v>
      </c>
      <c r="E73" s="47"/>
      <c r="F73" s="48"/>
      <c r="G73" s="36"/>
      <c r="H73" s="48"/>
      <c r="I73" s="36"/>
      <c r="J73" s="48"/>
      <c r="K73" s="36"/>
      <c r="L73" s="48"/>
      <c r="M73" s="36"/>
      <c r="N73" s="48"/>
      <c r="O73" s="36"/>
      <c r="P73" s="48"/>
      <c r="Q73" s="36"/>
      <c r="R73" s="48"/>
      <c r="S73" s="36"/>
      <c r="T73" s="48"/>
      <c r="U73" s="36"/>
      <c r="V73" s="48"/>
      <c r="W73" s="36"/>
      <c r="X73" s="48"/>
      <c r="Y73" s="36"/>
      <c r="Z73" s="48"/>
      <c r="AA73" s="36"/>
      <c r="AB73" s="48"/>
      <c r="AC73" s="36"/>
      <c r="AD73" s="48"/>
      <c r="AE73" s="36"/>
      <c r="AF73" s="48"/>
      <c r="AG73" s="36"/>
      <c r="AH73" s="48"/>
      <c r="AI73" s="36"/>
      <c r="AJ73" s="48"/>
      <c r="AK73" s="36"/>
      <c r="AL73" s="48"/>
      <c r="AM73" s="36"/>
      <c r="AN73" s="48"/>
      <c r="AO73" s="36"/>
      <c r="AP73" s="48"/>
      <c r="AQ73" s="36"/>
      <c r="AR73" s="48"/>
      <c r="AS73" s="36"/>
      <c r="AT73" s="48"/>
      <c r="AU73" s="36"/>
      <c r="AV73" s="48"/>
      <c r="AW73" s="36"/>
      <c r="AX73" s="48"/>
      <c r="AY73" s="36"/>
      <c r="AZ73" s="48"/>
      <c r="BA73" s="36"/>
      <c r="BB73" s="48"/>
      <c r="BC73" s="36"/>
      <c r="BD73" s="48"/>
      <c r="BE73" s="36"/>
      <c r="BF73" s="49"/>
      <c r="BG73" s="43">
        <f t="shared" ref="BG73" si="11">E73+I73+K73+M73+O73+Q73+S73+U73+W73+Y73+AA73+AC73+AE73+AG73+AI73+AK73+AM73+AO73+AQ73+AS73+AU73+BE73+G73+AW73+AY73+BA73+BC73</f>
        <v>0</v>
      </c>
      <c r="BH73" s="36">
        <v>60</v>
      </c>
      <c r="BI73" s="36">
        <f t="shared" ref="BI73" si="12">F73+J73+L73+N73+P73+R73+T73+V73+X73+Z73+AB73+AD73+AF73+AH73+AJ73+AL73+AN73+AP73+AR73+AT73+AV73+BF73+H73+AX73+AZ73+BB73+BD73</f>
        <v>0</v>
      </c>
      <c r="BJ73" s="36">
        <v>80</v>
      </c>
      <c r="BK73" s="36">
        <f t="shared" ref="BK73" si="13">(BG73*BH73)+(BI73*BJ73)</f>
        <v>0</v>
      </c>
      <c r="BL73" s="44"/>
      <c r="BM73" s="78" t="str">
        <f t="shared" ref="BM73:BM104" si="14">IF(BK73&lt;&gt;0,"OK","")</f>
        <v/>
      </c>
    </row>
    <row r="74" spans="1:65" s="32" customFormat="1" ht="24.9" customHeight="1">
      <c r="A74" s="76" t="s">
        <v>76</v>
      </c>
      <c r="B74" s="36">
        <f>SUBTOTAL(103,C$5:C74)</f>
        <v>70</v>
      </c>
      <c r="C74" s="52" t="s">
        <v>170</v>
      </c>
      <c r="D74" s="53" t="s">
        <v>171</v>
      </c>
      <c r="E74" s="47"/>
      <c r="F74" s="48"/>
      <c r="G74" s="36"/>
      <c r="H74" s="48"/>
      <c r="I74" s="36"/>
      <c r="J74" s="48"/>
      <c r="K74" s="36"/>
      <c r="L74" s="48"/>
      <c r="M74" s="36"/>
      <c r="N74" s="48"/>
      <c r="O74" s="36"/>
      <c r="P74" s="48"/>
      <c r="Q74" s="36"/>
      <c r="R74" s="48"/>
      <c r="S74" s="36"/>
      <c r="T74" s="48"/>
      <c r="U74" s="36"/>
      <c r="V74" s="48"/>
      <c r="W74" s="36"/>
      <c r="X74" s="48"/>
      <c r="Y74" s="36"/>
      <c r="Z74" s="48"/>
      <c r="AA74" s="36"/>
      <c r="AB74" s="48"/>
      <c r="AC74" s="36"/>
      <c r="AD74" s="48"/>
      <c r="AE74" s="36"/>
      <c r="AF74" s="48"/>
      <c r="AG74" s="36"/>
      <c r="AH74" s="48"/>
      <c r="AI74" s="36"/>
      <c r="AJ74" s="48"/>
      <c r="AK74" s="36"/>
      <c r="AL74" s="48"/>
      <c r="AM74" s="36"/>
      <c r="AN74" s="48"/>
      <c r="AO74" s="36"/>
      <c r="AP74" s="48"/>
      <c r="AQ74" s="36"/>
      <c r="AR74" s="48"/>
      <c r="AS74" s="36"/>
      <c r="AT74" s="48"/>
      <c r="AU74" s="36"/>
      <c r="AV74" s="48"/>
      <c r="AW74" s="36"/>
      <c r="AX74" s="48"/>
      <c r="AY74" s="36"/>
      <c r="AZ74" s="48"/>
      <c r="BA74" s="36"/>
      <c r="BB74" s="48"/>
      <c r="BC74" s="36"/>
      <c r="BD74" s="48"/>
      <c r="BE74" s="36"/>
      <c r="BF74" s="49"/>
      <c r="BG74" s="43">
        <f t="shared" ref="BG74:BG104" si="15">E74+I74+K74+M74+O74+Q74+S74+U74+W74+Y74+AA74+AC74+AE74+AG74+AI74+AK74+AM74+AO74+AQ74+AS74+AU74+BE74+G74+AW74+AY74+BA74+BC74</f>
        <v>0</v>
      </c>
      <c r="BH74" s="36">
        <v>60</v>
      </c>
      <c r="BI74" s="36">
        <f t="shared" ref="BI74:BI104" si="16">F74+J74+L74+N74+P74+R74+T74+V74+X74+Z74+AB74+AD74+AF74+AH74+AJ74+AL74+AN74+AP74+AR74+AT74+AV74+BF74+H74+AX74+AZ74+BB74+BD74</f>
        <v>0</v>
      </c>
      <c r="BJ74" s="36">
        <v>80</v>
      </c>
      <c r="BK74" s="36">
        <f t="shared" ref="BK74:BK104" si="17">(BG74*BH74)+(BI74*BJ74)</f>
        <v>0</v>
      </c>
      <c r="BL74" s="44"/>
      <c r="BM74" s="78" t="str">
        <f t="shared" si="14"/>
        <v/>
      </c>
    </row>
    <row r="75" spans="1:65" s="32" customFormat="1" ht="24.9" customHeight="1">
      <c r="A75" s="76"/>
      <c r="B75" s="36">
        <f>SUBTOTAL(103,C$5:C75)</f>
        <v>71</v>
      </c>
      <c r="C75" s="52" t="s">
        <v>172</v>
      </c>
      <c r="D75" s="53" t="s">
        <v>58</v>
      </c>
      <c r="E75" s="47"/>
      <c r="F75" s="48"/>
      <c r="G75" s="36"/>
      <c r="H75" s="48"/>
      <c r="I75" s="36"/>
      <c r="J75" s="48"/>
      <c r="K75" s="36"/>
      <c r="L75" s="48"/>
      <c r="M75" s="36"/>
      <c r="N75" s="48"/>
      <c r="O75" s="36"/>
      <c r="P75" s="48"/>
      <c r="Q75" s="36"/>
      <c r="R75" s="48"/>
      <c r="S75" s="36"/>
      <c r="T75" s="48"/>
      <c r="U75" s="36"/>
      <c r="V75" s="48"/>
      <c r="W75" s="36"/>
      <c r="X75" s="48"/>
      <c r="Y75" s="36"/>
      <c r="Z75" s="48"/>
      <c r="AA75" s="36"/>
      <c r="AB75" s="48"/>
      <c r="AC75" s="36"/>
      <c r="AD75" s="48"/>
      <c r="AE75" s="36"/>
      <c r="AF75" s="48"/>
      <c r="AG75" s="36"/>
      <c r="AH75" s="48"/>
      <c r="AI75" s="36"/>
      <c r="AJ75" s="48"/>
      <c r="AK75" s="36"/>
      <c r="AL75" s="48"/>
      <c r="AM75" s="36"/>
      <c r="AN75" s="48"/>
      <c r="AO75" s="36"/>
      <c r="AP75" s="48"/>
      <c r="AQ75" s="36"/>
      <c r="AR75" s="48"/>
      <c r="AS75" s="36"/>
      <c r="AT75" s="48"/>
      <c r="AU75" s="36"/>
      <c r="AV75" s="48"/>
      <c r="AW75" s="36"/>
      <c r="AX75" s="48"/>
      <c r="AY75" s="36"/>
      <c r="AZ75" s="48"/>
      <c r="BA75" s="36"/>
      <c r="BB75" s="48"/>
      <c r="BC75" s="36"/>
      <c r="BD75" s="48"/>
      <c r="BE75" s="36"/>
      <c r="BF75" s="49"/>
      <c r="BG75" s="43">
        <f t="shared" si="15"/>
        <v>0</v>
      </c>
      <c r="BH75" s="36">
        <v>60</v>
      </c>
      <c r="BI75" s="36">
        <f t="shared" si="16"/>
        <v>0</v>
      </c>
      <c r="BJ75" s="36">
        <v>80</v>
      </c>
      <c r="BK75" s="36">
        <f t="shared" si="17"/>
        <v>0</v>
      </c>
      <c r="BL75" s="44"/>
      <c r="BM75" s="78" t="str">
        <f t="shared" si="14"/>
        <v/>
      </c>
    </row>
    <row r="76" spans="1:65" s="32" customFormat="1" ht="24.9" customHeight="1">
      <c r="A76" s="76"/>
      <c r="B76" s="36">
        <f>SUBTOTAL(103,C$5:C76)</f>
        <v>72</v>
      </c>
      <c r="C76" s="52" t="s">
        <v>173</v>
      </c>
      <c r="D76" s="53" t="s">
        <v>41</v>
      </c>
      <c r="E76" s="47"/>
      <c r="F76" s="48"/>
      <c r="G76" s="36"/>
      <c r="H76" s="48"/>
      <c r="I76" s="36"/>
      <c r="J76" s="48"/>
      <c r="K76" s="36"/>
      <c r="L76" s="48"/>
      <c r="M76" s="36"/>
      <c r="N76" s="48"/>
      <c r="O76" s="36"/>
      <c r="P76" s="48"/>
      <c r="Q76" s="36"/>
      <c r="R76" s="48"/>
      <c r="S76" s="36"/>
      <c r="T76" s="48"/>
      <c r="U76" s="36"/>
      <c r="V76" s="48"/>
      <c r="W76" s="36"/>
      <c r="X76" s="48"/>
      <c r="Y76" s="36"/>
      <c r="Z76" s="48"/>
      <c r="AA76" s="36"/>
      <c r="AB76" s="48"/>
      <c r="AC76" s="36"/>
      <c r="AD76" s="48"/>
      <c r="AE76" s="36"/>
      <c r="AF76" s="48"/>
      <c r="AG76" s="36"/>
      <c r="AH76" s="48"/>
      <c r="AI76" s="36"/>
      <c r="AJ76" s="48"/>
      <c r="AK76" s="36"/>
      <c r="AL76" s="48"/>
      <c r="AM76" s="36"/>
      <c r="AN76" s="48"/>
      <c r="AO76" s="36"/>
      <c r="AP76" s="48"/>
      <c r="AQ76" s="36"/>
      <c r="AR76" s="48"/>
      <c r="AS76" s="36"/>
      <c r="AT76" s="48"/>
      <c r="AU76" s="36"/>
      <c r="AV76" s="48"/>
      <c r="AW76" s="36"/>
      <c r="AX76" s="48"/>
      <c r="AY76" s="36"/>
      <c r="AZ76" s="48"/>
      <c r="BA76" s="36"/>
      <c r="BB76" s="48"/>
      <c r="BC76" s="36"/>
      <c r="BD76" s="48"/>
      <c r="BE76" s="36"/>
      <c r="BF76" s="49"/>
      <c r="BG76" s="43">
        <f t="shared" si="15"/>
        <v>0</v>
      </c>
      <c r="BH76" s="36">
        <v>60</v>
      </c>
      <c r="BI76" s="36">
        <f t="shared" si="16"/>
        <v>0</v>
      </c>
      <c r="BJ76" s="36">
        <v>80</v>
      </c>
      <c r="BK76" s="36">
        <f t="shared" si="17"/>
        <v>0</v>
      </c>
      <c r="BL76" s="44"/>
      <c r="BM76" s="78" t="str">
        <f t="shared" si="14"/>
        <v/>
      </c>
    </row>
    <row r="77" spans="1:65" s="32" customFormat="1" ht="24.9" customHeight="1">
      <c r="A77" s="76" t="s">
        <v>76</v>
      </c>
      <c r="B77" s="36">
        <f>SUBTOTAL(103,C$5:C77)</f>
        <v>73</v>
      </c>
      <c r="C77" s="52" t="s">
        <v>174</v>
      </c>
      <c r="D77" s="46" t="s">
        <v>34</v>
      </c>
      <c r="E77" s="47"/>
      <c r="F77" s="48"/>
      <c r="G77" s="36"/>
      <c r="H77" s="48"/>
      <c r="I77" s="36"/>
      <c r="J77" s="48"/>
      <c r="K77" s="36"/>
      <c r="L77" s="48"/>
      <c r="M77" s="36"/>
      <c r="N77" s="48">
        <v>1</v>
      </c>
      <c r="O77" s="36"/>
      <c r="P77" s="48"/>
      <c r="Q77" s="36"/>
      <c r="R77" s="48">
        <v>1</v>
      </c>
      <c r="S77" s="36"/>
      <c r="T77" s="48"/>
      <c r="U77" s="36"/>
      <c r="V77" s="48"/>
      <c r="W77" s="36"/>
      <c r="X77" s="48"/>
      <c r="Y77" s="36"/>
      <c r="Z77" s="48"/>
      <c r="AA77" s="36"/>
      <c r="AB77" s="48"/>
      <c r="AC77" s="36"/>
      <c r="AD77" s="48"/>
      <c r="AE77" s="36"/>
      <c r="AF77" s="48"/>
      <c r="AG77" s="36"/>
      <c r="AH77" s="48"/>
      <c r="AI77" s="36"/>
      <c r="AJ77" s="48"/>
      <c r="AK77" s="36"/>
      <c r="AL77" s="48"/>
      <c r="AM77" s="36"/>
      <c r="AN77" s="48"/>
      <c r="AO77" s="36"/>
      <c r="AP77" s="48"/>
      <c r="AQ77" s="36"/>
      <c r="AR77" s="48"/>
      <c r="AS77" s="36"/>
      <c r="AT77" s="48"/>
      <c r="AU77" s="36"/>
      <c r="AV77" s="48"/>
      <c r="AW77" s="36"/>
      <c r="AX77" s="48"/>
      <c r="AY77" s="36"/>
      <c r="AZ77" s="48"/>
      <c r="BA77" s="36"/>
      <c r="BB77" s="48"/>
      <c r="BC77" s="36"/>
      <c r="BD77" s="48"/>
      <c r="BE77" s="36"/>
      <c r="BF77" s="49"/>
      <c r="BG77" s="43">
        <f t="shared" si="15"/>
        <v>0</v>
      </c>
      <c r="BH77" s="36">
        <v>60</v>
      </c>
      <c r="BI77" s="36">
        <f t="shared" si="16"/>
        <v>2</v>
      </c>
      <c r="BJ77" s="36">
        <v>80</v>
      </c>
      <c r="BK77" s="36">
        <f t="shared" si="17"/>
        <v>160</v>
      </c>
      <c r="BL77" s="44"/>
      <c r="BM77" s="78" t="str">
        <f t="shared" si="14"/>
        <v>OK</v>
      </c>
    </row>
    <row r="78" spans="1:65" s="32" customFormat="1" ht="24.9" customHeight="1">
      <c r="A78" s="76"/>
      <c r="B78" s="36">
        <f>SUBTOTAL(103,C$5:C78)</f>
        <v>74</v>
      </c>
      <c r="C78" s="52" t="s">
        <v>38</v>
      </c>
      <c r="D78" s="53" t="s">
        <v>175</v>
      </c>
      <c r="E78" s="47"/>
      <c r="F78" s="48"/>
      <c r="G78" s="36"/>
      <c r="H78" s="48"/>
      <c r="I78" s="36"/>
      <c r="J78" s="48"/>
      <c r="K78" s="36"/>
      <c r="L78" s="48"/>
      <c r="M78" s="36"/>
      <c r="N78" s="48"/>
      <c r="O78" s="36"/>
      <c r="P78" s="48"/>
      <c r="Q78" s="36"/>
      <c r="R78" s="48"/>
      <c r="S78" s="36"/>
      <c r="T78" s="48"/>
      <c r="U78" s="36"/>
      <c r="V78" s="48"/>
      <c r="W78" s="36"/>
      <c r="X78" s="48"/>
      <c r="Y78" s="36"/>
      <c r="Z78" s="48"/>
      <c r="AA78" s="36"/>
      <c r="AB78" s="48"/>
      <c r="AC78" s="36"/>
      <c r="AD78" s="48"/>
      <c r="AE78" s="36"/>
      <c r="AF78" s="48"/>
      <c r="AG78" s="36"/>
      <c r="AH78" s="48"/>
      <c r="AI78" s="36"/>
      <c r="AJ78" s="48"/>
      <c r="AK78" s="36"/>
      <c r="AL78" s="48"/>
      <c r="AM78" s="36"/>
      <c r="AN78" s="48"/>
      <c r="AO78" s="36"/>
      <c r="AP78" s="48"/>
      <c r="AQ78" s="36"/>
      <c r="AR78" s="48"/>
      <c r="AS78" s="36"/>
      <c r="AT78" s="48"/>
      <c r="AU78" s="36"/>
      <c r="AV78" s="48"/>
      <c r="AW78" s="36"/>
      <c r="AX78" s="48"/>
      <c r="AY78" s="36"/>
      <c r="AZ78" s="48"/>
      <c r="BA78" s="36"/>
      <c r="BB78" s="48"/>
      <c r="BC78" s="36"/>
      <c r="BD78" s="48"/>
      <c r="BE78" s="36"/>
      <c r="BF78" s="49"/>
      <c r="BG78" s="43">
        <f t="shared" si="15"/>
        <v>0</v>
      </c>
      <c r="BH78" s="36">
        <v>60</v>
      </c>
      <c r="BI78" s="36">
        <f t="shared" si="16"/>
        <v>0</v>
      </c>
      <c r="BJ78" s="36">
        <v>80</v>
      </c>
      <c r="BK78" s="36">
        <f t="shared" si="17"/>
        <v>0</v>
      </c>
      <c r="BL78" s="44"/>
      <c r="BM78" s="78" t="str">
        <f t="shared" si="14"/>
        <v/>
      </c>
    </row>
    <row r="79" spans="1:65" s="32" customFormat="1" ht="24.9" customHeight="1">
      <c r="A79" s="76" t="s">
        <v>76</v>
      </c>
      <c r="B79" s="36">
        <f>SUBTOTAL(103,C$5:C79)</f>
        <v>75</v>
      </c>
      <c r="C79" s="52" t="s">
        <v>176</v>
      </c>
      <c r="D79" s="53" t="s">
        <v>45</v>
      </c>
      <c r="E79" s="47"/>
      <c r="F79" s="48"/>
      <c r="G79" s="36"/>
      <c r="H79" s="48"/>
      <c r="I79" s="36"/>
      <c r="J79" s="48"/>
      <c r="K79" s="36"/>
      <c r="L79" s="48"/>
      <c r="M79" s="36"/>
      <c r="N79" s="48"/>
      <c r="O79" s="36"/>
      <c r="P79" s="48"/>
      <c r="Q79" s="36"/>
      <c r="R79" s="48"/>
      <c r="S79" s="36"/>
      <c r="T79" s="48">
        <v>1</v>
      </c>
      <c r="U79" s="36"/>
      <c r="V79" s="48"/>
      <c r="W79" s="36"/>
      <c r="X79" s="48"/>
      <c r="Y79" s="36"/>
      <c r="Z79" s="48">
        <v>1</v>
      </c>
      <c r="AA79" s="36"/>
      <c r="AB79" s="48"/>
      <c r="AC79" s="36"/>
      <c r="AD79" s="48"/>
      <c r="AE79" s="36"/>
      <c r="AF79" s="48"/>
      <c r="AG79" s="36"/>
      <c r="AH79" s="48"/>
      <c r="AI79" s="36"/>
      <c r="AJ79" s="48"/>
      <c r="AK79" s="36"/>
      <c r="AL79" s="48"/>
      <c r="AM79" s="36"/>
      <c r="AN79" s="48"/>
      <c r="AO79" s="36"/>
      <c r="AP79" s="48"/>
      <c r="AQ79" s="36"/>
      <c r="AR79" s="48"/>
      <c r="AS79" s="36"/>
      <c r="AT79" s="48"/>
      <c r="AU79" s="36"/>
      <c r="AV79" s="48"/>
      <c r="AW79" s="36"/>
      <c r="AX79" s="48"/>
      <c r="AY79" s="36"/>
      <c r="AZ79" s="48"/>
      <c r="BA79" s="36"/>
      <c r="BB79" s="48"/>
      <c r="BC79" s="36"/>
      <c r="BD79" s="48"/>
      <c r="BE79" s="36"/>
      <c r="BF79" s="49"/>
      <c r="BG79" s="43">
        <f t="shared" si="15"/>
        <v>0</v>
      </c>
      <c r="BH79" s="36">
        <v>60</v>
      </c>
      <c r="BI79" s="36">
        <f t="shared" si="16"/>
        <v>2</v>
      </c>
      <c r="BJ79" s="36">
        <v>80</v>
      </c>
      <c r="BK79" s="36">
        <f t="shared" si="17"/>
        <v>160</v>
      </c>
      <c r="BL79" s="44"/>
      <c r="BM79" s="78" t="str">
        <f t="shared" si="14"/>
        <v>OK</v>
      </c>
    </row>
    <row r="80" spans="1:65" s="32" customFormat="1" ht="24.9" customHeight="1">
      <c r="A80" s="76"/>
      <c r="B80" s="36">
        <f>SUBTOTAL(103,C$5:C80)</f>
        <v>76</v>
      </c>
      <c r="C80" s="52" t="s">
        <v>177</v>
      </c>
      <c r="D80" s="53" t="s">
        <v>45</v>
      </c>
      <c r="E80" s="47"/>
      <c r="F80" s="48"/>
      <c r="G80" s="36"/>
      <c r="H80" s="48"/>
      <c r="I80" s="36"/>
      <c r="J80" s="48"/>
      <c r="K80" s="36"/>
      <c r="L80" s="48"/>
      <c r="M80" s="36"/>
      <c r="N80" s="48"/>
      <c r="O80" s="36"/>
      <c r="P80" s="48"/>
      <c r="Q80" s="36"/>
      <c r="R80" s="48"/>
      <c r="S80" s="36"/>
      <c r="T80" s="48"/>
      <c r="U80" s="36"/>
      <c r="V80" s="48"/>
      <c r="W80" s="36"/>
      <c r="X80" s="48"/>
      <c r="Y80" s="36"/>
      <c r="Z80" s="48"/>
      <c r="AA80" s="36"/>
      <c r="AB80" s="48"/>
      <c r="AC80" s="36"/>
      <c r="AD80" s="48"/>
      <c r="AE80" s="36"/>
      <c r="AF80" s="48"/>
      <c r="AG80" s="36"/>
      <c r="AH80" s="48"/>
      <c r="AI80" s="36"/>
      <c r="AJ80" s="48"/>
      <c r="AK80" s="36"/>
      <c r="AL80" s="48"/>
      <c r="AM80" s="36"/>
      <c r="AN80" s="48"/>
      <c r="AO80" s="36"/>
      <c r="AP80" s="48"/>
      <c r="AQ80" s="36"/>
      <c r="AR80" s="48"/>
      <c r="AS80" s="36"/>
      <c r="AT80" s="48"/>
      <c r="AU80" s="36"/>
      <c r="AV80" s="48"/>
      <c r="AW80" s="36"/>
      <c r="AX80" s="48"/>
      <c r="AY80" s="36"/>
      <c r="AZ80" s="48"/>
      <c r="BA80" s="36"/>
      <c r="BB80" s="48"/>
      <c r="BC80" s="36"/>
      <c r="BD80" s="48"/>
      <c r="BE80" s="36"/>
      <c r="BF80" s="49"/>
      <c r="BG80" s="43">
        <f t="shared" si="15"/>
        <v>0</v>
      </c>
      <c r="BH80" s="36">
        <v>60</v>
      </c>
      <c r="BI80" s="36">
        <f t="shared" si="16"/>
        <v>0</v>
      </c>
      <c r="BJ80" s="36">
        <v>80</v>
      </c>
      <c r="BK80" s="36">
        <f t="shared" si="17"/>
        <v>0</v>
      </c>
      <c r="BL80" s="44"/>
      <c r="BM80" s="78" t="str">
        <f t="shared" si="14"/>
        <v/>
      </c>
    </row>
    <row r="81" spans="1:65" s="32" customFormat="1" ht="24.9" customHeight="1">
      <c r="A81" s="76"/>
      <c r="B81" s="36">
        <f>SUBTOTAL(103,C$5:C81)</f>
        <v>77</v>
      </c>
      <c r="C81" s="52" t="s">
        <v>362</v>
      </c>
      <c r="D81" s="53" t="s">
        <v>45</v>
      </c>
      <c r="E81" s="47"/>
      <c r="F81" s="48"/>
      <c r="G81" s="36"/>
      <c r="H81" s="48"/>
      <c r="I81" s="36"/>
      <c r="J81" s="48"/>
      <c r="K81" s="36"/>
      <c r="L81" s="48"/>
      <c r="M81" s="36"/>
      <c r="N81" s="48"/>
      <c r="O81" s="36"/>
      <c r="P81" s="48"/>
      <c r="Q81" s="36"/>
      <c r="R81" s="48"/>
      <c r="S81" s="36"/>
      <c r="T81" s="48"/>
      <c r="U81" s="36"/>
      <c r="V81" s="48"/>
      <c r="W81" s="36"/>
      <c r="X81" s="48"/>
      <c r="Y81" s="36"/>
      <c r="Z81" s="48"/>
      <c r="AA81" s="36"/>
      <c r="AB81" s="48"/>
      <c r="AC81" s="36"/>
      <c r="AD81" s="48"/>
      <c r="AE81" s="36"/>
      <c r="AF81" s="48"/>
      <c r="AG81" s="36"/>
      <c r="AH81" s="48"/>
      <c r="AI81" s="36"/>
      <c r="AJ81" s="48"/>
      <c r="AK81" s="36"/>
      <c r="AL81" s="48"/>
      <c r="AM81" s="36"/>
      <c r="AN81" s="48"/>
      <c r="AO81" s="36"/>
      <c r="AP81" s="48"/>
      <c r="AQ81" s="36"/>
      <c r="AR81" s="48"/>
      <c r="AS81" s="36"/>
      <c r="AT81" s="48"/>
      <c r="AU81" s="36"/>
      <c r="AV81" s="48"/>
      <c r="AW81" s="36"/>
      <c r="AX81" s="48"/>
      <c r="AY81" s="36"/>
      <c r="AZ81" s="48"/>
      <c r="BA81" s="36"/>
      <c r="BB81" s="48"/>
      <c r="BC81" s="36"/>
      <c r="BD81" s="48"/>
      <c r="BE81" s="36"/>
      <c r="BF81" s="49"/>
      <c r="BG81" s="43">
        <f t="shared" si="15"/>
        <v>0</v>
      </c>
      <c r="BH81" s="36">
        <v>60</v>
      </c>
      <c r="BI81" s="36">
        <f t="shared" si="16"/>
        <v>0</v>
      </c>
      <c r="BJ81" s="36">
        <v>80</v>
      </c>
      <c r="BK81" s="36">
        <f t="shared" si="17"/>
        <v>0</v>
      </c>
      <c r="BL81" s="44"/>
      <c r="BM81" s="78" t="str">
        <f t="shared" si="14"/>
        <v/>
      </c>
    </row>
    <row r="82" spans="1:65" s="32" customFormat="1" ht="24.9" customHeight="1">
      <c r="A82" s="76"/>
      <c r="B82" s="36">
        <f>SUBTOTAL(103,C$5:C82)</f>
        <v>78</v>
      </c>
      <c r="C82" s="52" t="s">
        <v>178</v>
      </c>
      <c r="D82" s="53" t="s">
        <v>45</v>
      </c>
      <c r="E82" s="47"/>
      <c r="F82" s="48"/>
      <c r="G82" s="36"/>
      <c r="H82" s="48"/>
      <c r="I82" s="36"/>
      <c r="J82" s="48"/>
      <c r="K82" s="36"/>
      <c r="L82" s="48"/>
      <c r="M82" s="36"/>
      <c r="N82" s="48"/>
      <c r="O82" s="36"/>
      <c r="P82" s="48"/>
      <c r="Q82" s="36"/>
      <c r="R82" s="48"/>
      <c r="S82" s="36"/>
      <c r="T82" s="48"/>
      <c r="U82" s="36"/>
      <c r="V82" s="48"/>
      <c r="W82" s="36"/>
      <c r="X82" s="48"/>
      <c r="Y82" s="36"/>
      <c r="Z82" s="48"/>
      <c r="AA82" s="36"/>
      <c r="AB82" s="48"/>
      <c r="AC82" s="36"/>
      <c r="AD82" s="48"/>
      <c r="AE82" s="36"/>
      <c r="AF82" s="48"/>
      <c r="AG82" s="36"/>
      <c r="AH82" s="48"/>
      <c r="AI82" s="36"/>
      <c r="AJ82" s="48"/>
      <c r="AK82" s="36"/>
      <c r="AL82" s="48"/>
      <c r="AM82" s="36"/>
      <c r="AN82" s="48"/>
      <c r="AO82" s="36"/>
      <c r="AP82" s="48"/>
      <c r="AQ82" s="36"/>
      <c r="AR82" s="48"/>
      <c r="AS82" s="36"/>
      <c r="AT82" s="48"/>
      <c r="AU82" s="36"/>
      <c r="AV82" s="48"/>
      <c r="AW82" s="36"/>
      <c r="AX82" s="48"/>
      <c r="AY82" s="36"/>
      <c r="AZ82" s="48"/>
      <c r="BA82" s="36"/>
      <c r="BB82" s="48"/>
      <c r="BC82" s="36"/>
      <c r="BD82" s="48"/>
      <c r="BE82" s="36"/>
      <c r="BF82" s="49"/>
      <c r="BG82" s="43">
        <f t="shared" si="15"/>
        <v>0</v>
      </c>
      <c r="BH82" s="36">
        <v>60</v>
      </c>
      <c r="BI82" s="36">
        <f t="shared" si="16"/>
        <v>0</v>
      </c>
      <c r="BJ82" s="36">
        <v>80</v>
      </c>
      <c r="BK82" s="36">
        <f t="shared" si="17"/>
        <v>0</v>
      </c>
      <c r="BL82" s="44"/>
      <c r="BM82" s="78" t="str">
        <f t="shared" si="14"/>
        <v/>
      </c>
    </row>
    <row r="83" spans="1:65" s="32" customFormat="1" ht="24.9" customHeight="1">
      <c r="A83" s="76"/>
      <c r="B83" s="36">
        <f>SUBTOTAL(103,C$5:C83)</f>
        <v>79</v>
      </c>
      <c r="C83" s="52" t="s">
        <v>179</v>
      </c>
      <c r="D83" s="53" t="s">
        <v>45</v>
      </c>
      <c r="E83" s="47"/>
      <c r="F83" s="48"/>
      <c r="G83" s="36"/>
      <c r="H83" s="48"/>
      <c r="I83" s="36"/>
      <c r="J83" s="48"/>
      <c r="K83" s="36"/>
      <c r="L83" s="48"/>
      <c r="M83" s="36"/>
      <c r="N83" s="48"/>
      <c r="O83" s="36"/>
      <c r="P83" s="48"/>
      <c r="Q83" s="36"/>
      <c r="R83" s="48"/>
      <c r="S83" s="36"/>
      <c r="T83" s="48"/>
      <c r="U83" s="36"/>
      <c r="V83" s="48"/>
      <c r="W83" s="36"/>
      <c r="X83" s="48"/>
      <c r="Y83" s="36"/>
      <c r="Z83" s="48"/>
      <c r="AA83" s="36"/>
      <c r="AB83" s="48"/>
      <c r="AC83" s="36"/>
      <c r="AD83" s="48"/>
      <c r="AE83" s="36"/>
      <c r="AF83" s="48"/>
      <c r="AG83" s="36"/>
      <c r="AH83" s="48"/>
      <c r="AI83" s="36"/>
      <c r="AJ83" s="48"/>
      <c r="AK83" s="36"/>
      <c r="AL83" s="48"/>
      <c r="AM83" s="36"/>
      <c r="AN83" s="48"/>
      <c r="AO83" s="36"/>
      <c r="AP83" s="48"/>
      <c r="AQ83" s="36"/>
      <c r="AR83" s="48"/>
      <c r="AS83" s="36"/>
      <c r="AT83" s="48"/>
      <c r="AU83" s="36"/>
      <c r="AV83" s="48"/>
      <c r="AW83" s="36"/>
      <c r="AX83" s="48"/>
      <c r="AY83" s="36"/>
      <c r="AZ83" s="48"/>
      <c r="BA83" s="36"/>
      <c r="BB83" s="48"/>
      <c r="BC83" s="36"/>
      <c r="BD83" s="48"/>
      <c r="BE83" s="36"/>
      <c r="BF83" s="49"/>
      <c r="BG83" s="43">
        <f t="shared" si="15"/>
        <v>0</v>
      </c>
      <c r="BH83" s="36">
        <v>60</v>
      </c>
      <c r="BI83" s="36">
        <f t="shared" si="16"/>
        <v>0</v>
      </c>
      <c r="BJ83" s="36">
        <v>80</v>
      </c>
      <c r="BK83" s="36">
        <f t="shared" si="17"/>
        <v>0</v>
      </c>
      <c r="BL83" s="44"/>
      <c r="BM83" s="78" t="str">
        <f t="shared" si="14"/>
        <v/>
      </c>
    </row>
    <row r="84" spans="1:65" s="32" customFormat="1" ht="24.9" customHeight="1">
      <c r="A84" s="76"/>
      <c r="B84" s="36">
        <f>SUBTOTAL(103,C$5:C84)</f>
        <v>80</v>
      </c>
      <c r="C84" s="52" t="s">
        <v>180</v>
      </c>
      <c r="D84" s="53" t="s">
        <v>45</v>
      </c>
      <c r="E84" s="47"/>
      <c r="F84" s="48"/>
      <c r="G84" s="36"/>
      <c r="H84" s="48"/>
      <c r="I84" s="36"/>
      <c r="J84" s="48"/>
      <c r="K84" s="36"/>
      <c r="L84" s="48"/>
      <c r="M84" s="36"/>
      <c r="N84" s="48"/>
      <c r="O84" s="36"/>
      <c r="P84" s="48"/>
      <c r="Q84" s="36"/>
      <c r="R84" s="48"/>
      <c r="S84" s="36"/>
      <c r="T84" s="48"/>
      <c r="U84" s="36"/>
      <c r="V84" s="48"/>
      <c r="W84" s="36"/>
      <c r="X84" s="48"/>
      <c r="Y84" s="36"/>
      <c r="Z84" s="48"/>
      <c r="AA84" s="36"/>
      <c r="AB84" s="48"/>
      <c r="AC84" s="36"/>
      <c r="AD84" s="48"/>
      <c r="AE84" s="36"/>
      <c r="AF84" s="48"/>
      <c r="AG84" s="36"/>
      <c r="AH84" s="48"/>
      <c r="AI84" s="36"/>
      <c r="AJ84" s="48"/>
      <c r="AK84" s="36"/>
      <c r="AL84" s="48"/>
      <c r="AM84" s="36"/>
      <c r="AN84" s="48"/>
      <c r="AO84" s="36"/>
      <c r="AP84" s="48"/>
      <c r="AQ84" s="36"/>
      <c r="AR84" s="48"/>
      <c r="AS84" s="36"/>
      <c r="AT84" s="48"/>
      <c r="AU84" s="36"/>
      <c r="AV84" s="48"/>
      <c r="AW84" s="36"/>
      <c r="AX84" s="48"/>
      <c r="AY84" s="36"/>
      <c r="AZ84" s="48"/>
      <c r="BA84" s="36"/>
      <c r="BB84" s="48"/>
      <c r="BC84" s="36"/>
      <c r="BD84" s="48"/>
      <c r="BE84" s="36"/>
      <c r="BF84" s="49"/>
      <c r="BG84" s="43">
        <f t="shared" si="15"/>
        <v>0</v>
      </c>
      <c r="BH84" s="36">
        <v>60</v>
      </c>
      <c r="BI84" s="36">
        <f t="shared" si="16"/>
        <v>0</v>
      </c>
      <c r="BJ84" s="36">
        <v>80</v>
      </c>
      <c r="BK84" s="36">
        <f t="shared" si="17"/>
        <v>0</v>
      </c>
      <c r="BL84" s="44"/>
      <c r="BM84" s="78" t="str">
        <f t="shared" si="14"/>
        <v/>
      </c>
    </row>
    <row r="85" spans="1:65" s="32" customFormat="1" ht="24.9" customHeight="1">
      <c r="A85" s="76"/>
      <c r="B85" s="36">
        <f>SUBTOTAL(103,C$5:C85)</f>
        <v>81</v>
      </c>
      <c r="C85" s="45" t="s">
        <v>181</v>
      </c>
      <c r="D85" s="53" t="s">
        <v>45</v>
      </c>
      <c r="E85" s="47"/>
      <c r="F85" s="48"/>
      <c r="G85" s="36"/>
      <c r="H85" s="48"/>
      <c r="I85" s="36"/>
      <c r="J85" s="48"/>
      <c r="K85" s="36"/>
      <c r="L85" s="48"/>
      <c r="M85" s="36"/>
      <c r="N85" s="48"/>
      <c r="O85" s="36"/>
      <c r="P85" s="48"/>
      <c r="Q85" s="36"/>
      <c r="R85" s="48"/>
      <c r="S85" s="36"/>
      <c r="T85" s="48"/>
      <c r="U85" s="36"/>
      <c r="V85" s="48"/>
      <c r="W85" s="36"/>
      <c r="X85" s="48"/>
      <c r="Y85" s="36"/>
      <c r="Z85" s="48"/>
      <c r="AA85" s="36"/>
      <c r="AB85" s="48"/>
      <c r="AC85" s="36"/>
      <c r="AD85" s="48"/>
      <c r="AE85" s="36"/>
      <c r="AF85" s="48"/>
      <c r="AG85" s="36"/>
      <c r="AH85" s="48"/>
      <c r="AI85" s="36"/>
      <c r="AJ85" s="48"/>
      <c r="AK85" s="36"/>
      <c r="AL85" s="48"/>
      <c r="AM85" s="36"/>
      <c r="AN85" s="48"/>
      <c r="AO85" s="36"/>
      <c r="AP85" s="48"/>
      <c r="AQ85" s="36"/>
      <c r="AR85" s="48"/>
      <c r="AS85" s="36"/>
      <c r="AT85" s="48"/>
      <c r="AU85" s="36"/>
      <c r="AV85" s="48"/>
      <c r="AW85" s="36"/>
      <c r="AX85" s="48"/>
      <c r="AY85" s="36"/>
      <c r="AZ85" s="48"/>
      <c r="BA85" s="36"/>
      <c r="BB85" s="48"/>
      <c r="BC85" s="36"/>
      <c r="BD85" s="48"/>
      <c r="BE85" s="36"/>
      <c r="BF85" s="49"/>
      <c r="BG85" s="43">
        <f t="shared" si="15"/>
        <v>0</v>
      </c>
      <c r="BH85" s="36">
        <v>60</v>
      </c>
      <c r="BI85" s="36">
        <f t="shared" si="16"/>
        <v>0</v>
      </c>
      <c r="BJ85" s="36">
        <v>80</v>
      </c>
      <c r="BK85" s="36">
        <f t="shared" si="17"/>
        <v>0</v>
      </c>
      <c r="BL85" s="44"/>
      <c r="BM85" s="78" t="str">
        <f t="shared" si="14"/>
        <v/>
      </c>
    </row>
    <row r="86" spans="1:65" s="32" customFormat="1" ht="24.9" customHeight="1">
      <c r="A86" s="76"/>
      <c r="B86" s="36">
        <f>SUBTOTAL(103,C$5:C86)</f>
        <v>82</v>
      </c>
      <c r="C86" s="36" t="s">
        <v>182</v>
      </c>
      <c r="D86" s="53" t="s">
        <v>45</v>
      </c>
      <c r="E86" s="47"/>
      <c r="F86" s="48"/>
      <c r="G86" s="36"/>
      <c r="H86" s="48"/>
      <c r="I86" s="36"/>
      <c r="J86" s="48"/>
      <c r="K86" s="36"/>
      <c r="L86" s="48"/>
      <c r="M86" s="36"/>
      <c r="N86" s="48"/>
      <c r="O86" s="36"/>
      <c r="P86" s="48"/>
      <c r="Q86" s="36"/>
      <c r="R86" s="48"/>
      <c r="S86" s="36"/>
      <c r="T86" s="48"/>
      <c r="U86" s="36"/>
      <c r="V86" s="48"/>
      <c r="W86" s="36"/>
      <c r="X86" s="48"/>
      <c r="Y86" s="36"/>
      <c r="Z86" s="48"/>
      <c r="AA86" s="36"/>
      <c r="AB86" s="48"/>
      <c r="AC86" s="36"/>
      <c r="AD86" s="48"/>
      <c r="AE86" s="36"/>
      <c r="AF86" s="48"/>
      <c r="AG86" s="36"/>
      <c r="AH86" s="48"/>
      <c r="AI86" s="36"/>
      <c r="AJ86" s="48"/>
      <c r="AK86" s="36"/>
      <c r="AL86" s="48"/>
      <c r="AM86" s="36"/>
      <c r="AN86" s="48"/>
      <c r="AO86" s="36"/>
      <c r="AP86" s="48"/>
      <c r="AQ86" s="36"/>
      <c r="AR86" s="48"/>
      <c r="AS86" s="36"/>
      <c r="AT86" s="48"/>
      <c r="AU86" s="36"/>
      <c r="AV86" s="48"/>
      <c r="AW86" s="36"/>
      <c r="AX86" s="48"/>
      <c r="AY86" s="36"/>
      <c r="AZ86" s="48"/>
      <c r="BA86" s="36"/>
      <c r="BB86" s="48"/>
      <c r="BC86" s="36"/>
      <c r="BD86" s="48"/>
      <c r="BE86" s="36"/>
      <c r="BF86" s="49"/>
      <c r="BG86" s="43">
        <f t="shared" si="15"/>
        <v>0</v>
      </c>
      <c r="BH86" s="36">
        <v>60</v>
      </c>
      <c r="BI86" s="36">
        <f t="shared" si="16"/>
        <v>0</v>
      </c>
      <c r="BJ86" s="36">
        <v>80</v>
      </c>
      <c r="BK86" s="36">
        <f t="shared" si="17"/>
        <v>0</v>
      </c>
      <c r="BL86" s="44"/>
      <c r="BM86" s="78" t="str">
        <f t="shared" si="14"/>
        <v/>
      </c>
    </row>
    <row r="87" spans="1:65" s="32" customFormat="1" ht="24.9" customHeight="1">
      <c r="A87" s="76" t="s">
        <v>76</v>
      </c>
      <c r="B87" s="36">
        <f>SUBTOTAL(103,C$5:C87)</f>
        <v>83</v>
      </c>
      <c r="C87" s="52" t="s">
        <v>183</v>
      </c>
      <c r="D87" s="53" t="s">
        <v>30</v>
      </c>
      <c r="E87" s="47"/>
      <c r="F87" s="48">
        <v>1</v>
      </c>
      <c r="G87" s="36"/>
      <c r="H87" s="48">
        <v>1</v>
      </c>
      <c r="I87" s="36"/>
      <c r="J87" s="48">
        <v>1</v>
      </c>
      <c r="K87" s="36"/>
      <c r="L87" s="48">
        <v>1</v>
      </c>
      <c r="M87" s="36"/>
      <c r="N87" s="48">
        <v>1</v>
      </c>
      <c r="O87" s="36"/>
      <c r="P87" s="48">
        <v>1</v>
      </c>
      <c r="Q87" s="36"/>
      <c r="R87" s="48">
        <v>1</v>
      </c>
      <c r="S87" s="36"/>
      <c r="T87" s="48">
        <v>1</v>
      </c>
      <c r="U87" s="36"/>
      <c r="V87" s="48">
        <v>1</v>
      </c>
      <c r="W87" s="36"/>
      <c r="X87" s="48">
        <v>1</v>
      </c>
      <c r="Y87" s="36"/>
      <c r="Z87" s="48"/>
      <c r="AA87" s="36"/>
      <c r="AB87" s="48">
        <v>1</v>
      </c>
      <c r="AC87" s="36"/>
      <c r="AD87" s="48">
        <v>1</v>
      </c>
      <c r="AE87" s="36"/>
      <c r="AF87" s="48">
        <v>1</v>
      </c>
      <c r="AG87" s="36"/>
      <c r="AH87" s="48">
        <v>1</v>
      </c>
      <c r="AI87" s="36"/>
      <c r="AJ87" s="48"/>
      <c r="AK87" s="36"/>
      <c r="AL87" s="48">
        <v>1</v>
      </c>
      <c r="AM87" s="36"/>
      <c r="AN87" s="48">
        <v>1</v>
      </c>
      <c r="AO87" s="36"/>
      <c r="AP87" s="48">
        <v>1</v>
      </c>
      <c r="AQ87" s="36"/>
      <c r="AR87" s="48">
        <v>1</v>
      </c>
      <c r="AS87" s="36"/>
      <c r="AT87" s="48">
        <v>1</v>
      </c>
      <c r="AU87" s="36"/>
      <c r="AV87" s="48"/>
      <c r="AW87" s="36"/>
      <c r="AX87" s="48"/>
      <c r="AY87" s="36"/>
      <c r="AZ87" s="48"/>
      <c r="BA87" s="36"/>
      <c r="BB87" s="48"/>
      <c r="BC87" s="36"/>
      <c r="BD87" s="48"/>
      <c r="BE87" s="36"/>
      <c r="BF87" s="49"/>
      <c r="BG87" s="43">
        <f t="shared" si="15"/>
        <v>0</v>
      </c>
      <c r="BH87" s="36">
        <v>60</v>
      </c>
      <c r="BI87" s="36">
        <f t="shared" si="16"/>
        <v>19</v>
      </c>
      <c r="BJ87" s="36">
        <v>80</v>
      </c>
      <c r="BK87" s="36">
        <f t="shared" si="17"/>
        <v>1520</v>
      </c>
      <c r="BL87" s="44"/>
      <c r="BM87" s="78" t="str">
        <f t="shared" si="14"/>
        <v>OK</v>
      </c>
    </row>
    <row r="88" spans="1:65" s="32" customFormat="1" ht="24.9" customHeight="1">
      <c r="A88" s="76" t="s">
        <v>76</v>
      </c>
      <c r="B88" s="36">
        <f>SUBTOTAL(103,C$5:C88)</f>
        <v>84</v>
      </c>
      <c r="C88" s="52" t="s">
        <v>184</v>
      </c>
      <c r="D88" s="53" t="s">
        <v>30</v>
      </c>
      <c r="E88" s="47"/>
      <c r="F88" s="48">
        <v>1</v>
      </c>
      <c r="G88" s="36"/>
      <c r="H88" s="48">
        <v>1</v>
      </c>
      <c r="I88" s="36"/>
      <c r="J88" s="48">
        <v>1</v>
      </c>
      <c r="K88" s="36"/>
      <c r="L88" s="48">
        <v>1</v>
      </c>
      <c r="M88" s="36"/>
      <c r="N88" s="48">
        <v>1</v>
      </c>
      <c r="O88" s="36"/>
      <c r="P88" s="48">
        <v>1</v>
      </c>
      <c r="Q88" s="36"/>
      <c r="R88" s="48">
        <v>1</v>
      </c>
      <c r="S88" s="36"/>
      <c r="T88" s="48">
        <v>1</v>
      </c>
      <c r="U88" s="36"/>
      <c r="V88" s="48">
        <v>1</v>
      </c>
      <c r="W88" s="36"/>
      <c r="X88" s="48">
        <v>1</v>
      </c>
      <c r="Y88" s="36"/>
      <c r="Z88" s="48">
        <v>1</v>
      </c>
      <c r="AA88" s="36"/>
      <c r="AB88" s="48">
        <v>1</v>
      </c>
      <c r="AC88" s="36"/>
      <c r="AD88" s="48">
        <v>1</v>
      </c>
      <c r="AE88" s="36"/>
      <c r="AF88" s="48">
        <v>1</v>
      </c>
      <c r="AG88" s="36"/>
      <c r="AH88" s="48">
        <v>1</v>
      </c>
      <c r="AI88" s="36"/>
      <c r="AJ88" s="48">
        <v>1</v>
      </c>
      <c r="AK88" s="36"/>
      <c r="AL88" s="48">
        <v>1</v>
      </c>
      <c r="AM88" s="36"/>
      <c r="AN88" s="48">
        <v>1</v>
      </c>
      <c r="AO88" s="36"/>
      <c r="AP88" s="48">
        <v>1</v>
      </c>
      <c r="AQ88" s="36"/>
      <c r="AR88" s="48">
        <v>1</v>
      </c>
      <c r="AS88" s="36"/>
      <c r="AT88" s="48">
        <v>1</v>
      </c>
      <c r="AU88" s="36"/>
      <c r="AV88" s="48"/>
      <c r="AW88" s="36"/>
      <c r="AX88" s="48"/>
      <c r="AY88" s="36"/>
      <c r="AZ88" s="48"/>
      <c r="BA88" s="36"/>
      <c r="BB88" s="48"/>
      <c r="BC88" s="36"/>
      <c r="BD88" s="48"/>
      <c r="BE88" s="36"/>
      <c r="BF88" s="49"/>
      <c r="BG88" s="43">
        <f t="shared" si="15"/>
        <v>0</v>
      </c>
      <c r="BH88" s="36">
        <v>60</v>
      </c>
      <c r="BI88" s="36">
        <f t="shared" si="16"/>
        <v>21</v>
      </c>
      <c r="BJ88" s="36">
        <v>80</v>
      </c>
      <c r="BK88" s="36">
        <f t="shared" si="17"/>
        <v>1680</v>
      </c>
      <c r="BL88" s="44"/>
      <c r="BM88" s="78" t="str">
        <f t="shared" si="14"/>
        <v>OK</v>
      </c>
    </row>
    <row r="89" spans="1:65" s="32" customFormat="1" ht="24.9" customHeight="1">
      <c r="A89" s="76" t="s">
        <v>76</v>
      </c>
      <c r="B89" s="36">
        <f>SUBTOTAL(103,C$5:C89)</f>
        <v>85</v>
      </c>
      <c r="C89" s="52" t="s">
        <v>185</v>
      </c>
      <c r="D89" s="53" t="s">
        <v>30</v>
      </c>
      <c r="E89" s="47"/>
      <c r="F89" s="48">
        <v>1</v>
      </c>
      <c r="G89" s="36"/>
      <c r="H89" s="48">
        <v>1</v>
      </c>
      <c r="I89" s="36"/>
      <c r="J89" s="48">
        <v>1</v>
      </c>
      <c r="K89" s="36"/>
      <c r="L89" s="48">
        <v>1</v>
      </c>
      <c r="M89" s="36"/>
      <c r="N89" s="48"/>
      <c r="O89" s="36"/>
      <c r="P89" s="48"/>
      <c r="Q89" s="36"/>
      <c r="R89" s="48"/>
      <c r="S89" s="36"/>
      <c r="T89" s="48">
        <v>1</v>
      </c>
      <c r="U89" s="36"/>
      <c r="V89" s="48">
        <v>1</v>
      </c>
      <c r="W89" s="36"/>
      <c r="X89" s="48">
        <v>1</v>
      </c>
      <c r="Y89" s="36"/>
      <c r="Z89" s="48"/>
      <c r="AA89" s="36"/>
      <c r="AB89" s="48"/>
      <c r="AC89" s="36"/>
      <c r="AD89" s="48"/>
      <c r="AE89" s="36"/>
      <c r="AF89" s="48"/>
      <c r="AG89" s="36"/>
      <c r="AH89" s="48"/>
      <c r="AI89" s="36"/>
      <c r="AJ89" s="48"/>
      <c r="AK89" s="36"/>
      <c r="AL89" s="48">
        <v>1</v>
      </c>
      <c r="AM89" s="36"/>
      <c r="AN89" s="48">
        <v>1</v>
      </c>
      <c r="AO89" s="36"/>
      <c r="AP89" s="48">
        <v>1</v>
      </c>
      <c r="AQ89" s="36"/>
      <c r="AR89" s="48"/>
      <c r="AS89" s="36"/>
      <c r="AT89" s="48"/>
      <c r="AU89" s="36"/>
      <c r="AV89" s="48"/>
      <c r="AW89" s="36"/>
      <c r="AX89" s="48"/>
      <c r="AY89" s="36"/>
      <c r="AZ89" s="48"/>
      <c r="BA89" s="36"/>
      <c r="BB89" s="48"/>
      <c r="BC89" s="36"/>
      <c r="BD89" s="48"/>
      <c r="BE89" s="36"/>
      <c r="BF89" s="49"/>
      <c r="BG89" s="43">
        <f t="shared" si="15"/>
        <v>0</v>
      </c>
      <c r="BH89" s="36">
        <v>60</v>
      </c>
      <c r="BI89" s="36">
        <f t="shared" si="16"/>
        <v>10</v>
      </c>
      <c r="BJ89" s="36">
        <v>80</v>
      </c>
      <c r="BK89" s="36">
        <f t="shared" si="17"/>
        <v>800</v>
      </c>
      <c r="BL89" s="44"/>
      <c r="BM89" s="78" t="str">
        <f t="shared" si="14"/>
        <v>OK</v>
      </c>
    </row>
    <row r="90" spans="1:65" s="32" customFormat="1" ht="24.9" customHeight="1">
      <c r="A90" s="76" t="s">
        <v>76</v>
      </c>
      <c r="B90" s="36">
        <f>SUBTOTAL(103,C$5:C90)</f>
        <v>86</v>
      </c>
      <c r="C90" s="52" t="s">
        <v>186</v>
      </c>
      <c r="D90" s="53" t="s">
        <v>30</v>
      </c>
      <c r="E90" s="47"/>
      <c r="F90" s="48">
        <v>1</v>
      </c>
      <c r="G90" s="36"/>
      <c r="H90" s="48">
        <v>1</v>
      </c>
      <c r="I90" s="36"/>
      <c r="J90" s="48">
        <v>1</v>
      </c>
      <c r="K90" s="36"/>
      <c r="L90" s="48">
        <v>1</v>
      </c>
      <c r="M90" s="36"/>
      <c r="N90" s="48">
        <v>1</v>
      </c>
      <c r="O90" s="36"/>
      <c r="P90" s="48">
        <v>1</v>
      </c>
      <c r="Q90" s="36"/>
      <c r="R90" s="48">
        <v>1</v>
      </c>
      <c r="S90" s="36"/>
      <c r="T90" s="48">
        <v>1</v>
      </c>
      <c r="U90" s="36"/>
      <c r="V90" s="48">
        <v>1</v>
      </c>
      <c r="W90" s="36"/>
      <c r="X90" s="48">
        <v>1</v>
      </c>
      <c r="Y90" s="36"/>
      <c r="Z90" s="48">
        <v>1</v>
      </c>
      <c r="AA90" s="36"/>
      <c r="AB90" s="48">
        <v>1</v>
      </c>
      <c r="AC90" s="36"/>
      <c r="AD90" s="48">
        <v>1</v>
      </c>
      <c r="AE90" s="36"/>
      <c r="AF90" s="48">
        <v>1</v>
      </c>
      <c r="AG90" s="36"/>
      <c r="AH90" s="48">
        <v>1</v>
      </c>
      <c r="AI90" s="36"/>
      <c r="AJ90" s="48">
        <v>1</v>
      </c>
      <c r="AK90" s="36"/>
      <c r="AL90" s="48">
        <v>1</v>
      </c>
      <c r="AM90" s="36"/>
      <c r="AN90" s="48">
        <v>1</v>
      </c>
      <c r="AO90" s="36"/>
      <c r="AP90" s="48">
        <v>1</v>
      </c>
      <c r="AQ90" s="36"/>
      <c r="AR90" s="48">
        <v>1</v>
      </c>
      <c r="AS90" s="36"/>
      <c r="AT90" s="48">
        <v>1</v>
      </c>
      <c r="AU90" s="36"/>
      <c r="AV90" s="48"/>
      <c r="AW90" s="36"/>
      <c r="AX90" s="48"/>
      <c r="AY90" s="36"/>
      <c r="AZ90" s="48"/>
      <c r="BA90" s="36"/>
      <c r="BB90" s="48"/>
      <c r="BC90" s="36"/>
      <c r="BD90" s="48"/>
      <c r="BE90" s="36"/>
      <c r="BF90" s="49"/>
      <c r="BG90" s="43">
        <f t="shared" si="15"/>
        <v>0</v>
      </c>
      <c r="BH90" s="36">
        <v>60</v>
      </c>
      <c r="BI90" s="36">
        <f t="shared" si="16"/>
        <v>21</v>
      </c>
      <c r="BJ90" s="36">
        <v>80</v>
      </c>
      <c r="BK90" s="36">
        <f t="shared" si="17"/>
        <v>1680</v>
      </c>
      <c r="BL90" s="44"/>
      <c r="BM90" s="78" t="str">
        <f t="shared" si="14"/>
        <v>OK</v>
      </c>
    </row>
    <row r="91" spans="1:65" s="32" customFormat="1" ht="24.9" customHeight="1">
      <c r="A91" s="76" t="s">
        <v>76</v>
      </c>
      <c r="B91" s="36">
        <f>SUBTOTAL(103,C$5:C91)</f>
        <v>87</v>
      </c>
      <c r="C91" s="52" t="s">
        <v>382</v>
      </c>
      <c r="D91" s="53" t="s">
        <v>30</v>
      </c>
      <c r="E91" s="47"/>
      <c r="F91" s="48">
        <v>1</v>
      </c>
      <c r="G91" s="36"/>
      <c r="H91" s="48"/>
      <c r="I91" s="36"/>
      <c r="J91" s="48"/>
      <c r="K91" s="36"/>
      <c r="L91" s="48">
        <v>1</v>
      </c>
      <c r="M91" s="36"/>
      <c r="N91" s="48">
        <v>1</v>
      </c>
      <c r="O91" s="36"/>
      <c r="P91" s="48">
        <v>1</v>
      </c>
      <c r="Q91" s="36"/>
      <c r="R91" s="48">
        <v>1</v>
      </c>
      <c r="S91" s="36"/>
      <c r="T91" s="48">
        <v>1</v>
      </c>
      <c r="U91" s="36"/>
      <c r="V91" s="48">
        <v>1</v>
      </c>
      <c r="W91" s="36"/>
      <c r="X91" s="48">
        <v>1</v>
      </c>
      <c r="Y91" s="36"/>
      <c r="Z91" s="48">
        <v>1</v>
      </c>
      <c r="AA91" s="36"/>
      <c r="AB91" s="48"/>
      <c r="AC91" s="36"/>
      <c r="AD91" s="48">
        <v>1</v>
      </c>
      <c r="AE91" s="36"/>
      <c r="AF91" s="48">
        <v>1</v>
      </c>
      <c r="AG91" s="36"/>
      <c r="AH91" s="48">
        <v>1</v>
      </c>
      <c r="AI91" s="36"/>
      <c r="AJ91" s="48">
        <v>1</v>
      </c>
      <c r="AK91" s="36"/>
      <c r="AL91" s="48">
        <v>1</v>
      </c>
      <c r="AM91" s="36">
        <v>1</v>
      </c>
      <c r="AN91" s="48">
        <v>1</v>
      </c>
      <c r="AO91" s="36">
        <v>1</v>
      </c>
      <c r="AP91" s="48">
        <v>1</v>
      </c>
      <c r="AQ91" s="36"/>
      <c r="AR91" s="48"/>
      <c r="AS91" s="36"/>
      <c r="AT91" s="48"/>
      <c r="AU91" s="36"/>
      <c r="AV91" s="48"/>
      <c r="AW91" s="36"/>
      <c r="AX91" s="48"/>
      <c r="AY91" s="36"/>
      <c r="AZ91" s="48"/>
      <c r="BA91" s="36"/>
      <c r="BB91" s="48"/>
      <c r="BC91" s="36"/>
      <c r="BD91" s="48"/>
      <c r="BE91" s="36"/>
      <c r="BF91" s="49"/>
      <c r="BG91" s="43">
        <f t="shared" si="15"/>
        <v>2</v>
      </c>
      <c r="BH91" s="36">
        <v>60</v>
      </c>
      <c r="BI91" s="36">
        <f t="shared" si="16"/>
        <v>16</v>
      </c>
      <c r="BJ91" s="36">
        <v>80</v>
      </c>
      <c r="BK91" s="36">
        <f t="shared" si="17"/>
        <v>1400</v>
      </c>
      <c r="BL91" s="44"/>
      <c r="BM91" s="78" t="str">
        <f t="shared" si="14"/>
        <v>OK</v>
      </c>
    </row>
    <row r="92" spans="1:65" s="32" customFormat="1" ht="24.9" customHeight="1">
      <c r="A92" s="76"/>
      <c r="B92" s="36">
        <f>SUBTOTAL(103,C$5:C92)</f>
        <v>88</v>
      </c>
      <c r="C92" s="52" t="s">
        <v>187</v>
      </c>
      <c r="D92" s="53" t="s">
        <v>30</v>
      </c>
      <c r="E92" s="47"/>
      <c r="F92" s="48"/>
      <c r="G92" s="36"/>
      <c r="H92" s="48"/>
      <c r="I92" s="36"/>
      <c r="J92" s="48"/>
      <c r="K92" s="36"/>
      <c r="L92" s="48"/>
      <c r="M92" s="36"/>
      <c r="N92" s="48"/>
      <c r="O92" s="36"/>
      <c r="P92" s="48"/>
      <c r="Q92" s="36"/>
      <c r="R92" s="48"/>
      <c r="S92" s="36"/>
      <c r="T92" s="48"/>
      <c r="U92" s="36"/>
      <c r="V92" s="48"/>
      <c r="W92" s="36"/>
      <c r="X92" s="48"/>
      <c r="Y92" s="36"/>
      <c r="Z92" s="48"/>
      <c r="AA92" s="36"/>
      <c r="AB92" s="48"/>
      <c r="AC92" s="36"/>
      <c r="AD92" s="48"/>
      <c r="AE92" s="36"/>
      <c r="AF92" s="48"/>
      <c r="AG92" s="36"/>
      <c r="AH92" s="48"/>
      <c r="AI92" s="36"/>
      <c r="AJ92" s="48"/>
      <c r="AK92" s="36"/>
      <c r="AL92" s="48"/>
      <c r="AM92" s="36"/>
      <c r="AN92" s="48"/>
      <c r="AO92" s="36"/>
      <c r="AP92" s="48"/>
      <c r="AQ92" s="36"/>
      <c r="AR92" s="48"/>
      <c r="AS92" s="36"/>
      <c r="AT92" s="48"/>
      <c r="AU92" s="36"/>
      <c r="AV92" s="48"/>
      <c r="AW92" s="36"/>
      <c r="AX92" s="48"/>
      <c r="AY92" s="36"/>
      <c r="AZ92" s="48"/>
      <c r="BA92" s="36"/>
      <c r="BB92" s="48"/>
      <c r="BC92" s="36"/>
      <c r="BD92" s="48"/>
      <c r="BE92" s="36"/>
      <c r="BF92" s="49"/>
      <c r="BG92" s="43">
        <f>E92+I92+K92+M92+O92+Q92+S92+U92+W92+Y92+AA92+AC92+AE92+AG92+AI92+AK92+AM92+AO92+AQ92+AS92+AU92+BE92+G92+AW92+AY92+BA92+BC92</f>
        <v>0</v>
      </c>
      <c r="BH92" s="36">
        <v>60</v>
      </c>
      <c r="BI92" s="36">
        <f>F92+J92+L92+N92+P92+R92+T92+V92+X92+Z92+AB92+AD92+AF92+AH92+AJ92+AL92+AN92+AP92+AR92+AT92+AV92+BF92+H92+AX92+AZ92+BB92+BD92</f>
        <v>0</v>
      </c>
      <c r="BJ92" s="36">
        <v>80</v>
      </c>
      <c r="BK92" s="36">
        <f>(BG92*BH92)+(BI92*BJ92)</f>
        <v>0</v>
      </c>
      <c r="BL92" s="44"/>
      <c r="BM92" s="78" t="str">
        <f t="shared" si="14"/>
        <v/>
      </c>
    </row>
    <row r="93" spans="1:65" s="32" customFormat="1" ht="24.9" customHeight="1">
      <c r="A93" s="76" t="s">
        <v>76</v>
      </c>
      <c r="B93" s="36">
        <f>SUBTOTAL(103,C$5:C93)</f>
        <v>89</v>
      </c>
      <c r="C93" s="52" t="s">
        <v>188</v>
      </c>
      <c r="D93" s="53" t="s">
        <v>30</v>
      </c>
      <c r="E93" s="47"/>
      <c r="F93" s="48"/>
      <c r="G93" s="36"/>
      <c r="H93" s="48"/>
      <c r="I93" s="36"/>
      <c r="J93" s="48"/>
      <c r="K93" s="36"/>
      <c r="L93" s="48">
        <v>1</v>
      </c>
      <c r="M93" s="36"/>
      <c r="N93" s="48"/>
      <c r="O93" s="36"/>
      <c r="P93" s="48"/>
      <c r="Q93" s="36"/>
      <c r="R93" s="48"/>
      <c r="S93" s="36"/>
      <c r="T93" s="48"/>
      <c r="U93" s="36"/>
      <c r="V93" s="48"/>
      <c r="W93" s="36"/>
      <c r="X93" s="48"/>
      <c r="Y93" s="36"/>
      <c r="Z93" s="48"/>
      <c r="AA93" s="36"/>
      <c r="AB93" s="48"/>
      <c r="AC93" s="36"/>
      <c r="AD93" s="48"/>
      <c r="AE93" s="36"/>
      <c r="AF93" s="48"/>
      <c r="AG93" s="36"/>
      <c r="AH93" s="48"/>
      <c r="AI93" s="36"/>
      <c r="AJ93" s="48"/>
      <c r="AK93" s="36"/>
      <c r="AL93" s="48"/>
      <c r="AM93" s="36"/>
      <c r="AN93" s="48"/>
      <c r="AO93" s="36"/>
      <c r="AP93" s="48"/>
      <c r="AQ93" s="36"/>
      <c r="AR93" s="48"/>
      <c r="AS93" s="36"/>
      <c r="AT93" s="48"/>
      <c r="AU93" s="36"/>
      <c r="AV93" s="48"/>
      <c r="AW93" s="36"/>
      <c r="AX93" s="48"/>
      <c r="AY93" s="36"/>
      <c r="AZ93" s="48"/>
      <c r="BA93" s="36"/>
      <c r="BB93" s="48"/>
      <c r="BC93" s="36"/>
      <c r="BD93" s="48"/>
      <c r="BE93" s="36"/>
      <c r="BF93" s="49"/>
      <c r="BG93" s="43">
        <f t="shared" si="15"/>
        <v>0</v>
      </c>
      <c r="BH93" s="36">
        <v>60</v>
      </c>
      <c r="BI93" s="36">
        <f t="shared" si="16"/>
        <v>1</v>
      </c>
      <c r="BJ93" s="36">
        <v>80</v>
      </c>
      <c r="BK93" s="36">
        <f t="shared" si="17"/>
        <v>80</v>
      </c>
      <c r="BL93" s="44"/>
      <c r="BM93" s="78" t="str">
        <f t="shared" si="14"/>
        <v>OK</v>
      </c>
    </row>
    <row r="94" spans="1:65" s="32" customFormat="1" ht="24.9" customHeight="1">
      <c r="A94" s="76"/>
      <c r="B94" s="36">
        <f>SUBTOTAL(103,C$5:C94)</f>
        <v>90</v>
      </c>
      <c r="C94" s="52" t="s">
        <v>189</v>
      </c>
      <c r="D94" s="53" t="s">
        <v>30</v>
      </c>
      <c r="E94" s="47"/>
      <c r="F94" s="48"/>
      <c r="G94" s="36"/>
      <c r="H94" s="48"/>
      <c r="I94" s="36"/>
      <c r="J94" s="48"/>
      <c r="K94" s="36"/>
      <c r="L94" s="48"/>
      <c r="M94" s="36"/>
      <c r="N94" s="48"/>
      <c r="O94" s="36"/>
      <c r="P94" s="48"/>
      <c r="Q94" s="36"/>
      <c r="R94" s="48"/>
      <c r="S94" s="36"/>
      <c r="T94" s="48"/>
      <c r="U94" s="36"/>
      <c r="V94" s="48"/>
      <c r="W94" s="36"/>
      <c r="X94" s="48"/>
      <c r="Y94" s="36"/>
      <c r="Z94" s="48"/>
      <c r="AA94" s="36"/>
      <c r="AB94" s="48"/>
      <c r="AC94" s="36"/>
      <c r="AD94" s="48"/>
      <c r="AE94" s="36"/>
      <c r="AF94" s="48"/>
      <c r="AG94" s="36"/>
      <c r="AH94" s="48"/>
      <c r="AI94" s="36"/>
      <c r="AJ94" s="48"/>
      <c r="AK94" s="36"/>
      <c r="AL94" s="48"/>
      <c r="AM94" s="36"/>
      <c r="AN94" s="48"/>
      <c r="AO94" s="36"/>
      <c r="AP94" s="48"/>
      <c r="AQ94" s="36"/>
      <c r="AR94" s="48"/>
      <c r="AS94" s="36"/>
      <c r="AT94" s="48"/>
      <c r="AU94" s="36"/>
      <c r="AV94" s="48"/>
      <c r="AW94" s="36"/>
      <c r="AX94" s="48"/>
      <c r="AY94" s="36"/>
      <c r="AZ94" s="48"/>
      <c r="BA94" s="36"/>
      <c r="BB94" s="48"/>
      <c r="BC94" s="36"/>
      <c r="BD94" s="48"/>
      <c r="BE94" s="36"/>
      <c r="BF94" s="49"/>
      <c r="BG94" s="43">
        <f t="shared" si="15"/>
        <v>0</v>
      </c>
      <c r="BH94" s="36">
        <v>60</v>
      </c>
      <c r="BI94" s="36">
        <f t="shared" si="16"/>
        <v>0</v>
      </c>
      <c r="BJ94" s="36">
        <v>80</v>
      </c>
      <c r="BK94" s="36">
        <f t="shared" si="17"/>
        <v>0</v>
      </c>
      <c r="BL94" s="44"/>
      <c r="BM94" s="78" t="str">
        <f t="shared" si="14"/>
        <v/>
      </c>
    </row>
    <row r="95" spans="1:65" s="32" customFormat="1" ht="24.9" customHeight="1">
      <c r="A95" s="76"/>
      <c r="B95" s="36">
        <f>SUBTOTAL(103,C$5:C95)</f>
        <v>91</v>
      </c>
      <c r="C95" s="52" t="s">
        <v>190</v>
      </c>
      <c r="D95" s="53" t="s">
        <v>30</v>
      </c>
      <c r="E95" s="47"/>
      <c r="F95" s="48"/>
      <c r="G95" s="36"/>
      <c r="H95" s="48"/>
      <c r="I95" s="36"/>
      <c r="J95" s="48"/>
      <c r="K95" s="36"/>
      <c r="L95" s="48"/>
      <c r="M95" s="36"/>
      <c r="N95" s="48"/>
      <c r="O95" s="36"/>
      <c r="P95" s="48"/>
      <c r="Q95" s="36"/>
      <c r="R95" s="48"/>
      <c r="S95" s="36"/>
      <c r="T95" s="48"/>
      <c r="U95" s="36"/>
      <c r="V95" s="48"/>
      <c r="W95" s="36"/>
      <c r="X95" s="48"/>
      <c r="Y95" s="36"/>
      <c r="Z95" s="48"/>
      <c r="AA95" s="36"/>
      <c r="AB95" s="48"/>
      <c r="AC95" s="36"/>
      <c r="AD95" s="48"/>
      <c r="AE95" s="36"/>
      <c r="AF95" s="48"/>
      <c r="AG95" s="36"/>
      <c r="AH95" s="48"/>
      <c r="AI95" s="36"/>
      <c r="AJ95" s="48"/>
      <c r="AK95" s="36"/>
      <c r="AL95" s="48"/>
      <c r="AM95" s="36"/>
      <c r="AN95" s="48"/>
      <c r="AO95" s="36"/>
      <c r="AP95" s="48"/>
      <c r="AQ95" s="36"/>
      <c r="AR95" s="48"/>
      <c r="AS95" s="36"/>
      <c r="AT95" s="48"/>
      <c r="AU95" s="36"/>
      <c r="AV95" s="48"/>
      <c r="AW95" s="36"/>
      <c r="AX95" s="48"/>
      <c r="AY95" s="36"/>
      <c r="AZ95" s="48"/>
      <c r="BA95" s="36"/>
      <c r="BB95" s="48"/>
      <c r="BC95" s="36"/>
      <c r="BD95" s="48"/>
      <c r="BE95" s="36"/>
      <c r="BF95" s="49"/>
      <c r="BG95" s="43">
        <f t="shared" si="15"/>
        <v>0</v>
      </c>
      <c r="BH95" s="36">
        <v>60</v>
      </c>
      <c r="BI95" s="36">
        <f t="shared" si="16"/>
        <v>0</v>
      </c>
      <c r="BJ95" s="36">
        <v>80</v>
      </c>
      <c r="BK95" s="36">
        <f t="shared" si="17"/>
        <v>0</v>
      </c>
      <c r="BL95" s="44"/>
      <c r="BM95" s="78" t="str">
        <f t="shared" si="14"/>
        <v/>
      </c>
    </row>
    <row r="96" spans="1:65" s="32" customFormat="1" ht="24.9" customHeight="1">
      <c r="A96" s="76"/>
      <c r="B96" s="36">
        <f>SUBTOTAL(103,C$5:C96)</f>
        <v>92</v>
      </c>
      <c r="C96" s="52" t="s">
        <v>191</v>
      </c>
      <c r="D96" s="53" t="s">
        <v>30</v>
      </c>
      <c r="E96" s="47"/>
      <c r="F96" s="48"/>
      <c r="G96" s="36"/>
      <c r="H96" s="48"/>
      <c r="I96" s="36"/>
      <c r="J96" s="48"/>
      <c r="K96" s="36"/>
      <c r="L96" s="48"/>
      <c r="M96" s="36"/>
      <c r="N96" s="48"/>
      <c r="O96" s="36"/>
      <c r="P96" s="48"/>
      <c r="Q96" s="36"/>
      <c r="R96" s="48"/>
      <c r="S96" s="36"/>
      <c r="T96" s="48"/>
      <c r="U96" s="36"/>
      <c r="V96" s="48"/>
      <c r="W96" s="36"/>
      <c r="X96" s="48"/>
      <c r="Y96" s="36"/>
      <c r="Z96" s="48"/>
      <c r="AA96" s="36"/>
      <c r="AB96" s="48"/>
      <c r="AC96" s="36"/>
      <c r="AD96" s="48"/>
      <c r="AE96" s="36"/>
      <c r="AF96" s="48"/>
      <c r="AG96" s="36"/>
      <c r="AH96" s="48"/>
      <c r="AI96" s="36"/>
      <c r="AJ96" s="48"/>
      <c r="AK96" s="36"/>
      <c r="AL96" s="48"/>
      <c r="AM96" s="36"/>
      <c r="AN96" s="48"/>
      <c r="AO96" s="36"/>
      <c r="AP96" s="48"/>
      <c r="AQ96" s="36"/>
      <c r="AR96" s="48"/>
      <c r="AS96" s="36"/>
      <c r="AT96" s="48"/>
      <c r="AU96" s="36"/>
      <c r="AV96" s="48"/>
      <c r="AW96" s="36"/>
      <c r="AX96" s="48"/>
      <c r="AY96" s="36"/>
      <c r="AZ96" s="48"/>
      <c r="BA96" s="36"/>
      <c r="BB96" s="48"/>
      <c r="BC96" s="36"/>
      <c r="BD96" s="48"/>
      <c r="BE96" s="36"/>
      <c r="BF96" s="49"/>
      <c r="BG96" s="43">
        <f t="shared" si="15"/>
        <v>0</v>
      </c>
      <c r="BH96" s="36">
        <v>60</v>
      </c>
      <c r="BI96" s="36">
        <f t="shared" si="16"/>
        <v>0</v>
      </c>
      <c r="BJ96" s="36">
        <v>80</v>
      </c>
      <c r="BK96" s="36">
        <f t="shared" si="17"/>
        <v>0</v>
      </c>
      <c r="BL96" s="44"/>
      <c r="BM96" s="78" t="str">
        <f t="shared" si="14"/>
        <v/>
      </c>
    </row>
    <row r="97" spans="1:65" s="32" customFormat="1" ht="24.9" customHeight="1">
      <c r="A97" s="76"/>
      <c r="B97" s="36">
        <f>SUBTOTAL(103,C$5:C97)</f>
        <v>93</v>
      </c>
      <c r="C97" s="52" t="s">
        <v>192</v>
      </c>
      <c r="D97" s="53" t="s">
        <v>30</v>
      </c>
      <c r="E97" s="47"/>
      <c r="F97" s="48"/>
      <c r="G97" s="36"/>
      <c r="H97" s="48"/>
      <c r="I97" s="36"/>
      <c r="J97" s="48"/>
      <c r="K97" s="36"/>
      <c r="L97" s="48"/>
      <c r="M97" s="36"/>
      <c r="N97" s="48"/>
      <c r="O97" s="36"/>
      <c r="P97" s="48"/>
      <c r="Q97" s="36"/>
      <c r="R97" s="48"/>
      <c r="S97" s="36"/>
      <c r="T97" s="48"/>
      <c r="U97" s="36"/>
      <c r="V97" s="48"/>
      <c r="W97" s="36"/>
      <c r="X97" s="48"/>
      <c r="Y97" s="36"/>
      <c r="Z97" s="48"/>
      <c r="AA97" s="36"/>
      <c r="AB97" s="48"/>
      <c r="AC97" s="36"/>
      <c r="AD97" s="48"/>
      <c r="AE97" s="36"/>
      <c r="AF97" s="48"/>
      <c r="AG97" s="36"/>
      <c r="AH97" s="48"/>
      <c r="AI97" s="36"/>
      <c r="AJ97" s="48"/>
      <c r="AK97" s="36"/>
      <c r="AL97" s="48"/>
      <c r="AM97" s="36"/>
      <c r="AN97" s="48"/>
      <c r="AO97" s="36"/>
      <c r="AP97" s="48"/>
      <c r="AQ97" s="36"/>
      <c r="AR97" s="48"/>
      <c r="AS97" s="36"/>
      <c r="AT97" s="48"/>
      <c r="AU97" s="36"/>
      <c r="AV97" s="48"/>
      <c r="AW97" s="36"/>
      <c r="AX97" s="48"/>
      <c r="AY97" s="36"/>
      <c r="AZ97" s="48"/>
      <c r="BA97" s="36"/>
      <c r="BB97" s="48"/>
      <c r="BC97" s="36"/>
      <c r="BD97" s="48"/>
      <c r="BE97" s="36"/>
      <c r="BF97" s="49"/>
      <c r="BG97" s="43">
        <f t="shared" si="15"/>
        <v>0</v>
      </c>
      <c r="BH97" s="36">
        <v>60</v>
      </c>
      <c r="BI97" s="36">
        <f t="shared" si="16"/>
        <v>0</v>
      </c>
      <c r="BJ97" s="36">
        <v>80</v>
      </c>
      <c r="BK97" s="36">
        <f t="shared" si="17"/>
        <v>0</v>
      </c>
      <c r="BL97" s="44"/>
      <c r="BM97" s="78" t="str">
        <f t="shared" si="14"/>
        <v/>
      </c>
    </row>
    <row r="98" spans="1:65" s="32" customFormat="1" ht="24.9" customHeight="1">
      <c r="A98" s="76" t="s">
        <v>76</v>
      </c>
      <c r="B98" s="36">
        <f>SUBTOTAL(103,C$5:C98)</f>
        <v>94</v>
      </c>
      <c r="C98" s="52" t="s">
        <v>277</v>
      </c>
      <c r="D98" s="53" t="s">
        <v>30</v>
      </c>
      <c r="E98" s="94">
        <v>1</v>
      </c>
      <c r="F98" s="95"/>
      <c r="G98" s="96"/>
      <c r="H98" s="95"/>
      <c r="I98" s="96"/>
      <c r="J98" s="95">
        <v>1</v>
      </c>
      <c r="K98" s="96"/>
      <c r="L98" s="95">
        <v>1</v>
      </c>
      <c r="M98" s="96"/>
      <c r="N98" s="95"/>
      <c r="O98" s="96"/>
      <c r="P98" s="95"/>
      <c r="Q98" s="96"/>
      <c r="R98" s="95"/>
      <c r="S98" s="96"/>
      <c r="T98" s="95"/>
      <c r="U98" s="96"/>
      <c r="V98" s="95"/>
      <c r="W98" s="96"/>
      <c r="X98" s="95"/>
      <c r="Y98" s="96"/>
      <c r="Z98" s="95">
        <v>1</v>
      </c>
      <c r="AA98" s="96"/>
      <c r="AB98" s="95">
        <v>1</v>
      </c>
      <c r="AC98" s="96"/>
      <c r="AD98" s="95">
        <v>1</v>
      </c>
      <c r="AE98" s="96"/>
      <c r="AF98" s="95"/>
      <c r="AG98" s="96"/>
      <c r="AH98" s="95"/>
      <c r="AI98" s="96"/>
      <c r="AJ98" s="95"/>
      <c r="AK98" s="96"/>
      <c r="AL98" s="95"/>
      <c r="AM98" s="96"/>
      <c r="AN98" s="95"/>
      <c r="AO98" s="96"/>
      <c r="AP98" s="95"/>
      <c r="AQ98" s="96"/>
      <c r="AR98" s="95">
        <v>1</v>
      </c>
      <c r="AS98" s="96"/>
      <c r="AT98" s="95"/>
      <c r="AU98" s="96"/>
      <c r="AV98" s="95"/>
      <c r="AW98" s="96"/>
      <c r="AX98" s="95"/>
      <c r="AY98" s="96"/>
      <c r="AZ98" s="95"/>
      <c r="BA98" s="96"/>
      <c r="BB98" s="95"/>
      <c r="BC98" s="96"/>
      <c r="BD98" s="95"/>
      <c r="BE98" s="96"/>
      <c r="BF98" s="97"/>
      <c r="BG98" s="43">
        <f t="shared" si="15"/>
        <v>1</v>
      </c>
      <c r="BH98" s="36">
        <v>60</v>
      </c>
      <c r="BI98" s="36">
        <f t="shared" si="16"/>
        <v>6</v>
      </c>
      <c r="BJ98" s="36">
        <v>80</v>
      </c>
      <c r="BK98" s="36">
        <f t="shared" si="17"/>
        <v>540</v>
      </c>
      <c r="BL98" s="84"/>
      <c r="BM98" s="78" t="str">
        <f t="shared" si="14"/>
        <v>OK</v>
      </c>
    </row>
    <row r="99" spans="1:65" s="32" customFormat="1" ht="24.9" customHeight="1">
      <c r="A99" s="76" t="s">
        <v>76</v>
      </c>
      <c r="B99" s="36">
        <f>SUBTOTAL(103,C$5:C99)</f>
        <v>95</v>
      </c>
      <c r="C99" s="52" t="s">
        <v>276</v>
      </c>
      <c r="D99" s="53" t="s">
        <v>30</v>
      </c>
      <c r="E99" s="94"/>
      <c r="F99" s="95"/>
      <c r="G99" s="96"/>
      <c r="H99" s="95"/>
      <c r="I99" s="96"/>
      <c r="J99" s="95">
        <v>1</v>
      </c>
      <c r="K99" s="96"/>
      <c r="L99" s="95"/>
      <c r="M99" s="96"/>
      <c r="N99" s="95"/>
      <c r="O99" s="96"/>
      <c r="P99" s="95">
        <v>1</v>
      </c>
      <c r="Q99" s="96"/>
      <c r="R99" s="95"/>
      <c r="S99" s="96"/>
      <c r="T99" s="95">
        <v>1</v>
      </c>
      <c r="U99" s="96"/>
      <c r="V99" s="95">
        <v>1</v>
      </c>
      <c r="W99" s="96"/>
      <c r="X99" s="95">
        <v>1</v>
      </c>
      <c r="Y99" s="96"/>
      <c r="Z99" s="95">
        <v>1</v>
      </c>
      <c r="AA99" s="96"/>
      <c r="AB99" s="95"/>
      <c r="AC99" s="96"/>
      <c r="AD99" s="95">
        <v>1</v>
      </c>
      <c r="AE99" s="96"/>
      <c r="AF99" s="95">
        <v>1</v>
      </c>
      <c r="AG99" s="96"/>
      <c r="AH99" s="95">
        <v>1</v>
      </c>
      <c r="AI99" s="96"/>
      <c r="AJ99" s="95">
        <v>1</v>
      </c>
      <c r="AK99" s="96"/>
      <c r="AL99" s="95"/>
      <c r="AM99" s="96"/>
      <c r="AN99" s="95"/>
      <c r="AO99" s="96"/>
      <c r="AP99" s="95">
        <v>1</v>
      </c>
      <c r="AQ99" s="96"/>
      <c r="AR99" s="95"/>
      <c r="AS99" s="96"/>
      <c r="AT99" s="95"/>
      <c r="AU99" s="96"/>
      <c r="AV99" s="95"/>
      <c r="AW99" s="96"/>
      <c r="AX99" s="95"/>
      <c r="AY99" s="96"/>
      <c r="AZ99" s="95"/>
      <c r="BA99" s="96"/>
      <c r="BB99" s="95"/>
      <c r="BC99" s="96"/>
      <c r="BD99" s="95"/>
      <c r="BE99" s="96"/>
      <c r="BF99" s="97"/>
      <c r="BG99" s="43">
        <f t="shared" si="15"/>
        <v>0</v>
      </c>
      <c r="BH99" s="36">
        <v>60</v>
      </c>
      <c r="BI99" s="36">
        <f t="shared" si="16"/>
        <v>11</v>
      </c>
      <c r="BJ99" s="36">
        <v>80</v>
      </c>
      <c r="BK99" s="36">
        <f t="shared" si="17"/>
        <v>880</v>
      </c>
      <c r="BL99" s="84"/>
      <c r="BM99" s="78" t="str">
        <f t="shared" si="14"/>
        <v>OK</v>
      </c>
    </row>
    <row r="100" spans="1:65" s="32" customFormat="1" ht="24.9" customHeight="1">
      <c r="A100" s="76" t="s">
        <v>76</v>
      </c>
      <c r="B100" s="36"/>
      <c r="C100" s="52" t="s">
        <v>383</v>
      </c>
      <c r="D100" s="53" t="s">
        <v>30</v>
      </c>
      <c r="E100" s="94"/>
      <c r="F100" s="95"/>
      <c r="G100" s="96"/>
      <c r="H100" s="95"/>
      <c r="I100" s="96"/>
      <c r="J100" s="95"/>
      <c r="K100" s="96"/>
      <c r="L100" s="95"/>
      <c r="M100" s="96"/>
      <c r="N100" s="95"/>
      <c r="O100" s="96"/>
      <c r="P100" s="95"/>
      <c r="Q100" s="96"/>
      <c r="R100" s="95"/>
      <c r="S100" s="96"/>
      <c r="T100" s="95"/>
      <c r="U100" s="96"/>
      <c r="V100" s="95"/>
      <c r="W100" s="96"/>
      <c r="X100" s="95"/>
      <c r="Y100" s="96"/>
      <c r="Z100" s="95"/>
      <c r="AA100" s="96"/>
      <c r="AB100" s="95"/>
      <c r="AC100" s="96"/>
      <c r="AD100" s="95"/>
      <c r="AE100" s="96"/>
      <c r="AF100" s="95"/>
      <c r="AG100" s="96"/>
      <c r="AH100" s="95"/>
      <c r="AI100" s="96"/>
      <c r="AJ100" s="95"/>
      <c r="AK100" s="96"/>
      <c r="AL100" s="95"/>
      <c r="AM100" s="96"/>
      <c r="AN100" s="95"/>
      <c r="AO100" s="96"/>
      <c r="AP100" s="95">
        <v>1</v>
      </c>
      <c r="AQ100" s="96"/>
      <c r="AR100" s="95"/>
      <c r="AS100" s="96"/>
      <c r="AT100" s="95"/>
      <c r="AU100" s="96"/>
      <c r="AV100" s="95"/>
      <c r="AW100" s="96"/>
      <c r="AX100" s="95"/>
      <c r="AY100" s="96"/>
      <c r="AZ100" s="95"/>
      <c r="BA100" s="96"/>
      <c r="BB100" s="95"/>
      <c r="BC100" s="96"/>
      <c r="BD100" s="95"/>
      <c r="BE100" s="96"/>
      <c r="BF100" s="97"/>
      <c r="BG100" s="43">
        <f t="shared" si="15"/>
        <v>0</v>
      </c>
      <c r="BH100" s="36">
        <v>60</v>
      </c>
      <c r="BI100" s="36">
        <f t="shared" si="16"/>
        <v>1</v>
      </c>
      <c r="BJ100" s="36">
        <v>80</v>
      </c>
      <c r="BK100" s="36">
        <f t="shared" si="17"/>
        <v>80</v>
      </c>
      <c r="BL100" s="263"/>
      <c r="BM100" s="78" t="str">
        <f t="shared" si="14"/>
        <v>OK</v>
      </c>
    </row>
    <row r="101" spans="1:65" s="32" customFormat="1" ht="24.9" customHeight="1">
      <c r="A101" s="76" t="s">
        <v>76</v>
      </c>
      <c r="B101" s="36"/>
      <c r="C101" s="52" t="s">
        <v>384</v>
      </c>
      <c r="D101" s="53" t="s">
        <v>30</v>
      </c>
      <c r="E101" s="94"/>
      <c r="F101" s="95"/>
      <c r="G101" s="96"/>
      <c r="H101" s="95"/>
      <c r="I101" s="96"/>
      <c r="J101" s="95"/>
      <c r="K101" s="96"/>
      <c r="L101" s="95"/>
      <c r="M101" s="96"/>
      <c r="N101" s="95"/>
      <c r="O101" s="96"/>
      <c r="P101" s="95"/>
      <c r="Q101" s="96"/>
      <c r="R101" s="95"/>
      <c r="S101" s="96"/>
      <c r="T101" s="95"/>
      <c r="U101" s="96"/>
      <c r="V101" s="95"/>
      <c r="W101" s="96"/>
      <c r="X101" s="95"/>
      <c r="Y101" s="96"/>
      <c r="Z101" s="95"/>
      <c r="AA101" s="96"/>
      <c r="AB101" s="95"/>
      <c r="AC101" s="96"/>
      <c r="AD101" s="95"/>
      <c r="AE101" s="96"/>
      <c r="AF101" s="95"/>
      <c r="AG101" s="96"/>
      <c r="AH101" s="95"/>
      <c r="AI101" s="96"/>
      <c r="AJ101" s="95"/>
      <c r="AK101" s="96"/>
      <c r="AL101" s="95"/>
      <c r="AM101" s="96"/>
      <c r="AN101" s="95"/>
      <c r="AO101" s="96"/>
      <c r="AP101" s="95">
        <v>1</v>
      </c>
      <c r="AQ101" s="96"/>
      <c r="AR101" s="95"/>
      <c r="AS101" s="96"/>
      <c r="AT101" s="95"/>
      <c r="AU101" s="96"/>
      <c r="AV101" s="95"/>
      <c r="AW101" s="96"/>
      <c r="AX101" s="95"/>
      <c r="AY101" s="96"/>
      <c r="AZ101" s="95"/>
      <c r="BA101" s="96"/>
      <c r="BB101" s="95"/>
      <c r="BC101" s="96"/>
      <c r="BD101" s="95"/>
      <c r="BE101" s="96"/>
      <c r="BF101" s="97"/>
      <c r="BG101" s="43">
        <f t="shared" si="15"/>
        <v>0</v>
      </c>
      <c r="BH101" s="36">
        <v>60</v>
      </c>
      <c r="BI101" s="36">
        <f t="shared" si="16"/>
        <v>1</v>
      </c>
      <c r="BJ101" s="36">
        <v>80</v>
      </c>
      <c r="BK101" s="36">
        <f t="shared" si="17"/>
        <v>80</v>
      </c>
      <c r="BL101" s="263"/>
      <c r="BM101" s="78" t="str">
        <f t="shared" si="14"/>
        <v>OK</v>
      </c>
    </row>
    <row r="102" spans="1:65" s="32" customFormat="1" ht="24.9" customHeight="1">
      <c r="A102" s="76"/>
      <c r="B102" s="36">
        <f>SUBTOTAL(103,C$5:C102)</f>
        <v>98</v>
      </c>
      <c r="C102" s="52" t="s">
        <v>267</v>
      </c>
      <c r="D102" s="53" t="s">
        <v>11</v>
      </c>
      <c r="E102" s="94"/>
      <c r="F102" s="95"/>
      <c r="G102" s="96"/>
      <c r="H102" s="95"/>
      <c r="I102" s="96"/>
      <c r="J102" s="95"/>
      <c r="K102" s="96"/>
      <c r="L102" s="95"/>
      <c r="M102" s="96"/>
      <c r="N102" s="95"/>
      <c r="O102" s="96"/>
      <c r="P102" s="95"/>
      <c r="Q102" s="96"/>
      <c r="R102" s="95"/>
      <c r="S102" s="96"/>
      <c r="T102" s="95"/>
      <c r="U102" s="96"/>
      <c r="V102" s="95"/>
      <c r="W102" s="96"/>
      <c r="X102" s="95"/>
      <c r="Y102" s="96"/>
      <c r="Z102" s="95"/>
      <c r="AA102" s="96"/>
      <c r="AB102" s="95"/>
      <c r="AC102" s="96"/>
      <c r="AD102" s="95"/>
      <c r="AE102" s="96"/>
      <c r="AF102" s="95"/>
      <c r="AG102" s="96"/>
      <c r="AH102" s="95"/>
      <c r="AI102" s="96"/>
      <c r="AJ102" s="95"/>
      <c r="AK102" s="96"/>
      <c r="AL102" s="95"/>
      <c r="AM102" s="96"/>
      <c r="AN102" s="95"/>
      <c r="AO102" s="96"/>
      <c r="AP102" s="95"/>
      <c r="AQ102" s="96"/>
      <c r="AR102" s="95"/>
      <c r="AS102" s="96"/>
      <c r="AT102" s="95"/>
      <c r="AU102" s="96"/>
      <c r="AV102" s="95"/>
      <c r="AW102" s="96"/>
      <c r="AX102" s="95"/>
      <c r="AY102" s="96"/>
      <c r="AZ102" s="95"/>
      <c r="BA102" s="96"/>
      <c r="BB102" s="95"/>
      <c r="BC102" s="96"/>
      <c r="BD102" s="95"/>
      <c r="BE102" s="96"/>
      <c r="BF102" s="97"/>
      <c r="BG102" s="43">
        <f t="shared" si="15"/>
        <v>0</v>
      </c>
      <c r="BH102" s="36">
        <v>60</v>
      </c>
      <c r="BI102" s="36">
        <f t="shared" si="16"/>
        <v>0</v>
      </c>
      <c r="BJ102" s="36">
        <v>80</v>
      </c>
      <c r="BK102" s="36">
        <f t="shared" si="17"/>
        <v>0</v>
      </c>
      <c r="BL102" s="84"/>
      <c r="BM102" s="78" t="str">
        <f t="shared" si="14"/>
        <v/>
      </c>
    </row>
    <row r="103" spans="1:65" s="32" customFormat="1" ht="24.9" customHeight="1">
      <c r="A103" s="76" t="s">
        <v>76</v>
      </c>
      <c r="B103" s="36">
        <f>SUBTOTAL(103,C$5:C103)</f>
        <v>99</v>
      </c>
      <c r="C103" s="52" t="s">
        <v>123</v>
      </c>
      <c r="D103" s="53" t="s">
        <v>126</v>
      </c>
      <c r="E103" s="94"/>
      <c r="F103" s="95"/>
      <c r="G103" s="96"/>
      <c r="H103" s="95"/>
      <c r="I103" s="96"/>
      <c r="J103" s="95"/>
      <c r="K103" s="96"/>
      <c r="L103" s="95"/>
      <c r="M103" s="96"/>
      <c r="N103" s="95"/>
      <c r="O103" s="96"/>
      <c r="P103" s="95">
        <v>1</v>
      </c>
      <c r="Q103" s="96"/>
      <c r="R103" s="95"/>
      <c r="S103" s="96"/>
      <c r="T103" s="95"/>
      <c r="U103" s="96"/>
      <c r="V103" s="95"/>
      <c r="W103" s="96"/>
      <c r="X103" s="95"/>
      <c r="Y103" s="96"/>
      <c r="Z103" s="95"/>
      <c r="AA103" s="96"/>
      <c r="AB103" s="95"/>
      <c r="AC103" s="96"/>
      <c r="AD103" s="95"/>
      <c r="AE103" s="96"/>
      <c r="AF103" s="95"/>
      <c r="AG103" s="96"/>
      <c r="AH103" s="95"/>
      <c r="AI103" s="96"/>
      <c r="AJ103" s="95"/>
      <c r="AK103" s="96"/>
      <c r="AL103" s="95"/>
      <c r="AM103" s="96"/>
      <c r="AN103" s="95"/>
      <c r="AO103" s="96"/>
      <c r="AP103" s="95"/>
      <c r="AQ103" s="96"/>
      <c r="AR103" s="95"/>
      <c r="AS103" s="96"/>
      <c r="AT103" s="95"/>
      <c r="AU103" s="96"/>
      <c r="AV103" s="95"/>
      <c r="AW103" s="96"/>
      <c r="AX103" s="95"/>
      <c r="AY103" s="96"/>
      <c r="AZ103" s="95"/>
      <c r="BA103" s="96"/>
      <c r="BB103" s="95"/>
      <c r="BC103" s="96"/>
      <c r="BD103" s="95"/>
      <c r="BE103" s="96"/>
      <c r="BF103" s="97"/>
      <c r="BG103" s="43">
        <f t="shared" si="15"/>
        <v>0</v>
      </c>
      <c r="BH103" s="36">
        <v>60</v>
      </c>
      <c r="BI103" s="36">
        <f t="shared" si="16"/>
        <v>1</v>
      </c>
      <c r="BJ103" s="36">
        <v>80</v>
      </c>
      <c r="BK103" s="36">
        <f t="shared" si="17"/>
        <v>80</v>
      </c>
      <c r="BL103" s="197"/>
      <c r="BM103" s="78" t="str">
        <f t="shared" si="14"/>
        <v>OK</v>
      </c>
    </row>
    <row r="104" spans="1:65" s="32" customFormat="1" ht="24.9" customHeight="1">
      <c r="A104" s="76" t="s">
        <v>76</v>
      </c>
      <c r="B104" s="36">
        <f>SUBTOTAL(103,C$5:C104)</f>
        <v>100</v>
      </c>
      <c r="C104" s="52" t="s">
        <v>360</v>
      </c>
      <c r="D104" s="53" t="s">
        <v>361</v>
      </c>
      <c r="E104" s="54"/>
      <c r="F104" s="55">
        <v>1</v>
      </c>
      <c r="G104" s="56"/>
      <c r="H104" s="55">
        <v>2</v>
      </c>
      <c r="I104" s="56"/>
      <c r="J104" s="55"/>
      <c r="K104" s="56"/>
      <c r="L104" s="55"/>
      <c r="M104" s="56"/>
      <c r="N104" s="55"/>
      <c r="O104" s="56"/>
      <c r="P104" s="55"/>
      <c r="Q104" s="56"/>
      <c r="R104" s="55"/>
      <c r="S104" s="56"/>
      <c r="T104" s="55"/>
      <c r="U104" s="56"/>
      <c r="V104" s="55">
        <v>2</v>
      </c>
      <c r="W104" s="56"/>
      <c r="X104" s="55">
        <v>1</v>
      </c>
      <c r="Y104" s="56"/>
      <c r="Z104" s="55"/>
      <c r="AA104" s="56"/>
      <c r="AB104" s="55">
        <v>1</v>
      </c>
      <c r="AC104" s="56"/>
      <c r="AD104" s="55"/>
      <c r="AE104" s="56"/>
      <c r="AF104" s="55">
        <v>2</v>
      </c>
      <c r="AG104" s="56"/>
      <c r="AH104" s="55"/>
      <c r="AI104" s="56"/>
      <c r="AJ104" s="55"/>
      <c r="AK104" s="56"/>
      <c r="AL104" s="55"/>
      <c r="AM104" s="56"/>
      <c r="AN104" s="55"/>
      <c r="AO104" s="56"/>
      <c r="AP104" s="55"/>
      <c r="AQ104" s="56"/>
      <c r="AR104" s="55"/>
      <c r="AS104" s="56"/>
      <c r="AT104" s="55"/>
      <c r="AU104" s="56"/>
      <c r="AV104" s="55"/>
      <c r="AW104" s="56"/>
      <c r="AX104" s="55"/>
      <c r="AY104" s="56"/>
      <c r="AZ104" s="55"/>
      <c r="BA104" s="56"/>
      <c r="BB104" s="55"/>
      <c r="BC104" s="56"/>
      <c r="BD104" s="55"/>
      <c r="BE104" s="56"/>
      <c r="BF104" s="57"/>
      <c r="BG104" s="43">
        <f t="shared" si="15"/>
        <v>0</v>
      </c>
      <c r="BH104" s="36">
        <v>60</v>
      </c>
      <c r="BI104" s="36">
        <f t="shared" si="16"/>
        <v>9</v>
      </c>
      <c r="BJ104" s="36">
        <v>100</v>
      </c>
      <c r="BK104" s="36">
        <f t="shared" si="17"/>
        <v>900</v>
      </c>
      <c r="BL104" s="44"/>
      <c r="BM104" s="78" t="str">
        <f t="shared" si="14"/>
        <v>OK</v>
      </c>
    </row>
    <row r="105" spans="1:65" ht="25.5" customHeight="1">
      <c r="A105" s="76" t="s">
        <v>76</v>
      </c>
      <c r="B105" s="58"/>
      <c r="C105" s="52"/>
      <c r="D105" s="52" t="s">
        <v>65</v>
      </c>
      <c r="E105" s="59">
        <f t="shared" ref="E105:AJ105" si="18">SUM(E5:E104)</f>
        <v>4</v>
      </c>
      <c r="F105" s="60">
        <f t="shared" si="18"/>
        <v>25</v>
      </c>
      <c r="G105" s="59">
        <f t="shared" si="18"/>
        <v>3</v>
      </c>
      <c r="H105" s="60">
        <f t="shared" si="18"/>
        <v>21</v>
      </c>
      <c r="I105" s="59">
        <f t="shared" si="18"/>
        <v>2</v>
      </c>
      <c r="J105" s="60">
        <f t="shared" si="18"/>
        <v>23</v>
      </c>
      <c r="K105" s="59">
        <f t="shared" si="18"/>
        <v>3</v>
      </c>
      <c r="L105" s="60">
        <f t="shared" si="18"/>
        <v>21</v>
      </c>
      <c r="M105" s="59">
        <f t="shared" si="18"/>
        <v>3</v>
      </c>
      <c r="N105" s="60">
        <f t="shared" si="18"/>
        <v>23</v>
      </c>
      <c r="O105" s="59">
        <f t="shared" si="18"/>
        <v>1</v>
      </c>
      <c r="P105" s="60">
        <f t="shared" si="18"/>
        <v>22</v>
      </c>
      <c r="Q105" s="59">
        <f t="shared" si="18"/>
        <v>4</v>
      </c>
      <c r="R105" s="60">
        <f t="shared" si="18"/>
        <v>19</v>
      </c>
      <c r="S105" s="59">
        <f t="shared" si="18"/>
        <v>1</v>
      </c>
      <c r="T105" s="60">
        <f t="shared" si="18"/>
        <v>24</v>
      </c>
      <c r="U105" s="59">
        <f t="shared" si="18"/>
        <v>3</v>
      </c>
      <c r="V105" s="60">
        <f t="shared" si="18"/>
        <v>25</v>
      </c>
      <c r="W105" s="59">
        <f t="shared" si="18"/>
        <v>1</v>
      </c>
      <c r="X105" s="60">
        <f t="shared" si="18"/>
        <v>25</v>
      </c>
      <c r="Y105" s="59">
        <f t="shared" si="18"/>
        <v>1</v>
      </c>
      <c r="Z105" s="60">
        <f t="shared" si="18"/>
        <v>20</v>
      </c>
      <c r="AA105" s="59">
        <f t="shared" si="18"/>
        <v>0</v>
      </c>
      <c r="AB105" s="60">
        <f t="shared" si="18"/>
        <v>18</v>
      </c>
      <c r="AC105" s="59">
        <f t="shared" si="18"/>
        <v>1</v>
      </c>
      <c r="AD105" s="60">
        <f t="shared" si="18"/>
        <v>23</v>
      </c>
      <c r="AE105" s="59">
        <f t="shared" si="18"/>
        <v>2</v>
      </c>
      <c r="AF105" s="60">
        <f t="shared" si="18"/>
        <v>21</v>
      </c>
      <c r="AG105" s="59">
        <f t="shared" si="18"/>
        <v>2</v>
      </c>
      <c r="AH105" s="60">
        <f t="shared" si="18"/>
        <v>21</v>
      </c>
      <c r="AI105" s="59">
        <f t="shared" si="18"/>
        <v>1</v>
      </c>
      <c r="AJ105" s="60">
        <f t="shared" si="18"/>
        <v>14</v>
      </c>
      <c r="AK105" s="59">
        <f t="shared" ref="AK105:BF105" si="19">SUM(AK5:AK104)</f>
        <v>2</v>
      </c>
      <c r="AL105" s="60">
        <f t="shared" si="19"/>
        <v>14</v>
      </c>
      <c r="AM105" s="59">
        <f t="shared" si="19"/>
        <v>3</v>
      </c>
      <c r="AN105" s="60">
        <f t="shared" si="19"/>
        <v>21</v>
      </c>
      <c r="AO105" s="59">
        <f t="shared" si="19"/>
        <v>2</v>
      </c>
      <c r="AP105" s="60">
        <f>SUM(AP5:AP104)</f>
        <v>24</v>
      </c>
      <c r="AQ105" s="60">
        <f>SUM(AQ5:AQ104)</f>
        <v>2</v>
      </c>
      <c r="AR105" s="60">
        <f>SUM(AR5:AR104)</f>
        <v>17</v>
      </c>
      <c r="AS105" s="59">
        <f t="shared" si="19"/>
        <v>3</v>
      </c>
      <c r="AT105" s="60">
        <f t="shared" si="19"/>
        <v>23</v>
      </c>
      <c r="AU105" s="59">
        <f t="shared" si="19"/>
        <v>0</v>
      </c>
      <c r="AV105" s="60">
        <f t="shared" si="19"/>
        <v>0</v>
      </c>
      <c r="AW105" s="59">
        <f t="shared" si="19"/>
        <v>0</v>
      </c>
      <c r="AX105" s="60">
        <f>SUM(AX5:AX104)</f>
        <v>0</v>
      </c>
      <c r="AY105" s="59">
        <f t="shared" si="19"/>
        <v>0</v>
      </c>
      <c r="AZ105" s="60">
        <f t="shared" si="19"/>
        <v>0</v>
      </c>
      <c r="BA105" s="59">
        <f t="shared" si="19"/>
        <v>0</v>
      </c>
      <c r="BB105" s="60">
        <f t="shared" si="19"/>
        <v>0</v>
      </c>
      <c r="BC105" s="59">
        <f t="shared" si="19"/>
        <v>0</v>
      </c>
      <c r="BD105" s="60">
        <f t="shared" si="19"/>
        <v>0</v>
      </c>
      <c r="BE105" s="59">
        <f t="shared" si="19"/>
        <v>0</v>
      </c>
      <c r="BF105" s="60">
        <f t="shared" si="19"/>
        <v>0</v>
      </c>
      <c r="BG105" s="36">
        <f>E105+I105+K105+M105+O105+Q105+S105+U105+W105+Y105+AA105+AC105+AE105+AG105+AI105+AK105+AM105+AO105+AQ105+AS105+AU105+BE105+G105+AW105+AY105+BA105+BC105</f>
        <v>44</v>
      </c>
      <c r="BH105" s="36">
        <v>60</v>
      </c>
      <c r="BI105" s="36">
        <f>F105+J105+L105+N105+P105+R105+T105+V105+X105+Z105+AB105+AD105+AF105+AH105+AJ105+AL105+AN105+AP105+AR105+AT105+AV105+BF105+H105+AX105+AZ105+BB105+BD105</f>
        <v>444</v>
      </c>
      <c r="BJ105" s="330">
        <f>SUM(BK5:BK104)</f>
        <v>40320</v>
      </c>
      <c r="BK105" s="331"/>
      <c r="BL105" s="44"/>
      <c r="BM105" s="32" t="s">
        <v>265</v>
      </c>
    </row>
  </sheetData>
  <autoFilter ref="A1:A105"/>
  <mergeCells count="41">
    <mergeCell ref="E1:BJ1"/>
    <mergeCell ref="AW3:AX3"/>
    <mergeCell ref="BJ3:BJ4"/>
    <mergeCell ref="BJ105:BK105"/>
    <mergeCell ref="BA3:BB3"/>
    <mergeCell ref="BC3:BD3"/>
    <mergeCell ref="BE3:BF3"/>
    <mergeCell ref="BG3:BG4"/>
    <mergeCell ref="BH3:BH4"/>
    <mergeCell ref="BI3:BI4"/>
    <mergeCell ref="BI2:BJ2"/>
    <mergeCell ref="BK2:BK4"/>
    <mergeCell ref="BL2:BL4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AY3:AZ3"/>
    <mergeCell ref="AC3:AD3"/>
    <mergeCell ref="AE3:AF3"/>
    <mergeCell ref="AG3:AH3"/>
    <mergeCell ref="AI3:AJ3"/>
    <mergeCell ref="AK3:AL3"/>
    <mergeCell ref="B2:B4"/>
    <mergeCell ref="C2:C4"/>
    <mergeCell ref="D2:D4"/>
    <mergeCell ref="E2:BF2"/>
    <mergeCell ref="BG2:BH2"/>
    <mergeCell ref="W3:X3"/>
    <mergeCell ref="Y3:Z3"/>
    <mergeCell ref="AA3:AB3"/>
    <mergeCell ref="AM3:AN3"/>
    <mergeCell ref="AO3:AP3"/>
    <mergeCell ref="AQ3:AR3"/>
    <mergeCell ref="AS3:AT3"/>
    <mergeCell ref="AU3:AV3"/>
  </mergeCells>
  <conditionalFormatting sqref="BM5:BM104">
    <cfRule type="cellIs" dxfId="0" priority="1" operator="equal">
      <formula>"OK"</formula>
    </cfRule>
  </conditionalFormatting>
  <pageMargins left="0" right="0" top="0.4" bottom="0.75" header="0" footer="0"/>
  <pageSetup paperSize="9" scale="7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AJ115"/>
  <sheetViews>
    <sheetView tabSelected="1" zoomScale="130" zoomScaleNormal="130" workbookViewId="0">
      <pane xSplit="4" ySplit="3" topLeftCell="E92" activePane="bottomRight" state="frozen"/>
      <selection pane="topRight" activeCell="E1" sqref="E1"/>
      <selection pane="bottomLeft" activeCell="A4" sqref="A4"/>
      <selection pane="bottomRight" activeCell="M108" sqref="M108"/>
    </sheetView>
  </sheetViews>
  <sheetFormatPr defaultColWidth="9.109375" defaultRowHeight="13.8"/>
  <cols>
    <col min="1" max="1" width="3.6640625" style="61" bestFit="1" customWidth="1"/>
    <col min="2" max="2" width="11" style="1" customWidth="1"/>
    <col min="3" max="3" width="10.33203125" style="1" customWidth="1"/>
    <col min="4" max="4" width="10.6640625" style="1" customWidth="1"/>
    <col min="5" max="5" width="4.33203125" style="62" customWidth="1"/>
    <col min="6" max="6" width="5" style="1" customWidth="1"/>
    <col min="7" max="7" width="5" style="62" customWidth="1"/>
    <col min="8" max="8" width="4.33203125" style="1" customWidth="1"/>
    <col min="9" max="9" width="4.33203125" style="62" customWidth="1"/>
    <col min="10" max="10" width="4.33203125" style="1" customWidth="1"/>
    <col min="11" max="11" width="3.5546875" style="62" customWidth="1"/>
    <col min="12" max="12" width="4.6640625" style="1" customWidth="1"/>
    <col min="13" max="13" width="3.44140625" style="62" customWidth="1"/>
    <col min="14" max="14" width="4.33203125" style="1" hidden="1" customWidth="1"/>
    <col min="15" max="15" width="4" style="62" hidden="1" customWidth="1"/>
    <col min="16" max="16" width="4.6640625" style="1" customWidth="1"/>
    <col min="17" max="17" width="5" style="62" hidden="1" customWidth="1"/>
    <col min="18" max="18" width="4.5546875" style="1" hidden="1" customWidth="1"/>
    <col min="19" max="19" width="3.6640625" style="62" customWidth="1"/>
    <col min="20" max="20" width="4.5546875" style="62" customWidth="1"/>
    <col min="21" max="21" width="5.109375" style="1" customWidth="1"/>
    <col min="22" max="22" width="3.88671875" style="62" bestFit="1" customWidth="1"/>
    <col min="23" max="23" width="4.109375" style="1" customWidth="1"/>
    <col min="24" max="24" width="3.6640625" style="62" customWidth="1"/>
    <col min="25" max="25" width="3.33203125" style="1" customWidth="1"/>
    <col min="26" max="26" width="3.6640625" style="62" customWidth="1"/>
    <col min="27" max="27" width="4.44140625" style="1" customWidth="1"/>
    <col min="28" max="28" width="4.6640625" style="62" customWidth="1"/>
    <col min="29" max="29" width="3.44140625" style="1" customWidth="1"/>
    <col min="30" max="30" width="4" style="62" customWidth="1"/>
    <col min="31" max="31" width="4.5546875" style="1" customWidth="1"/>
    <col min="32" max="32" width="3.44140625" style="62" hidden="1" customWidth="1"/>
    <col min="33" max="33" width="4.33203125" style="1" hidden="1" customWidth="1"/>
    <col min="34" max="34" width="8.33203125" style="1" customWidth="1"/>
    <col min="35" max="35" width="10.6640625" style="1" customWidth="1"/>
    <col min="36" max="36" width="1.33203125" style="1" hidden="1" customWidth="1"/>
    <col min="37" max="16384" width="9.109375" style="1"/>
  </cols>
  <sheetData>
    <row r="1" spans="1:36" s="32" customFormat="1" ht="24.9" customHeight="1">
      <c r="C1" s="66"/>
      <c r="D1" s="66"/>
      <c r="E1" s="335" t="s">
        <v>365</v>
      </c>
      <c r="F1" s="335"/>
      <c r="G1" s="335"/>
      <c r="H1" s="335"/>
      <c r="I1" s="335"/>
      <c r="J1" s="335"/>
      <c r="K1" s="335"/>
      <c r="L1" s="335"/>
      <c r="M1" s="335"/>
      <c r="N1" s="335"/>
      <c r="O1" s="335"/>
      <c r="P1" s="335"/>
      <c r="Q1" s="335"/>
      <c r="R1" s="335"/>
      <c r="S1" s="335"/>
      <c r="T1" s="335"/>
      <c r="U1" s="335"/>
      <c r="V1" s="335"/>
      <c r="W1" s="335"/>
      <c r="X1" s="335"/>
      <c r="Y1" s="335"/>
      <c r="Z1" s="335"/>
      <c r="AA1" s="335"/>
      <c r="AB1" s="335"/>
      <c r="AC1" s="335"/>
      <c r="AD1" s="335"/>
      <c r="AE1" s="335"/>
      <c r="AF1" s="85"/>
      <c r="AG1" s="66"/>
      <c r="AH1" s="66"/>
    </row>
    <row r="2" spans="1:36" s="32" customFormat="1" ht="24.9" customHeight="1">
      <c r="A2" s="312" t="s">
        <v>4</v>
      </c>
      <c r="B2" s="315" t="s">
        <v>5</v>
      </c>
      <c r="C2" s="315" t="s">
        <v>6</v>
      </c>
      <c r="D2" s="65" t="s">
        <v>7</v>
      </c>
      <c r="E2" s="336" t="s">
        <v>366</v>
      </c>
      <c r="F2" s="337"/>
      <c r="G2" s="337"/>
      <c r="H2" s="337"/>
      <c r="I2" s="337"/>
      <c r="J2" s="337"/>
      <c r="K2" s="337"/>
      <c r="L2" s="337"/>
      <c r="M2" s="337"/>
      <c r="N2" s="337"/>
      <c r="O2" s="337"/>
      <c r="P2" s="337"/>
      <c r="Q2" s="337"/>
      <c r="R2" s="337"/>
      <c r="S2" s="337"/>
      <c r="T2" s="89"/>
      <c r="U2" s="63"/>
      <c r="V2" s="89"/>
      <c r="W2" s="63"/>
      <c r="X2" s="89"/>
      <c r="Y2" s="63"/>
      <c r="Z2" s="89"/>
      <c r="AA2" s="63"/>
      <c r="AB2" s="89"/>
      <c r="AC2" s="63"/>
      <c r="AD2" s="89"/>
      <c r="AE2" s="63"/>
      <c r="AF2" s="89"/>
      <c r="AG2" s="63"/>
      <c r="AH2" s="324" t="s">
        <v>8</v>
      </c>
      <c r="AI2" s="324" t="s">
        <v>9</v>
      </c>
      <c r="AJ2" s="32" t="s">
        <v>76</v>
      </c>
    </row>
    <row r="3" spans="1:36" s="32" customFormat="1" ht="24.9" customHeight="1">
      <c r="A3" s="314"/>
      <c r="B3" s="317"/>
      <c r="C3" s="317"/>
      <c r="D3" s="33"/>
      <c r="E3" s="86">
        <v>1</v>
      </c>
      <c r="F3" s="67">
        <v>2</v>
      </c>
      <c r="G3" s="86">
        <v>3</v>
      </c>
      <c r="H3" s="67">
        <v>4</v>
      </c>
      <c r="I3" s="86">
        <v>5</v>
      </c>
      <c r="J3" s="67">
        <v>6</v>
      </c>
      <c r="K3" s="86">
        <v>7</v>
      </c>
      <c r="L3" s="67">
        <v>8</v>
      </c>
      <c r="M3" s="86">
        <v>9</v>
      </c>
      <c r="N3" s="67">
        <v>10</v>
      </c>
      <c r="O3" s="86">
        <v>11</v>
      </c>
      <c r="P3" s="67">
        <v>12</v>
      </c>
      <c r="Q3" s="86">
        <v>13</v>
      </c>
      <c r="R3" s="67">
        <v>14</v>
      </c>
      <c r="S3" s="86">
        <v>15</v>
      </c>
      <c r="T3" s="86">
        <v>18</v>
      </c>
      <c r="U3" s="67">
        <v>19</v>
      </c>
      <c r="V3" s="86">
        <v>20</v>
      </c>
      <c r="W3" s="67">
        <v>21</v>
      </c>
      <c r="X3" s="86">
        <v>22</v>
      </c>
      <c r="Y3" s="67">
        <v>23</v>
      </c>
      <c r="Z3" s="86">
        <v>25</v>
      </c>
      <c r="AA3" s="67">
        <v>26</v>
      </c>
      <c r="AB3" s="86">
        <v>27</v>
      </c>
      <c r="AC3" s="82">
        <v>28</v>
      </c>
      <c r="AD3" s="35">
        <v>30</v>
      </c>
      <c r="AE3" s="67">
        <v>31</v>
      </c>
      <c r="AF3" s="86">
        <v>29</v>
      </c>
      <c r="AG3" s="67">
        <v>31</v>
      </c>
      <c r="AH3" s="326"/>
      <c r="AI3" s="325"/>
      <c r="AJ3" s="32" t="s">
        <v>76</v>
      </c>
    </row>
    <row r="4" spans="1:36" s="32" customFormat="1" ht="24.9" customHeight="1">
      <c r="A4" s="36">
        <f>SUBTOTAL(103,B$4:B4)</f>
        <v>1</v>
      </c>
      <c r="B4" s="52" t="s">
        <v>10</v>
      </c>
      <c r="C4" s="51" t="s">
        <v>11</v>
      </c>
      <c r="D4" s="50" t="s">
        <v>11</v>
      </c>
      <c r="E4" s="87"/>
      <c r="F4" s="41">
        <v>400</v>
      </c>
      <c r="G4" s="40"/>
      <c r="H4" s="41"/>
      <c r="I4" s="40"/>
      <c r="J4" s="41"/>
      <c r="K4" s="40"/>
      <c r="L4" s="41"/>
      <c r="M4" s="40"/>
      <c r="N4" s="41"/>
      <c r="O4" s="40"/>
      <c r="P4" s="41"/>
      <c r="Q4" s="40"/>
      <c r="R4" s="41"/>
      <c r="S4" s="40"/>
      <c r="T4" s="40"/>
      <c r="U4" s="41"/>
      <c r="V4" s="40"/>
      <c r="W4" s="41"/>
      <c r="X4" s="40"/>
      <c r="Y4" s="41">
        <v>400</v>
      </c>
      <c r="Z4" s="40"/>
      <c r="AA4" s="41"/>
      <c r="AB4" s="40"/>
      <c r="AC4" s="41"/>
      <c r="AD4" s="40">
        <v>400</v>
      </c>
      <c r="AE4" s="41"/>
      <c r="AF4" s="40"/>
      <c r="AG4" s="41"/>
      <c r="AH4" s="43">
        <f>SUM(E4:AG4)</f>
        <v>1200</v>
      </c>
      <c r="AI4" s="84"/>
      <c r="AJ4" s="32" t="s">
        <v>76</v>
      </c>
    </row>
    <row r="5" spans="1:36" s="32" customFormat="1" ht="24.9" customHeight="1">
      <c r="A5" s="36">
        <f>SUBTOTAL(103,B$4:B5)</f>
        <v>2</v>
      </c>
      <c r="B5" s="45" t="s">
        <v>12</v>
      </c>
      <c r="C5" s="51" t="s">
        <v>11</v>
      </c>
      <c r="D5" s="50" t="s">
        <v>11</v>
      </c>
      <c r="E5" s="88"/>
      <c r="F5" s="36"/>
      <c r="G5" s="48"/>
      <c r="H5" s="36">
        <v>600</v>
      </c>
      <c r="I5" s="48"/>
      <c r="J5" s="36"/>
      <c r="K5" s="48"/>
      <c r="L5" s="36">
        <v>400</v>
      </c>
      <c r="M5" s="48"/>
      <c r="N5" s="36"/>
      <c r="O5" s="48"/>
      <c r="P5" s="36"/>
      <c r="Q5" s="48"/>
      <c r="R5" s="36"/>
      <c r="S5" s="48"/>
      <c r="T5" s="48">
        <v>600</v>
      </c>
      <c r="U5" s="36">
        <v>400</v>
      </c>
      <c r="V5" s="48"/>
      <c r="W5" s="36">
        <v>400</v>
      </c>
      <c r="X5" s="48"/>
      <c r="Y5" s="36"/>
      <c r="Z5" s="48">
        <v>400</v>
      </c>
      <c r="AA5" s="36"/>
      <c r="AB5" s="48"/>
      <c r="AC5" s="36">
        <v>400</v>
      </c>
      <c r="AD5" s="48"/>
      <c r="AE5" s="36"/>
      <c r="AF5" s="48"/>
      <c r="AG5" s="36"/>
      <c r="AH5" s="43">
        <f t="shared" ref="AH5:AH37" si="0">SUM(E5:AG5)</f>
        <v>3200</v>
      </c>
      <c r="AI5" s="84"/>
      <c r="AJ5" s="32" t="s">
        <v>76</v>
      </c>
    </row>
    <row r="6" spans="1:36" s="32" customFormat="1" ht="24.9" customHeight="1">
      <c r="A6" s="36">
        <f>SUBTOTAL(103,B$4:B6)</f>
        <v>3</v>
      </c>
      <c r="B6" s="52" t="s">
        <v>13</v>
      </c>
      <c r="C6" s="51" t="s">
        <v>11</v>
      </c>
      <c r="D6" s="50" t="s">
        <v>11</v>
      </c>
      <c r="E6" s="88">
        <v>400</v>
      </c>
      <c r="F6" s="36"/>
      <c r="G6" s="48"/>
      <c r="H6" s="36">
        <v>400</v>
      </c>
      <c r="I6" s="48">
        <v>600</v>
      </c>
      <c r="J6" s="36">
        <v>400</v>
      </c>
      <c r="K6" s="48"/>
      <c r="L6" s="36"/>
      <c r="M6" s="48"/>
      <c r="N6" s="36"/>
      <c r="O6" s="48"/>
      <c r="P6" s="36"/>
      <c r="Q6" s="48"/>
      <c r="R6" s="36"/>
      <c r="S6" s="48"/>
      <c r="T6" s="48"/>
      <c r="U6" s="36">
        <v>600</v>
      </c>
      <c r="V6" s="48"/>
      <c r="W6" s="36"/>
      <c r="X6" s="48"/>
      <c r="Y6" s="36"/>
      <c r="Z6" s="48"/>
      <c r="AA6" s="36">
        <v>600</v>
      </c>
      <c r="AB6" s="48">
        <v>400</v>
      </c>
      <c r="AC6" s="36"/>
      <c r="AD6" s="48">
        <v>400</v>
      </c>
      <c r="AE6" s="36">
        <v>400</v>
      </c>
      <c r="AF6" s="48"/>
      <c r="AG6" s="36"/>
      <c r="AH6" s="43">
        <f t="shared" si="0"/>
        <v>4200</v>
      </c>
      <c r="AI6" s="84"/>
      <c r="AJ6" s="32" t="s">
        <v>76</v>
      </c>
    </row>
    <row r="7" spans="1:36" s="32" customFormat="1" ht="24.9" customHeight="1">
      <c r="A7" s="36">
        <f>SUBTOTAL(103,B$4:B7)</f>
        <v>4</v>
      </c>
      <c r="B7" s="52" t="s">
        <v>14</v>
      </c>
      <c r="C7" s="52" t="s">
        <v>11</v>
      </c>
      <c r="D7" s="53" t="s">
        <v>11</v>
      </c>
      <c r="E7" s="88"/>
      <c r="F7" s="36"/>
      <c r="G7" s="48">
        <v>400</v>
      </c>
      <c r="H7" s="36"/>
      <c r="I7" s="48"/>
      <c r="J7" s="36">
        <v>400</v>
      </c>
      <c r="K7" s="48"/>
      <c r="L7" s="36">
        <v>400</v>
      </c>
      <c r="M7" s="48">
        <v>400</v>
      </c>
      <c r="N7" s="36"/>
      <c r="O7" s="48"/>
      <c r="P7" s="36"/>
      <c r="Q7" s="48"/>
      <c r="R7" s="36"/>
      <c r="S7" s="48">
        <v>400</v>
      </c>
      <c r="T7" s="48"/>
      <c r="U7" s="36"/>
      <c r="V7" s="48">
        <v>600</v>
      </c>
      <c r="W7" s="36"/>
      <c r="X7" s="48">
        <v>400</v>
      </c>
      <c r="Y7" s="36"/>
      <c r="Z7" s="48"/>
      <c r="AA7" s="36"/>
      <c r="AB7" s="48">
        <v>400</v>
      </c>
      <c r="AC7" s="36"/>
      <c r="AD7" s="48"/>
      <c r="AE7" s="36">
        <v>400</v>
      </c>
      <c r="AF7" s="48"/>
      <c r="AG7" s="36"/>
      <c r="AH7" s="43">
        <f t="shared" si="0"/>
        <v>3800</v>
      </c>
      <c r="AI7" s="84"/>
      <c r="AJ7" s="32" t="s">
        <v>76</v>
      </c>
    </row>
    <row r="8" spans="1:36" s="32" customFormat="1" ht="24.9" hidden="1" customHeight="1">
      <c r="A8" s="36">
        <f>SUBTOTAL(103,B$4:B8)</f>
        <v>4</v>
      </c>
      <c r="B8" s="45" t="s">
        <v>15</v>
      </c>
      <c r="C8" s="52" t="s">
        <v>11</v>
      </c>
      <c r="D8" s="53" t="s">
        <v>11</v>
      </c>
      <c r="E8" s="88"/>
      <c r="F8" s="36"/>
      <c r="G8" s="48"/>
      <c r="H8" s="36"/>
      <c r="I8" s="48"/>
      <c r="J8" s="36"/>
      <c r="K8" s="48"/>
      <c r="L8" s="36"/>
      <c r="M8" s="48"/>
      <c r="N8" s="36"/>
      <c r="O8" s="48"/>
      <c r="P8" s="36"/>
      <c r="Q8" s="48"/>
      <c r="R8" s="36"/>
      <c r="S8" s="48"/>
      <c r="T8" s="48"/>
      <c r="U8" s="36"/>
      <c r="V8" s="48"/>
      <c r="W8" s="36"/>
      <c r="X8" s="48"/>
      <c r="Y8" s="36"/>
      <c r="Z8" s="48"/>
      <c r="AA8" s="36"/>
      <c r="AB8" s="48"/>
      <c r="AC8" s="36"/>
      <c r="AD8" s="48"/>
      <c r="AE8" s="36"/>
      <c r="AF8" s="48"/>
      <c r="AG8" s="36"/>
      <c r="AH8" s="43">
        <f t="shared" si="0"/>
        <v>0</v>
      </c>
      <c r="AI8" s="84"/>
      <c r="AJ8" s="32" t="s">
        <v>76</v>
      </c>
    </row>
    <row r="9" spans="1:36" s="32" customFormat="1" ht="24.9" hidden="1" customHeight="1">
      <c r="A9" s="36">
        <f>SUBTOTAL(103,B$4:B9)</f>
        <v>4</v>
      </c>
      <c r="B9" s="45" t="s">
        <v>193</v>
      </c>
      <c r="C9" s="52" t="s">
        <v>11</v>
      </c>
      <c r="D9" s="53" t="s">
        <v>11</v>
      </c>
      <c r="E9" s="88"/>
      <c r="F9" s="36"/>
      <c r="G9" s="48"/>
      <c r="H9" s="36"/>
      <c r="I9" s="48"/>
      <c r="J9" s="36"/>
      <c r="K9" s="48"/>
      <c r="L9" s="36"/>
      <c r="M9" s="48"/>
      <c r="N9" s="36"/>
      <c r="O9" s="48"/>
      <c r="P9" s="36"/>
      <c r="Q9" s="48"/>
      <c r="R9" s="36"/>
      <c r="S9" s="48"/>
      <c r="T9" s="48"/>
      <c r="U9" s="36"/>
      <c r="V9" s="48"/>
      <c r="W9" s="36"/>
      <c r="X9" s="48"/>
      <c r="Y9" s="36"/>
      <c r="Z9" s="48"/>
      <c r="AA9" s="36"/>
      <c r="AB9" s="48"/>
      <c r="AC9" s="36"/>
      <c r="AD9" s="48"/>
      <c r="AE9" s="36"/>
      <c r="AF9" s="48"/>
      <c r="AG9" s="36"/>
      <c r="AH9" s="43">
        <f t="shared" si="0"/>
        <v>0</v>
      </c>
      <c r="AI9" s="84"/>
      <c r="AJ9" s="32" t="s">
        <v>76</v>
      </c>
    </row>
    <row r="10" spans="1:36" s="32" customFormat="1" ht="24.9" hidden="1" customHeight="1">
      <c r="A10" s="36">
        <f>SUBTOTAL(103,B$4:B10)</f>
        <v>4</v>
      </c>
      <c r="B10" s="45" t="s">
        <v>146</v>
      </c>
      <c r="C10" s="52" t="s">
        <v>11</v>
      </c>
      <c r="D10" s="53" t="s">
        <v>11</v>
      </c>
      <c r="E10" s="88"/>
      <c r="F10" s="36"/>
      <c r="G10" s="48"/>
      <c r="H10" s="36"/>
      <c r="I10" s="48"/>
      <c r="J10" s="36"/>
      <c r="K10" s="48"/>
      <c r="L10" s="36"/>
      <c r="M10" s="48"/>
      <c r="N10" s="36"/>
      <c r="O10" s="48"/>
      <c r="P10" s="36"/>
      <c r="Q10" s="48"/>
      <c r="R10" s="36"/>
      <c r="S10" s="48"/>
      <c r="T10" s="48"/>
      <c r="U10" s="36"/>
      <c r="V10" s="48"/>
      <c r="W10" s="36"/>
      <c r="X10" s="48"/>
      <c r="Y10" s="36"/>
      <c r="Z10" s="48"/>
      <c r="AA10" s="36"/>
      <c r="AB10" s="48"/>
      <c r="AC10" s="36"/>
      <c r="AD10" s="48"/>
      <c r="AE10" s="36"/>
      <c r="AF10" s="48"/>
      <c r="AG10" s="36"/>
      <c r="AH10" s="43">
        <f t="shared" si="0"/>
        <v>0</v>
      </c>
      <c r="AI10" s="84"/>
      <c r="AJ10" s="32" t="s">
        <v>76</v>
      </c>
    </row>
    <row r="11" spans="1:36" s="32" customFormat="1" ht="24.9" hidden="1" customHeight="1">
      <c r="A11" s="36">
        <f>SUBTOTAL(103,B$4:B11)</f>
        <v>4</v>
      </c>
      <c r="B11" s="52" t="s">
        <v>194</v>
      </c>
      <c r="C11" s="45" t="s">
        <v>11</v>
      </c>
      <c r="D11" s="46" t="s">
        <v>11</v>
      </c>
      <c r="E11" s="88"/>
      <c r="F11" s="36"/>
      <c r="G11" s="48"/>
      <c r="H11" s="36"/>
      <c r="I11" s="48"/>
      <c r="J11" s="36"/>
      <c r="K11" s="48"/>
      <c r="L11" s="36"/>
      <c r="M11" s="48"/>
      <c r="N11" s="36"/>
      <c r="O11" s="48"/>
      <c r="P11" s="36"/>
      <c r="Q11" s="48"/>
      <c r="R11" s="36"/>
      <c r="S11" s="48"/>
      <c r="T11" s="48"/>
      <c r="U11" s="36"/>
      <c r="V11" s="48"/>
      <c r="W11" s="36"/>
      <c r="X11" s="48"/>
      <c r="Y11" s="36"/>
      <c r="Z11" s="48"/>
      <c r="AA11" s="36"/>
      <c r="AB11" s="48"/>
      <c r="AC11" s="36"/>
      <c r="AD11" s="48"/>
      <c r="AE11" s="36"/>
      <c r="AF11" s="48"/>
      <c r="AG11" s="36"/>
      <c r="AH11" s="43">
        <f t="shared" si="0"/>
        <v>0</v>
      </c>
      <c r="AI11" s="84"/>
      <c r="AJ11" s="32" t="s">
        <v>76</v>
      </c>
    </row>
    <row r="12" spans="1:36" s="32" customFormat="1" ht="24.9" customHeight="1">
      <c r="A12" s="36">
        <f>SUBTOTAL(103,B$4:B12)</f>
        <v>5</v>
      </c>
      <c r="B12" s="52" t="s">
        <v>16</v>
      </c>
      <c r="C12" s="52" t="s">
        <v>17</v>
      </c>
      <c r="D12" s="46" t="s">
        <v>18</v>
      </c>
      <c r="E12" s="88">
        <v>400</v>
      </c>
      <c r="F12" s="36">
        <v>400</v>
      </c>
      <c r="G12" s="48">
        <v>400</v>
      </c>
      <c r="H12" s="36"/>
      <c r="I12" s="48">
        <v>600</v>
      </c>
      <c r="J12" s="36"/>
      <c r="K12" s="48"/>
      <c r="L12" s="36">
        <v>400</v>
      </c>
      <c r="M12" s="48"/>
      <c r="N12" s="36"/>
      <c r="O12" s="48"/>
      <c r="P12" s="36"/>
      <c r="Q12" s="48"/>
      <c r="R12" s="36"/>
      <c r="S12" s="48"/>
      <c r="T12" s="48"/>
      <c r="U12" s="36"/>
      <c r="V12" s="48"/>
      <c r="W12" s="36"/>
      <c r="X12" s="48"/>
      <c r="Y12" s="36"/>
      <c r="Z12" s="48"/>
      <c r="AA12" s="36">
        <v>400</v>
      </c>
      <c r="AB12" s="48">
        <v>400</v>
      </c>
      <c r="AC12" s="36"/>
      <c r="AD12" s="48"/>
      <c r="AE12" s="36"/>
      <c r="AF12" s="48"/>
      <c r="AG12" s="36"/>
      <c r="AH12" s="43">
        <f t="shared" si="0"/>
        <v>3000</v>
      </c>
      <c r="AI12" s="84"/>
      <c r="AJ12" s="32" t="s">
        <v>76</v>
      </c>
    </row>
    <row r="13" spans="1:36" s="32" customFormat="1" ht="24.9" customHeight="1">
      <c r="A13" s="36">
        <f>SUBTOTAL(103,B$4:B13)</f>
        <v>6</v>
      </c>
      <c r="B13" s="52" t="s">
        <v>19</v>
      </c>
      <c r="C13" s="52" t="s">
        <v>17</v>
      </c>
      <c r="D13" s="46" t="s">
        <v>20</v>
      </c>
      <c r="E13" s="88"/>
      <c r="F13" s="36">
        <v>400</v>
      </c>
      <c r="G13" s="48">
        <v>400</v>
      </c>
      <c r="H13" s="36"/>
      <c r="I13" s="48"/>
      <c r="J13" s="36"/>
      <c r="K13" s="48"/>
      <c r="L13" s="36"/>
      <c r="M13" s="48"/>
      <c r="N13" s="36"/>
      <c r="O13" s="48"/>
      <c r="P13" s="36"/>
      <c r="Q13" s="48"/>
      <c r="R13" s="36"/>
      <c r="S13" s="48"/>
      <c r="T13" s="48"/>
      <c r="U13" s="36">
        <v>400</v>
      </c>
      <c r="V13" s="48"/>
      <c r="W13" s="36"/>
      <c r="X13" s="48"/>
      <c r="Y13" s="36"/>
      <c r="Z13" s="48"/>
      <c r="AA13" s="36"/>
      <c r="AB13" s="48">
        <v>400</v>
      </c>
      <c r="AC13" s="36"/>
      <c r="AD13" s="48"/>
      <c r="AE13" s="36"/>
      <c r="AF13" s="48"/>
      <c r="AG13" s="36"/>
      <c r="AH13" s="43">
        <f t="shared" si="0"/>
        <v>1600</v>
      </c>
      <c r="AI13" s="84"/>
      <c r="AJ13" s="32" t="s">
        <v>76</v>
      </c>
    </row>
    <row r="14" spans="1:36" s="32" customFormat="1" ht="24.9" customHeight="1">
      <c r="A14" s="36">
        <f>SUBTOTAL(103,B$4:B14)</f>
        <v>7</v>
      </c>
      <c r="B14" s="52" t="s">
        <v>195</v>
      </c>
      <c r="C14" s="52" t="s">
        <v>17</v>
      </c>
      <c r="D14" s="46" t="s">
        <v>20</v>
      </c>
      <c r="E14" s="88"/>
      <c r="F14" s="36">
        <v>400</v>
      </c>
      <c r="G14" s="48">
        <v>400</v>
      </c>
      <c r="H14" s="36"/>
      <c r="I14" s="48"/>
      <c r="J14" s="36">
        <v>600</v>
      </c>
      <c r="K14" s="48"/>
      <c r="L14" s="36">
        <v>400</v>
      </c>
      <c r="M14" s="48"/>
      <c r="N14" s="36"/>
      <c r="O14" s="48"/>
      <c r="P14" s="36"/>
      <c r="Q14" s="48"/>
      <c r="R14" s="36"/>
      <c r="S14" s="48"/>
      <c r="T14" s="48"/>
      <c r="U14" s="36">
        <v>400</v>
      </c>
      <c r="V14" s="48"/>
      <c r="W14" s="36"/>
      <c r="X14" s="48"/>
      <c r="Y14" s="36"/>
      <c r="Z14" s="48"/>
      <c r="AA14" s="36"/>
      <c r="AB14" s="48"/>
      <c r="AC14" s="36"/>
      <c r="AD14" s="48"/>
      <c r="AE14" s="36"/>
      <c r="AF14" s="48"/>
      <c r="AG14" s="36"/>
      <c r="AH14" s="43">
        <f t="shared" si="0"/>
        <v>2200</v>
      </c>
      <c r="AI14" s="84"/>
      <c r="AJ14" s="32" t="s">
        <v>76</v>
      </c>
    </row>
    <row r="15" spans="1:36" s="32" customFormat="1" ht="24.9" customHeight="1">
      <c r="A15" s="36">
        <f>SUBTOTAL(103,B$4:B15)</f>
        <v>8</v>
      </c>
      <c r="B15" s="52" t="s">
        <v>21</v>
      </c>
      <c r="C15" s="52" t="s">
        <v>22</v>
      </c>
      <c r="D15" s="53" t="s">
        <v>23</v>
      </c>
      <c r="E15" s="88">
        <v>400</v>
      </c>
      <c r="F15" s="36"/>
      <c r="G15" s="48"/>
      <c r="H15" s="36"/>
      <c r="I15" s="48"/>
      <c r="J15" s="36"/>
      <c r="K15" s="48"/>
      <c r="L15" s="36"/>
      <c r="M15" s="48"/>
      <c r="N15" s="36"/>
      <c r="O15" s="48"/>
      <c r="P15" s="36"/>
      <c r="Q15" s="48"/>
      <c r="R15" s="36"/>
      <c r="S15" s="48">
        <v>400</v>
      </c>
      <c r="T15" s="48"/>
      <c r="U15" s="36"/>
      <c r="V15" s="48"/>
      <c r="W15" s="36"/>
      <c r="X15" s="48"/>
      <c r="Y15" s="36"/>
      <c r="Z15" s="48"/>
      <c r="AA15" s="36"/>
      <c r="AB15" s="48"/>
      <c r="AC15" s="36"/>
      <c r="AD15" s="48"/>
      <c r="AE15" s="36"/>
      <c r="AF15" s="48"/>
      <c r="AG15" s="36"/>
      <c r="AH15" s="43">
        <f t="shared" si="0"/>
        <v>800</v>
      </c>
      <c r="AI15" s="84"/>
      <c r="AJ15" s="32" t="s">
        <v>76</v>
      </c>
    </row>
    <row r="16" spans="1:36" s="32" customFormat="1" ht="24.9" customHeight="1">
      <c r="A16" s="36">
        <f>SUBTOTAL(103,B$4:B16)</f>
        <v>9</v>
      </c>
      <c r="B16" s="52" t="s">
        <v>24</v>
      </c>
      <c r="C16" s="52" t="s">
        <v>22</v>
      </c>
      <c r="D16" s="53" t="s">
        <v>22</v>
      </c>
      <c r="E16" s="88"/>
      <c r="F16" s="36"/>
      <c r="G16" s="48"/>
      <c r="H16" s="36"/>
      <c r="I16" s="48">
        <v>400</v>
      </c>
      <c r="J16" s="36"/>
      <c r="K16" s="48"/>
      <c r="L16" s="36"/>
      <c r="M16" s="48"/>
      <c r="N16" s="36"/>
      <c r="O16" s="48"/>
      <c r="P16" s="36">
        <v>400</v>
      </c>
      <c r="Q16" s="48"/>
      <c r="R16" s="36"/>
      <c r="S16" s="48"/>
      <c r="T16" s="48"/>
      <c r="U16" s="36">
        <v>400</v>
      </c>
      <c r="V16" s="48"/>
      <c r="W16" s="36"/>
      <c r="X16" s="48"/>
      <c r="Y16" s="36"/>
      <c r="Z16" s="48"/>
      <c r="AA16" s="36">
        <v>400</v>
      </c>
      <c r="AB16" s="48"/>
      <c r="AC16" s="36"/>
      <c r="AD16" s="48"/>
      <c r="AE16" s="36"/>
      <c r="AF16" s="48"/>
      <c r="AG16" s="36"/>
      <c r="AH16" s="43">
        <f t="shared" si="0"/>
        <v>1600</v>
      </c>
      <c r="AI16" s="84"/>
      <c r="AJ16" s="32" t="s">
        <v>76</v>
      </c>
    </row>
    <row r="17" spans="1:36" s="32" customFormat="1" ht="24.9" customHeight="1">
      <c r="A17" s="36">
        <f>SUBTOTAL(103,B$4:B17)</f>
        <v>10</v>
      </c>
      <c r="B17" s="52" t="s">
        <v>25</v>
      </c>
      <c r="C17" s="52" t="s">
        <v>22</v>
      </c>
      <c r="D17" s="53" t="s">
        <v>22</v>
      </c>
      <c r="E17" s="88"/>
      <c r="F17" s="36"/>
      <c r="G17" s="48"/>
      <c r="H17" s="36"/>
      <c r="I17" s="48"/>
      <c r="J17" s="36"/>
      <c r="K17" s="48">
        <v>400</v>
      </c>
      <c r="L17" s="36"/>
      <c r="M17" s="48"/>
      <c r="N17" s="36"/>
      <c r="O17" s="48"/>
      <c r="P17" s="36"/>
      <c r="Q17" s="48"/>
      <c r="R17" s="36"/>
      <c r="S17" s="48"/>
      <c r="T17" s="48"/>
      <c r="U17" s="36"/>
      <c r="V17" s="48"/>
      <c r="W17" s="36">
        <v>400</v>
      </c>
      <c r="X17" s="48"/>
      <c r="Y17" s="36"/>
      <c r="Z17" s="48"/>
      <c r="AA17" s="36"/>
      <c r="AB17" s="48"/>
      <c r="AC17" s="36"/>
      <c r="AD17" s="48"/>
      <c r="AE17" s="36"/>
      <c r="AF17" s="48"/>
      <c r="AG17" s="36"/>
      <c r="AH17" s="43">
        <f t="shared" si="0"/>
        <v>800</v>
      </c>
      <c r="AI17" s="84"/>
      <c r="AJ17" s="32" t="s">
        <v>76</v>
      </c>
    </row>
    <row r="18" spans="1:36" s="32" customFormat="1" ht="24.9" customHeight="1">
      <c r="A18" s="36">
        <f>SUBTOTAL(103,B$4:B18)</f>
        <v>11</v>
      </c>
      <c r="B18" s="52" t="s">
        <v>26</v>
      </c>
      <c r="C18" s="52" t="s">
        <v>22</v>
      </c>
      <c r="D18" s="50" t="s">
        <v>11</v>
      </c>
      <c r="E18" s="88"/>
      <c r="F18" s="36"/>
      <c r="G18" s="48"/>
      <c r="H18" s="36"/>
      <c r="I18" s="48"/>
      <c r="J18" s="36">
        <v>400</v>
      </c>
      <c r="K18" s="48"/>
      <c r="L18" s="36"/>
      <c r="M18" s="48"/>
      <c r="N18" s="36"/>
      <c r="O18" s="48"/>
      <c r="P18" s="36"/>
      <c r="Q18" s="48"/>
      <c r="R18" s="36"/>
      <c r="S18" s="48"/>
      <c r="T18" s="48"/>
      <c r="U18" s="36"/>
      <c r="V18" s="48"/>
      <c r="W18" s="36"/>
      <c r="X18" s="48"/>
      <c r="Y18" s="36"/>
      <c r="Z18" s="48"/>
      <c r="AA18" s="36"/>
      <c r="AB18" s="48">
        <v>400</v>
      </c>
      <c r="AC18" s="36"/>
      <c r="AD18" s="48"/>
      <c r="AE18" s="36"/>
      <c r="AF18" s="48"/>
      <c r="AG18" s="36"/>
      <c r="AH18" s="43">
        <f t="shared" si="0"/>
        <v>800</v>
      </c>
      <c r="AI18" s="84"/>
      <c r="AJ18" s="32" t="s">
        <v>76</v>
      </c>
    </row>
    <row r="19" spans="1:36" s="32" customFormat="1" ht="24.9" hidden="1" customHeight="1">
      <c r="A19" s="36">
        <f>SUBTOTAL(103,B$4:B19)</f>
        <v>11</v>
      </c>
      <c r="B19" s="45" t="s">
        <v>196</v>
      </c>
      <c r="C19" s="52" t="s">
        <v>27</v>
      </c>
      <c r="D19" s="53" t="s">
        <v>27</v>
      </c>
      <c r="E19" s="88"/>
      <c r="F19" s="36"/>
      <c r="G19" s="48"/>
      <c r="H19" s="36"/>
      <c r="I19" s="48"/>
      <c r="J19" s="36"/>
      <c r="K19" s="48"/>
      <c r="L19" s="36"/>
      <c r="M19" s="48"/>
      <c r="N19" s="36"/>
      <c r="O19" s="48"/>
      <c r="P19" s="36"/>
      <c r="Q19" s="48"/>
      <c r="R19" s="36"/>
      <c r="S19" s="48"/>
      <c r="T19" s="48"/>
      <c r="U19" s="36"/>
      <c r="V19" s="48"/>
      <c r="W19" s="36"/>
      <c r="X19" s="48"/>
      <c r="Y19" s="36"/>
      <c r="Z19" s="48"/>
      <c r="AA19" s="36"/>
      <c r="AB19" s="48"/>
      <c r="AC19" s="36"/>
      <c r="AD19" s="48"/>
      <c r="AE19" s="36"/>
      <c r="AF19" s="48"/>
      <c r="AG19" s="36"/>
      <c r="AH19" s="43">
        <f t="shared" si="0"/>
        <v>0</v>
      </c>
      <c r="AI19" s="84"/>
      <c r="AJ19" s="32" t="s">
        <v>76</v>
      </c>
    </row>
    <row r="20" spans="1:36" s="32" customFormat="1" ht="24.9" customHeight="1">
      <c r="A20" s="36">
        <f>SUBTOTAL(103,B$4:B20)</f>
        <v>12</v>
      </c>
      <c r="B20" s="45" t="s">
        <v>28</v>
      </c>
      <c r="C20" s="52" t="s">
        <v>27</v>
      </c>
      <c r="D20" s="46" t="s">
        <v>29</v>
      </c>
      <c r="E20" s="88"/>
      <c r="F20" s="36"/>
      <c r="G20" s="48"/>
      <c r="H20" s="36"/>
      <c r="I20" s="48"/>
      <c r="J20" s="36"/>
      <c r="K20" s="48"/>
      <c r="L20" s="36"/>
      <c r="M20" s="48"/>
      <c r="N20" s="36"/>
      <c r="O20" s="48"/>
      <c r="P20" s="36">
        <v>400</v>
      </c>
      <c r="Q20" s="48"/>
      <c r="R20" s="36"/>
      <c r="S20" s="48"/>
      <c r="T20" s="48"/>
      <c r="U20" s="36"/>
      <c r="V20" s="48"/>
      <c r="W20" s="36"/>
      <c r="X20" s="48"/>
      <c r="Y20" s="36"/>
      <c r="Z20" s="48"/>
      <c r="AA20" s="36">
        <v>600</v>
      </c>
      <c r="AB20" s="48"/>
      <c r="AC20" s="36"/>
      <c r="AD20" s="48"/>
      <c r="AE20" s="36"/>
      <c r="AF20" s="48"/>
      <c r="AG20" s="36"/>
      <c r="AH20" s="43">
        <f t="shared" si="0"/>
        <v>1000</v>
      </c>
      <c r="AI20" s="84"/>
      <c r="AJ20" s="32" t="s">
        <v>76</v>
      </c>
    </row>
    <row r="21" spans="1:36" s="32" customFormat="1" ht="24.9" customHeight="1">
      <c r="A21" s="36">
        <f>SUBTOTAL(103,B$4:B21)</f>
        <v>13</v>
      </c>
      <c r="B21" s="52" t="s">
        <v>31</v>
      </c>
      <c r="C21" s="52" t="s">
        <v>30</v>
      </c>
      <c r="D21" s="50" t="s">
        <v>11</v>
      </c>
      <c r="E21" s="88"/>
      <c r="F21" s="36"/>
      <c r="G21" s="48"/>
      <c r="H21" s="36"/>
      <c r="I21" s="48"/>
      <c r="J21" s="36"/>
      <c r="K21" s="48"/>
      <c r="L21" s="36"/>
      <c r="M21" s="48"/>
      <c r="N21" s="36"/>
      <c r="O21" s="48"/>
      <c r="P21" s="36"/>
      <c r="Q21" s="48"/>
      <c r="R21" s="36"/>
      <c r="S21" s="48"/>
      <c r="T21" s="48"/>
      <c r="U21" s="36"/>
      <c r="V21" s="48"/>
      <c r="W21" s="36"/>
      <c r="X21" s="48">
        <v>400</v>
      </c>
      <c r="Y21" s="36"/>
      <c r="Z21" s="48"/>
      <c r="AA21" s="36"/>
      <c r="AB21" s="48"/>
      <c r="AC21" s="36"/>
      <c r="AD21" s="48"/>
      <c r="AE21" s="36"/>
      <c r="AF21" s="48"/>
      <c r="AG21" s="36"/>
      <c r="AH21" s="43">
        <f t="shared" si="0"/>
        <v>400</v>
      </c>
      <c r="AI21" s="84"/>
    </row>
    <row r="22" spans="1:36" s="32" customFormat="1" ht="24.9" hidden="1" customHeight="1">
      <c r="A22" s="36">
        <f>SUBTOTAL(103,B$4:B22)</f>
        <v>13</v>
      </c>
      <c r="B22" s="52" t="s">
        <v>198</v>
      </c>
      <c r="C22" s="52" t="s">
        <v>30</v>
      </c>
      <c r="D22" s="46" t="s">
        <v>18</v>
      </c>
      <c r="E22" s="88"/>
      <c r="F22" s="36"/>
      <c r="G22" s="48"/>
      <c r="H22" s="36"/>
      <c r="I22" s="48"/>
      <c r="J22" s="36"/>
      <c r="K22" s="48"/>
      <c r="L22" s="36"/>
      <c r="M22" s="48"/>
      <c r="N22" s="36"/>
      <c r="O22" s="48"/>
      <c r="P22" s="36"/>
      <c r="Q22" s="48"/>
      <c r="R22" s="36"/>
      <c r="S22" s="48"/>
      <c r="T22" s="48"/>
      <c r="U22" s="36"/>
      <c r="V22" s="48"/>
      <c r="W22" s="36"/>
      <c r="X22" s="48"/>
      <c r="Y22" s="36"/>
      <c r="Z22" s="48"/>
      <c r="AA22" s="36"/>
      <c r="AB22" s="48"/>
      <c r="AC22" s="36"/>
      <c r="AD22" s="48"/>
      <c r="AE22" s="36"/>
      <c r="AF22" s="48"/>
      <c r="AG22" s="36"/>
      <c r="AH22" s="43">
        <f t="shared" si="0"/>
        <v>0</v>
      </c>
      <c r="AI22" s="84"/>
    </row>
    <row r="23" spans="1:36" s="32" customFormat="1" ht="24.9" hidden="1" customHeight="1">
      <c r="A23" s="36">
        <f>SUBTOTAL(103,B$4:B23)</f>
        <v>13</v>
      </c>
      <c r="B23" s="52" t="s">
        <v>199</v>
      </c>
      <c r="C23" s="52" t="s">
        <v>30</v>
      </c>
      <c r="D23" s="53" t="s">
        <v>23</v>
      </c>
      <c r="E23" s="88"/>
      <c r="F23" s="36"/>
      <c r="G23" s="48"/>
      <c r="H23" s="36"/>
      <c r="I23" s="48"/>
      <c r="J23" s="36"/>
      <c r="K23" s="48"/>
      <c r="L23" s="36"/>
      <c r="M23" s="48"/>
      <c r="N23" s="36"/>
      <c r="O23" s="48"/>
      <c r="P23" s="36"/>
      <c r="Q23" s="48"/>
      <c r="R23" s="36"/>
      <c r="S23" s="48"/>
      <c r="T23" s="48"/>
      <c r="U23" s="36"/>
      <c r="V23" s="48"/>
      <c r="W23" s="36"/>
      <c r="X23" s="48"/>
      <c r="Y23" s="36"/>
      <c r="Z23" s="48"/>
      <c r="AA23" s="36"/>
      <c r="AB23" s="48"/>
      <c r="AC23" s="36"/>
      <c r="AD23" s="48"/>
      <c r="AE23" s="36"/>
      <c r="AF23" s="48"/>
      <c r="AG23" s="36"/>
      <c r="AH23" s="43">
        <f t="shared" si="0"/>
        <v>0</v>
      </c>
      <c r="AI23" s="84"/>
    </row>
    <row r="24" spans="1:36" s="32" customFormat="1" ht="24.9" hidden="1" customHeight="1">
      <c r="A24" s="36">
        <f>SUBTOTAL(103,B$4:B24)</f>
        <v>13</v>
      </c>
      <c r="B24" s="52" t="s">
        <v>188</v>
      </c>
      <c r="C24" s="52" t="s">
        <v>30</v>
      </c>
      <c r="D24" s="53" t="s">
        <v>200</v>
      </c>
      <c r="E24" s="88"/>
      <c r="F24" s="36"/>
      <c r="G24" s="48"/>
      <c r="H24" s="36"/>
      <c r="I24" s="48"/>
      <c r="J24" s="36"/>
      <c r="K24" s="48"/>
      <c r="L24" s="36"/>
      <c r="M24" s="48"/>
      <c r="N24" s="36"/>
      <c r="O24" s="48"/>
      <c r="P24" s="36"/>
      <c r="Q24" s="48"/>
      <c r="R24" s="36"/>
      <c r="S24" s="48"/>
      <c r="T24" s="48"/>
      <c r="U24" s="36"/>
      <c r="V24" s="48"/>
      <c r="W24" s="36"/>
      <c r="X24" s="48"/>
      <c r="Y24" s="36"/>
      <c r="Z24" s="48"/>
      <c r="AA24" s="36"/>
      <c r="AB24" s="48"/>
      <c r="AC24" s="36"/>
      <c r="AD24" s="48"/>
      <c r="AE24" s="36"/>
      <c r="AF24" s="48"/>
      <c r="AG24" s="36"/>
      <c r="AH24" s="43">
        <f t="shared" si="0"/>
        <v>0</v>
      </c>
      <c r="AI24" s="84"/>
    </row>
    <row r="25" spans="1:36" s="32" customFormat="1" ht="24.9" customHeight="1">
      <c r="A25" s="36">
        <f>SUBTOTAL(103,B$4:B25)</f>
        <v>14</v>
      </c>
      <c r="B25" s="52" t="s">
        <v>189</v>
      </c>
      <c r="C25" s="52" t="s">
        <v>30</v>
      </c>
      <c r="D25" s="53" t="s">
        <v>278</v>
      </c>
      <c r="E25" s="88"/>
      <c r="F25" s="36"/>
      <c r="G25" s="48"/>
      <c r="H25" s="36"/>
      <c r="I25" s="48"/>
      <c r="J25" s="36"/>
      <c r="K25" s="48"/>
      <c r="L25" s="36"/>
      <c r="M25" s="48"/>
      <c r="N25" s="36"/>
      <c r="O25" s="48"/>
      <c r="P25" s="36"/>
      <c r="Q25" s="48"/>
      <c r="R25" s="36"/>
      <c r="S25" s="48"/>
      <c r="T25" s="48"/>
      <c r="U25" s="36"/>
      <c r="V25" s="48"/>
      <c r="W25" s="36"/>
      <c r="X25" s="48"/>
      <c r="Y25" s="36"/>
      <c r="Z25" s="48"/>
      <c r="AA25" s="36"/>
      <c r="AB25" s="48"/>
      <c r="AC25" s="36"/>
      <c r="AD25" s="48"/>
      <c r="AE25" s="36">
        <v>500</v>
      </c>
      <c r="AF25" s="48"/>
      <c r="AG25" s="36"/>
      <c r="AH25" s="43">
        <f t="shared" si="0"/>
        <v>500</v>
      </c>
      <c r="AI25" s="84"/>
    </row>
    <row r="26" spans="1:36" s="32" customFormat="1" ht="24.9" hidden="1" customHeight="1">
      <c r="A26" s="36">
        <f>SUBTOTAL(103,B$4:B26)</f>
        <v>14</v>
      </c>
      <c r="B26" s="52" t="s">
        <v>197</v>
      </c>
      <c r="C26" s="52" t="s">
        <v>30</v>
      </c>
      <c r="D26" s="53" t="s">
        <v>200</v>
      </c>
      <c r="E26" s="88"/>
      <c r="F26" s="36"/>
      <c r="G26" s="48"/>
      <c r="H26" s="36"/>
      <c r="I26" s="48"/>
      <c r="J26" s="36"/>
      <c r="K26" s="48"/>
      <c r="L26" s="36"/>
      <c r="M26" s="48"/>
      <c r="N26" s="36"/>
      <c r="O26" s="48"/>
      <c r="P26" s="36"/>
      <c r="Q26" s="48"/>
      <c r="R26" s="36"/>
      <c r="S26" s="48"/>
      <c r="T26" s="48"/>
      <c r="U26" s="36"/>
      <c r="V26" s="48"/>
      <c r="W26" s="36"/>
      <c r="X26" s="48"/>
      <c r="Y26" s="36"/>
      <c r="Z26" s="48"/>
      <c r="AA26" s="36"/>
      <c r="AB26" s="48"/>
      <c r="AC26" s="36"/>
      <c r="AD26" s="48"/>
      <c r="AE26" s="36"/>
      <c r="AF26" s="48"/>
      <c r="AG26" s="36"/>
      <c r="AH26" s="43">
        <f t="shared" si="0"/>
        <v>0</v>
      </c>
      <c r="AI26" s="84"/>
    </row>
    <row r="27" spans="1:36" s="32" customFormat="1" ht="24.9" hidden="1" customHeight="1">
      <c r="A27" s="36">
        <f>SUBTOTAL(103,B$4:B27)</f>
        <v>14</v>
      </c>
      <c r="B27" s="52" t="s">
        <v>201</v>
      </c>
      <c r="C27" s="52" t="s">
        <v>30</v>
      </c>
      <c r="D27" s="53" t="s">
        <v>200</v>
      </c>
      <c r="E27" s="88"/>
      <c r="F27" s="36"/>
      <c r="G27" s="48"/>
      <c r="H27" s="36"/>
      <c r="I27" s="48"/>
      <c r="J27" s="36"/>
      <c r="K27" s="48"/>
      <c r="L27" s="36"/>
      <c r="M27" s="48"/>
      <c r="N27" s="36"/>
      <c r="O27" s="48"/>
      <c r="P27" s="36"/>
      <c r="Q27" s="48"/>
      <c r="R27" s="36"/>
      <c r="S27" s="48"/>
      <c r="T27" s="48"/>
      <c r="U27" s="36"/>
      <c r="V27" s="48"/>
      <c r="W27" s="36"/>
      <c r="X27" s="48"/>
      <c r="Y27" s="36"/>
      <c r="Z27" s="48"/>
      <c r="AA27" s="36"/>
      <c r="AB27" s="48"/>
      <c r="AC27" s="36"/>
      <c r="AD27" s="48"/>
      <c r="AE27" s="36"/>
      <c r="AF27" s="48"/>
      <c r="AG27" s="36"/>
      <c r="AH27" s="43">
        <f t="shared" si="0"/>
        <v>0</v>
      </c>
      <c r="AI27" s="84"/>
    </row>
    <row r="28" spans="1:36" s="32" customFormat="1" ht="24.9" hidden="1" customHeight="1">
      <c r="A28" s="36">
        <f>SUBTOTAL(103,B$4:B28)</f>
        <v>14</v>
      </c>
      <c r="B28" s="52" t="s">
        <v>202</v>
      </c>
      <c r="C28" s="52" t="s">
        <v>30</v>
      </c>
      <c r="D28" s="53" t="s">
        <v>200</v>
      </c>
      <c r="E28" s="88"/>
      <c r="F28" s="36"/>
      <c r="G28" s="48"/>
      <c r="H28" s="36"/>
      <c r="I28" s="48"/>
      <c r="J28" s="36"/>
      <c r="K28" s="48"/>
      <c r="L28" s="36"/>
      <c r="M28" s="48"/>
      <c r="N28" s="36"/>
      <c r="O28" s="48"/>
      <c r="P28" s="36"/>
      <c r="Q28" s="48"/>
      <c r="R28" s="36"/>
      <c r="S28" s="48"/>
      <c r="T28" s="48"/>
      <c r="U28" s="36"/>
      <c r="V28" s="48"/>
      <c r="W28" s="36"/>
      <c r="X28" s="48"/>
      <c r="Y28" s="36"/>
      <c r="Z28" s="48"/>
      <c r="AA28" s="36"/>
      <c r="AB28" s="48"/>
      <c r="AC28" s="36"/>
      <c r="AD28" s="48"/>
      <c r="AE28" s="36"/>
      <c r="AF28" s="48"/>
      <c r="AG28" s="36"/>
      <c r="AH28" s="43">
        <f t="shared" si="0"/>
        <v>0</v>
      </c>
      <c r="AI28" s="84"/>
    </row>
    <row r="29" spans="1:36" s="32" customFormat="1" ht="24.9" hidden="1" customHeight="1">
      <c r="A29" s="36">
        <f>SUBTOTAL(103,B$4:B29)</f>
        <v>14</v>
      </c>
      <c r="B29" s="52" t="s">
        <v>203</v>
      </c>
      <c r="C29" s="52" t="s">
        <v>30</v>
      </c>
      <c r="D29" s="50" t="s">
        <v>278</v>
      </c>
      <c r="E29" s="88"/>
      <c r="F29" s="36"/>
      <c r="G29" s="48"/>
      <c r="H29" s="36"/>
      <c r="I29" s="48"/>
      <c r="J29" s="36"/>
      <c r="K29" s="48"/>
      <c r="L29" s="36"/>
      <c r="M29" s="48"/>
      <c r="N29" s="36"/>
      <c r="O29" s="48"/>
      <c r="P29" s="36"/>
      <c r="Q29" s="48"/>
      <c r="R29" s="36"/>
      <c r="S29" s="48"/>
      <c r="T29" s="48"/>
      <c r="U29" s="36"/>
      <c r="V29" s="48"/>
      <c r="W29" s="36"/>
      <c r="X29" s="48"/>
      <c r="Y29" s="36"/>
      <c r="Z29" s="48"/>
      <c r="AA29" s="36"/>
      <c r="AB29" s="48"/>
      <c r="AC29" s="36"/>
      <c r="AD29" s="48"/>
      <c r="AE29" s="36"/>
      <c r="AF29" s="48"/>
      <c r="AG29" s="36"/>
      <c r="AH29" s="43">
        <f t="shared" si="0"/>
        <v>0</v>
      </c>
      <c r="AI29" s="84"/>
    </row>
    <row r="30" spans="1:36" s="32" customFormat="1" ht="24.9" hidden="1" customHeight="1">
      <c r="A30" s="36">
        <f>SUBTOTAL(103,B$4:B30)</f>
        <v>14</v>
      </c>
      <c r="B30" s="45" t="s">
        <v>204</v>
      </c>
      <c r="C30" s="52" t="s">
        <v>205</v>
      </c>
      <c r="D30" s="53" t="s">
        <v>200</v>
      </c>
      <c r="E30" s="88"/>
      <c r="F30" s="36"/>
      <c r="G30" s="48"/>
      <c r="H30" s="36"/>
      <c r="I30" s="48"/>
      <c r="J30" s="36"/>
      <c r="K30" s="48"/>
      <c r="L30" s="36"/>
      <c r="M30" s="48"/>
      <c r="N30" s="36"/>
      <c r="O30" s="48"/>
      <c r="P30" s="36"/>
      <c r="Q30" s="48"/>
      <c r="R30" s="36"/>
      <c r="S30" s="48"/>
      <c r="T30" s="48"/>
      <c r="U30" s="36"/>
      <c r="V30" s="48"/>
      <c r="W30" s="36"/>
      <c r="X30" s="48"/>
      <c r="Y30" s="36"/>
      <c r="Z30" s="48"/>
      <c r="AA30" s="36"/>
      <c r="AB30" s="48"/>
      <c r="AC30" s="36"/>
      <c r="AD30" s="48"/>
      <c r="AE30" s="36"/>
      <c r="AF30" s="48"/>
      <c r="AG30" s="36"/>
      <c r="AH30" s="43">
        <f t="shared" si="0"/>
        <v>0</v>
      </c>
      <c r="AI30" s="84"/>
    </row>
    <row r="31" spans="1:36" s="32" customFormat="1" ht="24.9" hidden="1" customHeight="1">
      <c r="A31" s="36">
        <f>SUBTOTAL(103,B$4:B31)</f>
        <v>14</v>
      </c>
      <c r="B31" s="52" t="s">
        <v>164</v>
      </c>
      <c r="C31" s="52" t="s">
        <v>32</v>
      </c>
      <c r="D31" s="50" t="s">
        <v>11</v>
      </c>
      <c r="E31" s="88"/>
      <c r="F31" s="36"/>
      <c r="G31" s="48"/>
      <c r="H31" s="36"/>
      <c r="I31" s="48"/>
      <c r="J31" s="36"/>
      <c r="K31" s="48"/>
      <c r="L31" s="36"/>
      <c r="M31" s="48"/>
      <c r="N31" s="36"/>
      <c r="O31" s="48"/>
      <c r="P31" s="36"/>
      <c r="Q31" s="48"/>
      <c r="R31" s="36"/>
      <c r="S31" s="48"/>
      <c r="T31" s="48"/>
      <c r="U31" s="36"/>
      <c r="V31" s="48"/>
      <c r="W31" s="36"/>
      <c r="X31" s="48"/>
      <c r="Y31" s="36"/>
      <c r="Z31" s="48"/>
      <c r="AA31" s="36"/>
      <c r="AB31" s="48"/>
      <c r="AC31" s="36"/>
      <c r="AD31" s="48"/>
      <c r="AE31" s="36"/>
      <c r="AF31" s="48"/>
      <c r="AG31" s="36"/>
      <c r="AH31" s="43">
        <f t="shared" si="0"/>
        <v>0</v>
      </c>
      <c r="AI31" s="84"/>
    </row>
    <row r="32" spans="1:36" s="32" customFormat="1" ht="24.9" hidden="1" customHeight="1">
      <c r="A32" s="36">
        <f>SUBTOTAL(103,B$4:B32)</f>
        <v>14</v>
      </c>
      <c r="B32" s="52" t="s">
        <v>33</v>
      </c>
      <c r="C32" s="52" t="s">
        <v>32</v>
      </c>
      <c r="D32" s="50" t="s">
        <v>11</v>
      </c>
      <c r="E32" s="88"/>
      <c r="F32" s="36"/>
      <c r="G32" s="48"/>
      <c r="H32" s="36"/>
      <c r="I32" s="48"/>
      <c r="J32" s="36"/>
      <c r="K32" s="48"/>
      <c r="L32" s="36"/>
      <c r="M32" s="48"/>
      <c r="N32" s="36"/>
      <c r="O32" s="48"/>
      <c r="P32" s="36"/>
      <c r="Q32" s="48"/>
      <c r="R32" s="36"/>
      <c r="S32" s="48"/>
      <c r="T32" s="48"/>
      <c r="U32" s="36"/>
      <c r="V32" s="48"/>
      <c r="W32" s="36"/>
      <c r="X32" s="48"/>
      <c r="Y32" s="36"/>
      <c r="Z32" s="48"/>
      <c r="AA32" s="36"/>
      <c r="AB32" s="48"/>
      <c r="AC32" s="36"/>
      <c r="AD32" s="48"/>
      <c r="AE32" s="36"/>
      <c r="AF32" s="48"/>
      <c r="AG32" s="36"/>
      <c r="AH32" s="43">
        <f t="shared" si="0"/>
        <v>0</v>
      </c>
      <c r="AI32" s="84"/>
    </row>
    <row r="33" spans="1:35" s="32" customFormat="1" ht="24.9" hidden="1" customHeight="1">
      <c r="A33" s="36">
        <f>SUBTOTAL(103,B$4:B33)</f>
        <v>14</v>
      </c>
      <c r="B33" s="52" t="s">
        <v>206</v>
      </c>
      <c r="C33" s="52" t="s">
        <v>32</v>
      </c>
      <c r="D33" s="50" t="s">
        <v>11</v>
      </c>
      <c r="E33" s="88"/>
      <c r="F33" s="36"/>
      <c r="G33" s="48"/>
      <c r="H33" s="36"/>
      <c r="I33" s="48"/>
      <c r="J33" s="36"/>
      <c r="K33" s="48"/>
      <c r="L33" s="36"/>
      <c r="M33" s="48"/>
      <c r="N33" s="36"/>
      <c r="O33" s="48"/>
      <c r="P33" s="36"/>
      <c r="Q33" s="48"/>
      <c r="R33" s="36"/>
      <c r="S33" s="48"/>
      <c r="T33" s="48"/>
      <c r="U33" s="36"/>
      <c r="V33" s="48"/>
      <c r="W33" s="36"/>
      <c r="X33" s="48"/>
      <c r="Y33" s="36"/>
      <c r="Z33" s="48"/>
      <c r="AA33" s="36"/>
      <c r="AB33" s="48"/>
      <c r="AC33" s="36"/>
      <c r="AD33" s="48"/>
      <c r="AE33" s="36"/>
      <c r="AF33" s="48"/>
      <c r="AG33" s="36"/>
      <c r="AH33" s="43">
        <f t="shared" si="0"/>
        <v>0</v>
      </c>
      <c r="AI33" s="84"/>
    </row>
    <row r="34" spans="1:35" s="32" customFormat="1" ht="24.9" hidden="1" customHeight="1">
      <c r="A34" s="36">
        <f>SUBTOTAL(103,B$4:B34)</f>
        <v>14</v>
      </c>
      <c r="B34" s="52" t="s">
        <v>207</v>
      </c>
      <c r="C34" s="52" t="s">
        <v>163</v>
      </c>
      <c r="D34" s="50" t="s">
        <v>11</v>
      </c>
      <c r="E34" s="88"/>
      <c r="F34" s="36"/>
      <c r="G34" s="48"/>
      <c r="H34" s="36"/>
      <c r="I34" s="48"/>
      <c r="J34" s="36"/>
      <c r="K34" s="48"/>
      <c r="L34" s="36"/>
      <c r="M34" s="48"/>
      <c r="N34" s="36"/>
      <c r="O34" s="48"/>
      <c r="P34" s="36"/>
      <c r="Q34" s="48"/>
      <c r="R34" s="36"/>
      <c r="S34" s="48"/>
      <c r="T34" s="48"/>
      <c r="U34" s="36"/>
      <c r="V34" s="48"/>
      <c r="W34" s="36"/>
      <c r="X34" s="48"/>
      <c r="Y34" s="36"/>
      <c r="Z34" s="48"/>
      <c r="AA34" s="36"/>
      <c r="AB34" s="48"/>
      <c r="AC34" s="36"/>
      <c r="AD34" s="48"/>
      <c r="AE34" s="36"/>
      <c r="AF34" s="48"/>
      <c r="AG34" s="36"/>
      <c r="AH34" s="43">
        <f t="shared" si="0"/>
        <v>0</v>
      </c>
      <c r="AI34" s="84"/>
    </row>
    <row r="35" spans="1:35" s="32" customFormat="1" ht="24.9" hidden="1" customHeight="1">
      <c r="A35" s="36">
        <f>SUBTOTAL(103,B$4:B35)</f>
        <v>14</v>
      </c>
      <c r="B35" s="52" t="s">
        <v>279</v>
      </c>
      <c r="C35" s="52" t="s">
        <v>32</v>
      </c>
      <c r="D35" s="50" t="s">
        <v>278</v>
      </c>
      <c r="E35" s="88"/>
      <c r="F35" s="36"/>
      <c r="G35" s="48"/>
      <c r="H35" s="36"/>
      <c r="I35" s="48"/>
      <c r="J35" s="36"/>
      <c r="K35" s="48"/>
      <c r="L35" s="36"/>
      <c r="M35" s="48"/>
      <c r="N35" s="36"/>
      <c r="O35" s="48"/>
      <c r="P35" s="36"/>
      <c r="Q35" s="48"/>
      <c r="R35" s="36"/>
      <c r="S35" s="48"/>
      <c r="T35" s="48"/>
      <c r="U35" s="36"/>
      <c r="V35" s="48"/>
      <c r="W35" s="36"/>
      <c r="X35" s="48"/>
      <c r="Y35" s="36"/>
      <c r="Z35" s="48"/>
      <c r="AA35" s="36"/>
      <c r="AB35" s="48"/>
      <c r="AC35" s="36"/>
      <c r="AD35" s="48"/>
      <c r="AE35" s="36"/>
      <c r="AF35" s="48"/>
      <c r="AG35" s="36"/>
      <c r="AH35" s="43">
        <f t="shared" si="0"/>
        <v>0</v>
      </c>
      <c r="AI35" s="105"/>
    </row>
    <row r="36" spans="1:35" s="32" customFormat="1" ht="24.9" hidden="1" customHeight="1">
      <c r="A36" s="36">
        <f>SUBTOTAL(103,B$4:B36)</f>
        <v>14</v>
      </c>
      <c r="B36" s="52" t="s">
        <v>165</v>
      </c>
      <c r="C36" s="52" t="s">
        <v>32</v>
      </c>
      <c r="D36" s="50" t="s">
        <v>278</v>
      </c>
      <c r="E36" s="88"/>
      <c r="F36" s="36"/>
      <c r="G36" s="48"/>
      <c r="H36" s="36"/>
      <c r="I36" s="48"/>
      <c r="J36" s="36"/>
      <c r="K36" s="48"/>
      <c r="L36" s="36"/>
      <c r="M36" s="48"/>
      <c r="N36" s="36"/>
      <c r="O36" s="48"/>
      <c r="P36" s="36"/>
      <c r="Q36" s="48"/>
      <c r="R36" s="36"/>
      <c r="S36" s="48"/>
      <c r="T36" s="48"/>
      <c r="U36" s="36"/>
      <c r="V36" s="48"/>
      <c r="W36" s="36"/>
      <c r="X36" s="48"/>
      <c r="Y36" s="36"/>
      <c r="Z36" s="48"/>
      <c r="AA36" s="36"/>
      <c r="AB36" s="48"/>
      <c r="AC36" s="36"/>
      <c r="AD36" s="48"/>
      <c r="AE36" s="36"/>
      <c r="AF36" s="48"/>
      <c r="AG36" s="36"/>
      <c r="AH36" s="43">
        <f t="shared" si="0"/>
        <v>0</v>
      </c>
      <c r="AI36" s="105"/>
    </row>
    <row r="37" spans="1:35" s="32" customFormat="1" ht="24.9" hidden="1" customHeight="1">
      <c r="A37" s="36">
        <f>SUBTOTAL(103,B$4:B37)</f>
        <v>14</v>
      </c>
      <c r="B37" s="45" t="s">
        <v>208</v>
      </c>
      <c r="C37" s="52" t="s">
        <v>32</v>
      </c>
      <c r="D37" s="50" t="s">
        <v>11</v>
      </c>
      <c r="E37" s="88"/>
      <c r="F37" s="36"/>
      <c r="G37" s="48"/>
      <c r="H37" s="36"/>
      <c r="I37" s="48"/>
      <c r="J37" s="36"/>
      <c r="K37" s="48"/>
      <c r="L37" s="36"/>
      <c r="M37" s="48"/>
      <c r="N37" s="36"/>
      <c r="O37" s="48"/>
      <c r="P37" s="36"/>
      <c r="Q37" s="48"/>
      <c r="R37" s="36"/>
      <c r="S37" s="48"/>
      <c r="T37" s="48"/>
      <c r="U37" s="36"/>
      <c r="V37" s="48"/>
      <c r="W37" s="36"/>
      <c r="X37" s="48"/>
      <c r="Y37" s="36"/>
      <c r="Z37" s="48"/>
      <c r="AA37" s="36"/>
      <c r="AB37" s="48"/>
      <c r="AC37" s="36"/>
      <c r="AD37" s="48"/>
      <c r="AE37" s="36"/>
      <c r="AF37" s="48"/>
      <c r="AG37" s="36"/>
      <c r="AH37" s="43">
        <f t="shared" si="0"/>
        <v>0</v>
      </c>
      <c r="AI37" s="84"/>
    </row>
    <row r="38" spans="1:35" s="32" customFormat="1" ht="24.9" customHeight="1">
      <c r="A38" s="36">
        <f>SUBTOTAL(103,B$4:B38)</f>
        <v>15</v>
      </c>
      <c r="B38" s="52" t="s">
        <v>197</v>
      </c>
      <c r="C38" s="52" t="s">
        <v>41</v>
      </c>
      <c r="D38" s="53" t="s">
        <v>278</v>
      </c>
      <c r="E38" s="88"/>
      <c r="F38" s="36"/>
      <c r="G38" s="48"/>
      <c r="H38" s="36"/>
      <c r="I38" s="48"/>
      <c r="J38" s="36"/>
      <c r="K38" s="48"/>
      <c r="L38" s="36"/>
      <c r="M38" s="48"/>
      <c r="N38" s="36"/>
      <c r="O38" s="48"/>
      <c r="P38" s="36"/>
      <c r="Q38" s="48"/>
      <c r="R38" s="36"/>
      <c r="S38" s="48"/>
      <c r="T38" s="48"/>
      <c r="U38" s="36"/>
      <c r="V38" s="48"/>
      <c r="W38" s="36"/>
      <c r="X38" s="48"/>
      <c r="Y38" s="36"/>
      <c r="Z38" s="48"/>
      <c r="AA38" s="36"/>
      <c r="AB38" s="48"/>
      <c r="AC38" s="36"/>
      <c r="AD38" s="48"/>
      <c r="AE38" s="36">
        <v>500</v>
      </c>
      <c r="AF38" s="48"/>
      <c r="AG38" s="36"/>
      <c r="AH38" s="43">
        <f t="shared" ref="AH38:AH69" si="1">SUM(E38:AG38)</f>
        <v>500</v>
      </c>
      <c r="AI38" s="84"/>
    </row>
    <row r="39" spans="1:35" s="32" customFormat="1" ht="24.9" hidden="1" customHeight="1">
      <c r="A39" s="36">
        <f>SUBTOTAL(103,B$4:B39)</f>
        <v>15</v>
      </c>
      <c r="B39" s="52" t="s">
        <v>168</v>
      </c>
      <c r="C39" s="52" t="s">
        <v>159</v>
      </c>
      <c r="D39" s="50" t="s">
        <v>11</v>
      </c>
      <c r="E39" s="88"/>
      <c r="F39" s="36"/>
      <c r="G39" s="48"/>
      <c r="H39" s="36"/>
      <c r="I39" s="48"/>
      <c r="J39" s="36"/>
      <c r="K39" s="48"/>
      <c r="L39" s="36"/>
      <c r="M39" s="48"/>
      <c r="N39" s="36"/>
      <c r="O39" s="48"/>
      <c r="P39" s="36"/>
      <c r="Q39" s="48"/>
      <c r="R39" s="36"/>
      <c r="S39" s="48"/>
      <c r="T39" s="48"/>
      <c r="U39" s="36"/>
      <c r="V39" s="48"/>
      <c r="W39" s="36"/>
      <c r="X39" s="48"/>
      <c r="Y39" s="36"/>
      <c r="Z39" s="48"/>
      <c r="AA39" s="36"/>
      <c r="AB39" s="48"/>
      <c r="AC39" s="36"/>
      <c r="AD39" s="48"/>
      <c r="AE39" s="36"/>
      <c r="AF39" s="48"/>
      <c r="AG39" s="36"/>
      <c r="AH39" s="43">
        <f t="shared" si="1"/>
        <v>0</v>
      </c>
      <c r="AI39" s="84"/>
    </row>
    <row r="40" spans="1:35" s="32" customFormat="1" ht="24.9" hidden="1" customHeight="1">
      <c r="A40" s="36">
        <f>SUBTOTAL(103,B$4:B40)</f>
        <v>15</v>
      </c>
      <c r="B40" s="45" t="s">
        <v>209</v>
      </c>
      <c r="C40" s="52" t="s">
        <v>159</v>
      </c>
      <c r="D40" s="50" t="s">
        <v>11</v>
      </c>
      <c r="E40" s="88"/>
      <c r="F40" s="36"/>
      <c r="G40" s="48"/>
      <c r="H40" s="36"/>
      <c r="I40" s="48"/>
      <c r="J40" s="36"/>
      <c r="K40" s="48"/>
      <c r="L40" s="36"/>
      <c r="M40" s="48"/>
      <c r="N40" s="36"/>
      <c r="O40" s="48"/>
      <c r="P40" s="36"/>
      <c r="Q40" s="48"/>
      <c r="R40" s="36"/>
      <c r="S40" s="48"/>
      <c r="T40" s="48"/>
      <c r="U40" s="36"/>
      <c r="V40" s="48"/>
      <c r="W40" s="36"/>
      <c r="X40" s="48"/>
      <c r="Y40" s="36"/>
      <c r="Z40" s="48"/>
      <c r="AA40" s="36"/>
      <c r="AB40" s="48"/>
      <c r="AC40" s="36"/>
      <c r="AD40" s="48"/>
      <c r="AE40" s="36"/>
      <c r="AF40" s="48"/>
      <c r="AG40" s="36"/>
      <c r="AH40" s="43">
        <f t="shared" si="1"/>
        <v>0</v>
      </c>
      <c r="AI40" s="84"/>
    </row>
    <row r="41" spans="1:35" s="32" customFormat="1" ht="24.9" hidden="1" customHeight="1">
      <c r="A41" s="36">
        <f>SUBTOTAL(103,B$4:B41)</f>
        <v>15</v>
      </c>
      <c r="B41" s="52" t="s">
        <v>170</v>
      </c>
      <c r="C41" s="52" t="s">
        <v>171</v>
      </c>
      <c r="D41" s="50" t="s">
        <v>11</v>
      </c>
      <c r="E41" s="88"/>
      <c r="F41" s="36"/>
      <c r="G41" s="48"/>
      <c r="H41" s="36"/>
      <c r="I41" s="48"/>
      <c r="J41" s="36"/>
      <c r="K41" s="48"/>
      <c r="L41" s="36"/>
      <c r="M41" s="48"/>
      <c r="N41" s="36"/>
      <c r="O41" s="48"/>
      <c r="P41" s="36"/>
      <c r="Q41" s="48"/>
      <c r="R41" s="36"/>
      <c r="S41" s="48"/>
      <c r="T41" s="48"/>
      <c r="U41" s="36"/>
      <c r="V41" s="48"/>
      <c r="W41" s="36"/>
      <c r="X41" s="48"/>
      <c r="Y41" s="36"/>
      <c r="Z41" s="48"/>
      <c r="AA41" s="36"/>
      <c r="AB41" s="48"/>
      <c r="AC41" s="36"/>
      <c r="AD41" s="48"/>
      <c r="AE41" s="36"/>
      <c r="AF41" s="48"/>
      <c r="AG41" s="36"/>
      <c r="AH41" s="43">
        <f t="shared" si="1"/>
        <v>0</v>
      </c>
      <c r="AI41" s="84"/>
    </row>
    <row r="42" spans="1:35" s="32" customFormat="1" ht="24.9" customHeight="1">
      <c r="A42" s="36">
        <f>SUBTOTAL(103,B$4:B42)</f>
        <v>16</v>
      </c>
      <c r="B42" s="52" t="s">
        <v>183</v>
      </c>
      <c r="C42" s="52" t="s">
        <v>37</v>
      </c>
      <c r="D42" s="53" t="s">
        <v>278</v>
      </c>
      <c r="E42" s="88"/>
      <c r="F42" s="36"/>
      <c r="G42" s="48"/>
      <c r="H42" s="36"/>
      <c r="I42" s="48"/>
      <c r="J42" s="36"/>
      <c r="K42" s="48"/>
      <c r="L42" s="36"/>
      <c r="M42" s="48"/>
      <c r="N42" s="36"/>
      <c r="O42" s="48"/>
      <c r="P42" s="36"/>
      <c r="Q42" s="48"/>
      <c r="R42" s="36"/>
      <c r="S42" s="48"/>
      <c r="T42" s="48"/>
      <c r="U42" s="36"/>
      <c r="V42" s="48"/>
      <c r="W42" s="36"/>
      <c r="X42" s="48"/>
      <c r="Y42" s="36"/>
      <c r="Z42" s="48"/>
      <c r="AA42" s="36"/>
      <c r="AB42" s="48"/>
      <c r="AC42" s="36"/>
      <c r="AD42" s="48"/>
      <c r="AE42" s="36">
        <v>500</v>
      </c>
      <c r="AF42" s="48"/>
      <c r="AG42" s="36"/>
      <c r="AH42" s="43">
        <f t="shared" si="1"/>
        <v>500</v>
      </c>
      <c r="AI42" s="84"/>
    </row>
    <row r="43" spans="1:35" s="32" customFormat="1" ht="24.9" hidden="1" customHeight="1">
      <c r="A43" s="36">
        <f>SUBTOTAL(103,B$4:B43)</f>
        <v>16</v>
      </c>
      <c r="B43" s="52" t="s">
        <v>210</v>
      </c>
      <c r="C43" s="52" t="s">
        <v>159</v>
      </c>
      <c r="D43" s="53" t="s">
        <v>159</v>
      </c>
      <c r="E43" s="88"/>
      <c r="F43" s="36"/>
      <c r="G43" s="48"/>
      <c r="H43" s="36"/>
      <c r="I43" s="48"/>
      <c r="J43" s="36"/>
      <c r="K43" s="48"/>
      <c r="L43" s="36"/>
      <c r="M43" s="48"/>
      <c r="N43" s="36"/>
      <c r="O43" s="48"/>
      <c r="P43" s="36"/>
      <c r="Q43" s="48"/>
      <c r="R43" s="36"/>
      <c r="S43" s="48"/>
      <c r="T43" s="48"/>
      <c r="U43" s="36"/>
      <c r="V43" s="48"/>
      <c r="W43" s="36"/>
      <c r="X43" s="48"/>
      <c r="Y43" s="36"/>
      <c r="Z43" s="48"/>
      <c r="AA43" s="36"/>
      <c r="AB43" s="48"/>
      <c r="AC43" s="36"/>
      <c r="AD43" s="48"/>
      <c r="AE43" s="36"/>
      <c r="AF43" s="48"/>
      <c r="AG43" s="36"/>
      <c r="AH43" s="43">
        <f t="shared" si="1"/>
        <v>0</v>
      </c>
      <c r="AI43" s="84"/>
    </row>
    <row r="44" spans="1:35" s="32" customFormat="1" ht="24.9" hidden="1" customHeight="1">
      <c r="A44" s="36">
        <f>SUBTOTAL(103,B$4:B44)</f>
        <v>16</v>
      </c>
      <c r="B44" s="52" t="s">
        <v>211</v>
      </c>
      <c r="C44" s="52" t="s">
        <v>159</v>
      </c>
      <c r="D44" s="53" t="s">
        <v>159</v>
      </c>
      <c r="E44" s="88"/>
      <c r="F44" s="36"/>
      <c r="G44" s="48"/>
      <c r="H44" s="36"/>
      <c r="I44" s="48"/>
      <c r="J44" s="36"/>
      <c r="K44" s="48"/>
      <c r="L44" s="36"/>
      <c r="M44" s="48"/>
      <c r="N44" s="36"/>
      <c r="O44" s="48"/>
      <c r="P44" s="36"/>
      <c r="Q44" s="48"/>
      <c r="R44" s="36"/>
      <c r="S44" s="48"/>
      <c r="T44" s="48"/>
      <c r="U44" s="36"/>
      <c r="V44" s="48"/>
      <c r="W44" s="36"/>
      <c r="X44" s="48"/>
      <c r="Y44" s="36"/>
      <c r="Z44" s="48"/>
      <c r="AA44" s="36"/>
      <c r="AB44" s="48"/>
      <c r="AC44" s="36"/>
      <c r="AD44" s="48"/>
      <c r="AE44" s="36"/>
      <c r="AF44" s="48"/>
      <c r="AG44" s="36"/>
      <c r="AH44" s="43">
        <f t="shared" si="1"/>
        <v>0</v>
      </c>
      <c r="AI44" s="84"/>
    </row>
    <row r="45" spans="1:35" s="32" customFormat="1" ht="24.9" hidden="1" customHeight="1">
      <c r="A45" s="36">
        <f>SUBTOTAL(103,B$4:B45)</f>
        <v>16</v>
      </c>
      <c r="B45" s="45" t="s">
        <v>212</v>
      </c>
      <c r="C45" s="52" t="s">
        <v>159</v>
      </c>
      <c r="D45" s="53" t="s">
        <v>159</v>
      </c>
      <c r="E45" s="88"/>
      <c r="F45" s="36"/>
      <c r="G45" s="48"/>
      <c r="H45" s="36"/>
      <c r="I45" s="48"/>
      <c r="J45" s="36"/>
      <c r="K45" s="48"/>
      <c r="L45" s="36"/>
      <c r="M45" s="48"/>
      <c r="N45" s="36"/>
      <c r="O45" s="48"/>
      <c r="P45" s="36"/>
      <c r="Q45" s="48"/>
      <c r="R45" s="36"/>
      <c r="S45" s="48"/>
      <c r="T45" s="48"/>
      <c r="U45" s="36"/>
      <c r="V45" s="48"/>
      <c r="W45" s="36"/>
      <c r="X45" s="48"/>
      <c r="Y45" s="36"/>
      <c r="Z45" s="48"/>
      <c r="AA45" s="36"/>
      <c r="AB45" s="48"/>
      <c r="AC45" s="36"/>
      <c r="AD45" s="48"/>
      <c r="AE45" s="36"/>
      <c r="AF45" s="48"/>
      <c r="AG45" s="36"/>
      <c r="AH45" s="43">
        <f t="shared" si="1"/>
        <v>0</v>
      </c>
      <c r="AI45" s="84"/>
    </row>
    <row r="46" spans="1:35" s="32" customFormat="1" ht="24.9" hidden="1" customHeight="1">
      <c r="A46" s="36">
        <f>SUBTOTAL(103,B$4:B46)</f>
        <v>16</v>
      </c>
      <c r="B46" s="52" t="s">
        <v>174</v>
      </c>
      <c r="C46" s="52" t="s">
        <v>34</v>
      </c>
      <c r="D46" s="50" t="s">
        <v>11</v>
      </c>
      <c r="E46" s="88"/>
      <c r="F46" s="36"/>
      <c r="G46" s="48"/>
      <c r="H46" s="36"/>
      <c r="I46" s="48"/>
      <c r="J46" s="36"/>
      <c r="K46" s="48"/>
      <c r="L46" s="36"/>
      <c r="M46" s="48"/>
      <c r="N46" s="36"/>
      <c r="O46" s="48"/>
      <c r="P46" s="36"/>
      <c r="Q46" s="48"/>
      <c r="R46" s="36"/>
      <c r="S46" s="48"/>
      <c r="T46" s="48"/>
      <c r="U46" s="36"/>
      <c r="V46" s="48"/>
      <c r="W46" s="36"/>
      <c r="X46" s="48"/>
      <c r="Y46" s="36"/>
      <c r="Z46" s="48"/>
      <c r="AA46" s="36"/>
      <c r="AB46" s="48"/>
      <c r="AC46" s="36"/>
      <c r="AD46" s="48"/>
      <c r="AE46" s="36"/>
      <c r="AF46" s="48"/>
      <c r="AG46" s="36"/>
      <c r="AH46" s="43">
        <f t="shared" si="1"/>
        <v>0</v>
      </c>
      <c r="AI46" s="84"/>
    </row>
    <row r="47" spans="1:35" s="32" customFormat="1" ht="24.9" customHeight="1">
      <c r="A47" s="36">
        <f>SUBTOTAL(103,B$4:B47)</f>
        <v>17</v>
      </c>
      <c r="B47" s="52" t="s">
        <v>35</v>
      </c>
      <c r="C47" s="52" t="s">
        <v>34</v>
      </c>
      <c r="D47" s="50" t="s">
        <v>11</v>
      </c>
      <c r="E47" s="88"/>
      <c r="F47" s="36"/>
      <c r="G47" s="48"/>
      <c r="H47" s="36"/>
      <c r="I47" s="48"/>
      <c r="J47" s="36"/>
      <c r="K47" s="48"/>
      <c r="L47" s="36"/>
      <c r="M47" s="48"/>
      <c r="N47" s="36"/>
      <c r="O47" s="48"/>
      <c r="P47" s="36">
        <v>400</v>
      </c>
      <c r="Q47" s="48"/>
      <c r="R47" s="36"/>
      <c r="S47" s="48"/>
      <c r="T47" s="48"/>
      <c r="U47" s="36"/>
      <c r="V47" s="48"/>
      <c r="W47" s="36"/>
      <c r="X47" s="48"/>
      <c r="Y47" s="36"/>
      <c r="Z47" s="48"/>
      <c r="AA47" s="36"/>
      <c r="AB47" s="48"/>
      <c r="AC47" s="36"/>
      <c r="AD47" s="48"/>
      <c r="AE47" s="36"/>
      <c r="AF47" s="48"/>
      <c r="AG47" s="36"/>
      <c r="AH47" s="43">
        <f t="shared" si="1"/>
        <v>400</v>
      </c>
      <c r="AI47" s="84"/>
    </row>
    <row r="48" spans="1:35" s="32" customFormat="1" ht="24.9" hidden="1" customHeight="1">
      <c r="A48" s="36">
        <f>SUBTOTAL(103,B$4:B48)</f>
        <v>17</v>
      </c>
      <c r="B48" s="52" t="s">
        <v>173</v>
      </c>
      <c r="C48" s="52" t="s">
        <v>213</v>
      </c>
      <c r="D48" s="50" t="s">
        <v>11</v>
      </c>
      <c r="E48" s="88"/>
      <c r="F48" s="36"/>
      <c r="G48" s="48"/>
      <c r="H48" s="36"/>
      <c r="I48" s="48"/>
      <c r="J48" s="36"/>
      <c r="K48" s="48"/>
      <c r="L48" s="36"/>
      <c r="M48" s="48"/>
      <c r="N48" s="36"/>
      <c r="O48" s="48"/>
      <c r="P48" s="36"/>
      <c r="Q48" s="48"/>
      <c r="R48" s="36"/>
      <c r="S48" s="48"/>
      <c r="T48" s="48"/>
      <c r="U48" s="36"/>
      <c r="V48" s="48"/>
      <c r="W48" s="36"/>
      <c r="X48" s="48"/>
      <c r="Y48" s="36"/>
      <c r="Z48" s="48"/>
      <c r="AA48" s="36"/>
      <c r="AB48" s="48"/>
      <c r="AC48" s="36"/>
      <c r="AD48" s="48"/>
      <c r="AE48" s="36"/>
      <c r="AF48" s="48"/>
      <c r="AG48" s="36"/>
      <c r="AH48" s="43">
        <f t="shared" si="1"/>
        <v>0</v>
      </c>
      <c r="AI48" s="83"/>
    </row>
    <row r="49" spans="1:36" s="32" customFormat="1" ht="24.9" customHeight="1">
      <c r="A49" s="36">
        <f>SUBTOTAL(103,B$4:B49)</f>
        <v>18</v>
      </c>
      <c r="B49" s="52" t="s">
        <v>36</v>
      </c>
      <c r="C49" s="52" t="s">
        <v>214</v>
      </c>
      <c r="D49" s="50" t="s">
        <v>11</v>
      </c>
      <c r="E49" s="88"/>
      <c r="F49" s="36"/>
      <c r="G49" s="48"/>
      <c r="H49" s="36"/>
      <c r="I49" s="48"/>
      <c r="J49" s="36"/>
      <c r="K49" s="48"/>
      <c r="L49" s="36"/>
      <c r="M49" s="48"/>
      <c r="N49" s="36"/>
      <c r="O49" s="48"/>
      <c r="P49" s="36">
        <v>400</v>
      </c>
      <c r="Q49" s="48"/>
      <c r="R49" s="36"/>
      <c r="S49" s="48"/>
      <c r="T49" s="48"/>
      <c r="U49" s="36"/>
      <c r="V49" s="48"/>
      <c r="W49" s="36"/>
      <c r="X49" s="48"/>
      <c r="Y49" s="36"/>
      <c r="Z49" s="48"/>
      <c r="AA49" s="36"/>
      <c r="AB49" s="48"/>
      <c r="AC49" s="36"/>
      <c r="AD49" s="48"/>
      <c r="AE49" s="36"/>
      <c r="AF49" s="48"/>
      <c r="AG49" s="36"/>
      <c r="AH49" s="43">
        <f t="shared" si="1"/>
        <v>400</v>
      </c>
      <c r="AI49" s="64"/>
    </row>
    <row r="50" spans="1:36" s="32" customFormat="1" ht="24.9" customHeight="1">
      <c r="A50" s="36">
        <f>SUBTOTAL(103,B$4:B50)</f>
        <v>19</v>
      </c>
      <c r="B50" s="52" t="s">
        <v>215</v>
      </c>
      <c r="C50" s="52" t="s">
        <v>214</v>
      </c>
      <c r="D50" s="50" t="s">
        <v>278</v>
      </c>
      <c r="E50" s="88"/>
      <c r="F50" s="36"/>
      <c r="G50" s="48"/>
      <c r="H50" s="36"/>
      <c r="I50" s="48"/>
      <c r="J50" s="36"/>
      <c r="K50" s="48"/>
      <c r="L50" s="36"/>
      <c r="M50" s="48"/>
      <c r="N50" s="36"/>
      <c r="O50" s="48"/>
      <c r="P50" s="36"/>
      <c r="Q50" s="48"/>
      <c r="R50" s="36"/>
      <c r="S50" s="48"/>
      <c r="T50" s="48"/>
      <c r="U50" s="36"/>
      <c r="V50" s="48"/>
      <c r="W50" s="36"/>
      <c r="X50" s="48"/>
      <c r="Y50" s="36"/>
      <c r="Z50" s="48"/>
      <c r="AA50" s="36"/>
      <c r="AB50" s="48"/>
      <c r="AC50" s="36"/>
      <c r="AD50" s="48"/>
      <c r="AE50" s="36">
        <v>500</v>
      </c>
      <c r="AF50" s="48"/>
      <c r="AG50" s="36"/>
      <c r="AH50" s="43">
        <f t="shared" si="1"/>
        <v>500</v>
      </c>
      <c r="AI50" s="84"/>
    </row>
    <row r="51" spans="1:36" s="32" customFormat="1" ht="24.9" customHeight="1">
      <c r="A51" s="36">
        <f>SUBTOTAL(103,B$4:B51)</f>
        <v>20</v>
      </c>
      <c r="B51" s="45" t="s">
        <v>216</v>
      </c>
      <c r="C51" s="52" t="s">
        <v>148</v>
      </c>
      <c r="D51" s="50" t="s">
        <v>11</v>
      </c>
      <c r="E51" s="88"/>
      <c r="F51" s="36"/>
      <c r="G51" s="48"/>
      <c r="H51" s="36"/>
      <c r="I51" s="48"/>
      <c r="J51" s="36"/>
      <c r="K51" s="48"/>
      <c r="L51" s="36"/>
      <c r="M51" s="48"/>
      <c r="N51" s="36"/>
      <c r="O51" s="48"/>
      <c r="P51" s="36">
        <v>400</v>
      </c>
      <c r="Q51" s="48"/>
      <c r="R51" s="36"/>
      <c r="S51" s="48"/>
      <c r="T51" s="48"/>
      <c r="U51" s="36"/>
      <c r="V51" s="48"/>
      <c r="W51" s="36"/>
      <c r="X51" s="48"/>
      <c r="Y51" s="36"/>
      <c r="Z51" s="48"/>
      <c r="AA51" s="36"/>
      <c r="AB51" s="48"/>
      <c r="AC51" s="36"/>
      <c r="AD51" s="48"/>
      <c r="AE51" s="36"/>
      <c r="AF51" s="48"/>
      <c r="AG51" s="36"/>
      <c r="AH51" s="43">
        <f t="shared" si="1"/>
        <v>400</v>
      </c>
      <c r="AI51" s="64"/>
    </row>
    <row r="52" spans="1:36" s="32" customFormat="1" ht="24.9" hidden="1" customHeight="1">
      <c r="A52" s="36">
        <f>SUBTOTAL(103,B$4:B52)</f>
        <v>20</v>
      </c>
      <c r="B52" s="45" t="s">
        <v>217</v>
      </c>
      <c r="C52" s="52" t="s">
        <v>213</v>
      </c>
      <c r="D52" s="50" t="s">
        <v>200</v>
      </c>
      <c r="E52" s="88"/>
      <c r="F52" s="36"/>
      <c r="G52" s="48"/>
      <c r="H52" s="36"/>
      <c r="I52" s="48"/>
      <c r="J52" s="36"/>
      <c r="K52" s="48"/>
      <c r="L52" s="36"/>
      <c r="M52" s="48"/>
      <c r="N52" s="36"/>
      <c r="O52" s="48"/>
      <c r="P52" s="36"/>
      <c r="Q52" s="48"/>
      <c r="R52" s="36"/>
      <c r="S52" s="48"/>
      <c r="T52" s="48"/>
      <c r="U52" s="36"/>
      <c r="V52" s="48"/>
      <c r="W52" s="36"/>
      <c r="X52" s="48"/>
      <c r="Y52" s="36"/>
      <c r="Z52" s="48"/>
      <c r="AA52" s="36"/>
      <c r="AB52" s="48"/>
      <c r="AC52" s="36"/>
      <c r="AD52" s="48"/>
      <c r="AE52" s="36"/>
      <c r="AF52" s="48"/>
      <c r="AG52" s="36"/>
      <c r="AH52" s="43">
        <f t="shared" si="1"/>
        <v>0</v>
      </c>
      <c r="AI52" s="84"/>
    </row>
    <row r="53" spans="1:36" s="32" customFormat="1" ht="24.9" hidden="1" customHeight="1">
      <c r="A53" s="36">
        <f>SUBTOTAL(103,B$4:B53)</f>
        <v>20</v>
      </c>
      <c r="B53" s="45" t="s">
        <v>218</v>
      </c>
      <c r="C53" s="52" t="s">
        <v>37</v>
      </c>
      <c r="D53" s="50" t="s">
        <v>11</v>
      </c>
      <c r="E53" s="88"/>
      <c r="F53" s="36"/>
      <c r="G53" s="48"/>
      <c r="H53" s="36"/>
      <c r="I53" s="48"/>
      <c r="J53" s="36"/>
      <c r="K53" s="48"/>
      <c r="L53" s="36"/>
      <c r="M53" s="48"/>
      <c r="N53" s="36"/>
      <c r="O53" s="48"/>
      <c r="P53" s="36"/>
      <c r="Q53" s="48"/>
      <c r="R53" s="36"/>
      <c r="S53" s="48"/>
      <c r="T53" s="48"/>
      <c r="U53" s="36"/>
      <c r="V53" s="48"/>
      <c r="W53" s="36"/>
      <c r="X53" s="48"/>
      <c r="Y53" s="36"/>
      <c r="Z53" s="48"/>
      <c r="AA53" s="36"/>
      <c r="AB53" s="48"/>
      <c r="AC53" s="36"/>
      <c r="AD53" s="48"/>
      <c r="AE53" s="36"/>
      <c r="AF53" s="48"/>
      <c r="AG53" s="36"/>
      <c r="AH53" s="43">
        <f t="shared" si="1"/>
        <v>0</v>
      </c>
      <c r="AI53" s="84"/>
    </row>
    <row r="54" spans="1:36" s="32" customFormat="1" ht="24.9" hidden="1" customHeight="1">
      <c r="A54" s="36">
        <f>SUBTOTAL(103,B$4:B54)</f>
        <v>20</v>
      </c>
      <c r="B54" s="45" t="s">
        <v>219</v>
      </c>
      <c r="C54" s="52" t="s">
        <v>220</v>
      </c>
      <c r="D54" s="50" t="s">
        <v>11</v>
      </c>
      <c r="E54" s="88"/>
      <c r="F54" s="36"/>
      <c r="G54" s="48"/>
      <c r="H54" s="36"/>
      <c r="I54" s="48"/>
      <c r="J54" s="36"/>
      <c r="K54" s="48"/>
      <c r="L54" s="36"/>
      <c r="M54" s="48"/>
      <c r="N54" s="36"/>
      <c r="O54" s="48"/>
      <c r="P54" s="36"/>
      <c r="Q54" s="48"/>
      <c r="R54" s="36"/>
      <c r="S54" s="48"/>
      <c r="T54" s="48"/>
      <c r="U54" s="36"/>
      <c r="V54" s="48"/>
      <c r="W54" s="36"/>
      <c r="X54" s="48"/>
      <c r="Y54" s="36"/>
      <c r="Z54" s="48"/>
      <c r="AA54" s="36"/>
      <c r="AB54" s="48"/>
      <c r="AC54" s="36"/>
      <c r="AD54" s="48"/>
      <c r="AE54" s="36"/>
      <c r="AF54" s="48"/>
      <c r="AG54" s="36"/>
      <c r="AH54" s="43">
        <f t="shared" si="1"/>
        <v>0</v>
      </c>
      <c r="AI54" s="84"/>
    </row>
    <row r="55" spans="1:36" s="32" customFormat="1" ht="24.9" hidden="1" customHeight="1">
      <c r="A55" s="36">
        <f>SUBTOTAL(103,B$4:B55)</f>
        <v>20</v>
      </c>
      <c r="B55" s="52" t="s">
        <v>199</v>
      </c>
      <c r="C55" s="52" t="s">
        <v>221</v>
      </c>
      <c r="D55" s="50" t="s">
        <v>11</v>
      </c>
      <c r="E55" s="88"/>
      <c r="F55" s="36"/>
      <c r="G55" s="48"/>
      <c r="H55" s="36"/>
      <c r="I55" s="48"/>
      <c r="J55" s="36"/>
      <c r="K55" s="48"/>
      <c r="L55" s="36"/>
      <c r="M55" s="48"/>
      <c r="N55" s="36"/>
      <c r="O55" s="48"/>
      <c r="P55" s="36"/>
      <c r="Q55" s="48"/>
      <c r="R55" s="36"/>
      <c r="S55" s="48"/>
      <c r="T55" s="48"/>
      <c r="U55" s="36"/>
      <c r="V55" s="48"/>
      <c r="W55" s="36"/>
      <c r="X55" s="48"/>
      <c r="Y55" s="36"/>
      <c r="Z55" s="48"/>
      <c r="AA55" s="36"/>
      <c r="AB55" s="48"/>
      <c r="AC55" s="36"/>
      <c r="AD55" s="48"/>
      <c r="AE55" s="36"/>
      <c r="AF55" s="48"/>
      <c r="AG55" s="36"/>
      <c r="AH55" s="43">
        <f t="shared" si="1"/>
        <v>0</v>
      </c>
      <c r="AI55" s="84"/>
    </row>
    <row r="56" spans="1:36" s="32" customFormat="1" ht="24.9" customHeight="1">
      <c r="A56" s="36">
        <f>SUBTOTAL(103,B$4:B56)</f>
        <v>21</v>
      </c>
      <c r="B56" s="52" t="s">
        <v>38</v>
      </c>
      <c r="C56" s="52" t="s">
        <v>39</v>
      </c>
      <c r="D56" s="50" t="s">
        <v>11</v>
      </c>
      <c r="E56" s="88"/>
      <c r="F56" s="36"/>
      <c r="G56" s="48"/>
      <c r="H56" s="36"/>
      <c r="I56" s="48"/>
      <c r="J56" s="36"/>
      <c r="K56" s="48"/>
      <c r="L56" s="36"/>
      <c r="M56" s="48"/>
      <c r="N56" s="36"/>
      <c r="O56" s="48"/>
      <c r="P56" s="36"/>
      <c r="Q56" s="48"/>
      <c r="R56" s="36"/>
      <c r="S56" s="48"/>
      <c r="T56" s="48"/>
      <c r="U56" s="36">
        <v>400</v>
      </c>
      <c r="V56" s="48"/>
      <c r="W56" s="36"/>
      <c r="X56" s="48"/>
      <c r="Y56" s="36"/>
      <c r="Z56" s="48"/>
      <c r="AA56" s="36"/>
      <c r="AB56" s="48"/>
      <c r="AC56" s="36"/>
      <c r="AD56" s="48"/>
      <c r="AE56" s="36"/>
      <c r="AF56" s="48"/>
      <c r="AG56" s="36"/>
      <c r="AH56" s="43">
        <f t="shared" si="1"/>
        <v>400</v>
      </c>
      <c r="AI56" s="84"/>
    </row>
    <row r="57" spans="1:36" s="32" customFormat="1" ht="24.9" customHeight="1">
      <c r="A57" s="36">
        <f>SUBTOTAL(103,B$4:B57)</f>
        <v>22</v>
      </c>
      <c r="B57" s="52" t="s">
        <v>40</v>
      </c>
      <c r="C57" s="52" t="s">
        <v>41</v>
      </c>
      <c r="D57" s="46" t="s">
        <v>42</v>
      </c>
      <c r="E57" s="88"/>
      <c r="F57" s="36"/>
      <c r="G57" s="48"/>
      <c r="H57" s="36"/>
      <c r="I57" s="48"/>
      <c r="J57" s="36"/>
      <c r="K57" s="48"/>
      <c r="L57" s="36"/>
      <c r="M57" s="48"/>
      <c r="N57" s="36"/>
      <c r="O57" s="48"/>
      <c r="P57" s="36"/>
      <c r="Q57" s="48"/>
      <c r="R57" s="36"/>
      <c r="S57" s="48"/>
      <c r="T57" s="48">
        <v>500</v>
      </c>
      <c r="U57" s="36"/>
      <c r="V57" s="48"/>
      <c r="W57" s="36"/>
      <c r="X57" s="48"/>
      <c r="Y57" s="36"/>
      <c r="Z57" s="48">
        <v>400</v>
      </c>
      <c r="AA57" s="36"/>
      <c r="AB57" s="48"/>
      <c r="AC57" s="36"/>
      <c r="AD57" s="48"/>
      <c r="AE57" s="36"/>
      <c r="AF57" s="48"/>
      <c r="AG57" s="36"/>
      <c r="AH57" s="43">
        <f t="shared" si="1"/>
        <v>900</v>
      </c>
      <c r="AI57" s="84"/>
      <c r="AJ57" s="32" t="s">
        <v>76</v>
      </c>
    </row>
    <row r="58" spans="1:36" s="32" customFormat="1" ht="24.9" hidden="1" customHeight="1">
      <c r="A58" s="36">
        <f>SUBTOTAL(103,B$4:B58)</f>
        <v>22</v>
      </c>
      <c r="B58" s="52" t="s">
        <v>222</v>
      </c>
      <c r="C58" s="52" t="s">
        <v>135</v>
      </c>
      <c r="D58" s="46" t="s">
        <v>43</v>
      </c>
      <c r="E58" s="88"/>
      <c r="F58" s="36"/>
      <c r="G58" s="48"/>
      <c r="H58" s="36"/>
      <c r="I58" s="48"/>
      <c r="J58" s="36"/>
      <c r="K58" s="48"/>
      <c r="L58" s="36"/>
      <c r="M58" s="48"/>
      <c r="N58" s="36"/>
      <c r="O58" s="48"/>
      <c r="P58" s="36"/>
      <c r="Q58" s="48"/>
      <c r="R58" s="36"/>
      <c r="S58" s="48"/>
      <c r="T58" s="48"/>
      <c r="U58" s="36"/>
      <c r="V58" s="48"/>
      <c r="W58" s="36"/>
      <c r="X58" s="48"/>
      <c r="Y58" s="36"/>
      <c r="Z58" s="48"/>
      <c r="AA58" s="36"/>
      <c r="AB58" s="48"/>
      <c r="AC58" s="36"/>
      <c r="AD58" s="48"/>
      <c r="AE58" s="36"/>
      <c r="AF58" s="48"/>
      <c r="AG58" s="36"/>
      <c r="AH58" s="43">
        <f t="shared" si="1"/>
        <v>0</v>
      </c>
      <c r="AI58" s="84"/>
    </row>
    <row r="59" spans="1:36" s="32" customFormat="1" ht="24.9" hidden="1" customHeight="1">
      <c r="A59" s="36">
        <f>SUBTOTAL(103,B$4:B59)</f>
        <v>22</v>
      </c>
      <c r="B59" s="45" t="s">
        <v>223</v>
      </c>
      <c r="C59" s="52" t="s">
        <v>135</v>
      </c>
      <c r="D59" s="46" t="s">
        <v>43</v>
      </c>
      <c r="E59" s="88"/>
      <c r="F59" s="36"/>
      <c r="G59" s="48"/>
      <c r="H59" s="36"/>
      <c r="I59" s="48"/>
      <c r="J59" s="36"/>
      <c r="K59" s="48"/>
      <c r="L59" s="36"/>
      <c r="M59" s="48"/>
      <c r="N59" s="36"/>
      <c r="O59" s="48"/>
      <c r="P59" s="36"/>
      <c r="Q59" s="48"/>
      <c r="R59" s="36"/>
      <c r="S59" s="48"/>
      <c r="T59" s="48"/>
      <c r="U59" s="36"/>
      <c r="V59" s="48"/>
      <c r="W59" s="36"/>
      <c r="X59" s="48"/>
      <c r="Y59" s="36"/>
      <c r="Z59" s="48"/>
      <c r="AA59" s="36"/>
      <c r="AB59" s="48"/>
      <c r="AC59" s="36"/>
      <c r="AD59" s="48"/>
      <c r="AE59" s="36"/>
      <c r="AF59" s="48"/>
      <c r="AG59" s="36"/>
      <c r="AH59" s="43">
        <f t="shared" si="1"/>
        <v>0</v>
      </c>
      <c r="AI59" s="84"/>
    </row>
    <row r="60" spans="1:36" s="32" customFormat="1" ht="24.9" hidden="1" customHeight="1">
      <c r="A60" s="36">
        <f>SUBTOTAL(103,B$4:B60)</f>
        <v>22</v>
      </c>
      <c r="B60" s="45" t="s">
        <v>224</v>
      </c>
      <c r="C60" s="52" t="s">
        <v>135</v>
      </c>
      <c r="D60" s="46" t="s">
        <v>43</v>
      </c>
      <c r="E60" s="88"/>
      <c r="F60" s="36"/>
      <c r="G60" s="48"/>
      <c r="H60" s="36"/>
      <c r="I60" s="48"/>
      <c r="J60" s="36"/>
      <c r="K60" s="48"/>
      <c r="L60" s="36"/>
      <c r="M60" s="48"/>
      <c r="N60" s="36"/>
      <c r="O60" s="48"/>
      <c r="P60" s="36"/>
      <c r="Q60" s="48"/>
      <c r="R60" s="36"/>
      <c r="S60" s="48"/>
      <c r="T60" s="48"/>
      <c r="U60" s="36"/>
      <c r="V60" s="48"/>
      <c r="W60" s="36"/>
      <c r="X60" s="48"/>
      <c r="Y60" s="36"/>
      <c r="Z60" s="48"/>
      <c r="AA60" s="36"/>
      <c r="AB60" s="48"/>
      <c r="AC60" s="36"/>
      <c r="AD60" s="48"/>
      <c r="AE60" s="36"/>
      <c r="AF60" s="48"/>
      <c r="AG60" s="36"/>
      <c r="AH60" s="43">
        <f t="shared" si="1"/>
        <v>0</v>
      </c>
      <c r="AI60" s="84"/>
    </row>
    <row r="61" spans="1:36" s="32" customFormat="1" ht="24.9" hidden="1" customHeight="1">
      <c r="A61" s="36">
        <f>SUBTOTAL(103,B$4:B61)</f>
        <v>22</v>
      </c>
      <c r="B61" s="52" t="s">
        <v>225</v>
      </c>
      <c r="C61" s="45" t="s">
        <v>44</v>
      </c>
      <c r="D61" s="46" t="s">
        <v>43</v>
      </c>
      <c r="E61" s="88"/>
      <c r="F61" s="36"/>
      <c r="G61" s="48"/>
      <c r="H61" s="36"/>
      <c r="I61" s="48"/>
      <c r="J61" s="36"/>
      <c r="K61" s="48"/>
      <c r="L61" s="36"/>
      <c r="M61" s="48"/>
      <c r="N61" s="36"/>
      <c r="O61" s="48"/>
      <c r="P61" s="36"/>
      <c r="Q61" s="48"/>
      <c r="R61" s="36"/>
      <c r="S61" s="48"/>
      <c r="T61" s="48"/>
      <c r="U61" s="36"/>
      <c r="V61" s="48"/>
      <c r="W61" s="36"/>
      <c r="X61" s="48"/>
      <c r="Y61" s="36"/>
      <c r="Z61" s="48"/>
      <c r="AA61" s="36"/>
      <c r="AB61" s="48"/>
      <c r="AC61" s="36"/>
      <c r="AD61" s="48"/>
      <c r="AE61" s="36"/>
      <c r="AF61" s="48"/>
      <c r="AG61" s="36"/>
      <c r="AH61" s="43">
        <f t="shared" si="1"/>
        <v>0</v>
      </c>
      <c r="AI61" s="84"/>
    </row>
    <row r="62" spans="1:36" s="32" customFormat="1" ht="24.9" hidden="1" customHeight="1">
      <c r="A62" s="36">
        <f>SUBTOTAL(103,B$4:B62)</f>
        <v>22</v>
      </c>
      <c r="B62" s="52" t="s">
        <v>226</v>
      </c>
      <c r="C62" s="45" t="s">
        <v>44</v>
      </c>
      <c r="D62" s="46" t="s">
        <v>43</v>
      </c>
      <c r="E62" s="88"/>
      <c r="F62" s="36"/>
      <c r="G62" s="48"/>
      <c r="H62" s="36"/>
      <c r="I62" s="48"/>
      <c r="J62" s="36"/>
      <c r="K62" s="48"/>
      <c r="L62" s="36"/>
      <c r="M62" s="48"/>
      <c r="N62" s="36"/>
      <c r="O62" s="48"/>
      <c r="P62" s="36"/>
      <c r="Q62" s="48"/>
      <c r="R62" s="36"/>
      <c r="S62" s="48"/>
      <c r="T62" s="48"/>
      <c r="U62" s="36"/>
      <c r="V62" s="48"/>
      <c r="W62" s="36"/>
      <c r="X62" s="48"/>
      <c r="Y62" s="36"/>
      <c r="Z62" s="48"/>
      <c r="AA62" s="36"/>
      <c r="AB62" s="48"/>
      <c r="AC62" s="36"/>
      <c r="AD62" s="48"/>
      <c r="AE62" s="36"/>
      <c r="AF62" s="48"/>
      <c r="AG62" s="36"/>
      <c r="AH62" s="43">
        <f t="shared" si="1"/>
        <v>0</v>
      </c>
      <c r="AI62" s="84"/>
    </row>
    <row r="63" spans="1:36" s="32" customFormat="1" ht="24.9" hidden="1" customHeight="1">
      <c r="A63" s="36">
        <f>SUBTOTAL(103,B$4:B63)</f>
        <v>22</v>
      </c>
      <c r="B63" s="52" t="s">
        <v>227</v>
      </c>
      <c r="C63" s="45" t="s">
        <v>44</v>
      </c>
      <c r="D63" s="46" t="s">
        <v>43</v>
      </c>
      <c r="E63" s="88"/>
      <c r="F63" s="36"/>
      <c r="G63" s="48"/>
      <c r="H63" s="36"/>
      <c r="I63" s="48"/>
      <c r="J63" s="36"/>
      <c r="K63" s="48"/>
      <c r="L63" s="36"/>
      <c r="M63" s="48"/>
      <c r="N63" s="36"/>
      <c r="O63" s="48"/>
      <c r="P63" s="36"/>
      <c r="Q63" s="48"/>
      <c r="R63" s="36"/>
      <c r="S63" s="48"/>
      <c r="T63" s="48"/>
      <c r="U63" s="36"/>
      <c r="V63" s="48"/>
      <c r="W63" s="36"/>
      <c r="X63" s="48"/>
      <c r="Y63" s="36"/>
      <c r="Z63" s="48"/>
      <c r="AA63" s="36"/>
      <c r="AB63" s="48"/>
      <c r="AC63" s="36"/>
      <c r="AD63" s="48"/>
      <c r="AE63" s="36"/>
      <c r="AF63" s="48"/>
      <c r="AG63" s="36"/>
      <c r="AH63" s="43">
        <f t="shared" si="1"/>
        <v>0</v>
      </c>
      <c r="AI63" s="84"/>
    </row>
    <row r="64" spans="1:36" s="32" customFormat="1" ht="24.9" hidden="1" customHeight="1">
      <c r="A64" s="36">
        <f>SUBTOTAL(103,B$4:B64)</f>
        <v>22</v>
      </c>
      <c r="B64" s="52" t="s">
        <v>228</v>
      </c>
      <c r="C64" s="52" t="s">
        <v>229</v>
      </c>
      <c r="D64" s="46" t="s">
        <v>43</v>
      </c>
      <c r="E64" s="88"/>
      <c r="F64" s="36"/>
      <c r="G64" s="48"/>
      <c r="H64" s="36"/>
      <c r="I64" s="48"/>
      <c r="J64" s="36"/>
      <c r="K64" s="48"/>
      <c r="L64" s="36"/>
      <c r="M64" s="48"/>
      <c r="N64" s="36"/>
      <c r="O64" s="48"/>
      <c r="P64" s="36"/>
      <c r="Q64" s="48"/>
      <c r="R64" s="36"/>
      <c r="S64" s="48"/>
      <c r="T64" s="48"/>
      <c r="U64" s="36"/>
      <c r="V64" s="48"/>
      <c r="W64" s="36"/>
      <c r="X64" s="48"/>
      <c r="Y64" s="36"/>
      <c r="Z64" s="48"/>
      <c r="AA64" s="36"/>
      <c r="AB64" s="48"/>
      <c r="AC64" s="36"/>
      <c r="AD64" s="48"/>
      <c r="AE64" s="36"/>
      <c r="AF64" s="48"/>
      <c r="AG64" s="36"/>
      <c r="AH64" s="43">
        <f t="shared" si="1"/>
        <v>0</v>
      </c>
      <c r="AI64" s="84"/>
    </row>
    <row r="65" spans="1:35" s="32" customFormat="1" ht="24.9" hidden="1" customHeight="1">
      <c r="A65" s="36">
        <f>SUBTOTAL(103,B$4:B65)</f>
        <v>22</v>
      </c>
      <c r="B65" s="52" t="s">
        <v>230</v>
      </c>
      <c r="C65" s="52" t="s">
        <v>231</v>
      </c>
      <c r="D65" s="46" t="s">
        <v>200</v>
      </c>
      <c r="E65" s="88"/>
      <c r="F65" s="36"/>
      <c r="G65" s="48"/>
      <c r="H65" s="36"/>
      <c r="I65" s="48"/>
      <c r="J65" s="36"/>
      <c r="K65" s="48"/>
      <c r="L65" s="36"/>
      <c r="M65" s="48"/>
      <c r="N65" s="36"/>
      <c r="O65" s="48"/>
      <c r="P65" s="36"/>
      <c r="Q65" s="48"/>
      <c r="R65" s="36"/>
      <c r="S65" s="48"/>
      <c r="T65" s="48"/>
      <c r="U65" s="36"/>
      <c r="V65" s="48"/>
      <c r="W65" s="36"/>
      <c r="X65" s="48"/>
      <c r="Y65" s="36"/>
      <c r="Z65" s="48"/>
      <c r="AA65" s="36"/>
      <c r="AB65" s="48"/>
      <c r="AC65" s="36"/>
      <c r="AD65" s="48"/>
      <c r="AE65" s="36"/>
      <c r="AF65" s="48"/>
      <c r="AG65" s="36"/>
      <c r="AH65" s="43">
        <f t="shared" si="1"/>
        <v>0</v>
      </c>
      <c r="AI65" s="84"/>
    </row>
    <row r="66" spans="1:35" s="32" customFormat="1" ht="24.9" customHeight="1">
      <c r="A66" s="36">
        <f>SUBTOTAL(103,B$4:B66)</f>
        <v>23</v>
      </c>
      <c r="B66" s="52" t="s">
        <v>232</v>
      </c>
      <c r="C66" s="52" t="s">
        <v>45</v>
      </c>
      <c r="D66" s="53" t="s">
        <v>45</v>
      </c>
      <c r="E66" s="88"/>
      <c r="F66" s="36"/>
      <c r="G66" s="48"/>
      <c r="H66" s="36"/>
      <c r="I66" s="48"/>
      <c r="J66" s="36"/>
      <c r="K66" s="48"/>
      <c r="L66" s="36"/>
      <c r="M66" s="48"/>
      <c r="N66" s="36"/>
      <c r="O66" s="48"/>
      <c r="P66" s="36">
        <v>400</v>
      </c>
      <c r="Q66" s="48"/>
      <c r="R66" s="36"/>
      <c r="S66" s="48"/>
      <c r="T66" s="48"/>
      <c r="U66" s="36"/>
      <c r="V66" s="48"/>
      <c r="W66" s="36"/>
      <c r="X66" s="48"/>
      <c r="Y66" s="36"/>
      <c r="Z66" s="48"/>
      <c r="AA66" s="36"/>
      <c r="AB66" s="48"/>
      <c r="AC66" s="36"/>
      <c r="AD66" s="48"/>
      <c r="AE66" s="36"/>
      <c r="AF66" s="48"/>
      <c r="AG66" s="36"/>
      <c r="AH66" s="43">
        <f t="shared" si="1"/>
        <v>400</v>
      </c>
      <c r="AI66" s="84"/>
    </row>
    <row r="67" spans="1:35" s="32" customFormat="1" ht="24.9" customHeight="1">
      <c r="A67" s="36">
        <f>SUBTOTAL(103,B$4:B67)</f>
        <v>24</v>
      </c>
      <c r="B67" s="52" t="s">
        <v>46</v>
      </c>
      <c r="C67" s="52" t="s">
        <v>45</v>
      </c>
      <c r="D67" s="53" t="s">
        <v>45</v>
      </c>
      <c r="E67" s="88"/>
      <c r="F67" s="36"/>
      <c r="G67" s="48"/>
      <c r="H67" s="36"/>
      <c r="I67" s="48"/>
      <c r="J67" s="36"/>
      <c r="K67" s="48"/>
      <c r="L67" s="36"/>
      <c r="M67" s="48"/>
      <c r="N67" s="36"/>
      <c r="O67" s="48"/>
      <c r="P67" s="36">
        <v>400</v>
      </c>
      <c r="Q67" s="48"/>
      <c r="R67" s="36"/>
      <c r="S67" s="48"/>
      <c r="T67" s="48"/>
      <c r="U67" s="36"/>
      <c r="V67" s="48"/>
      <c r="W67" s="36"/>
      <c r="X67" s="48"/>
      <c r="Y67" s="36"/>
      <c r="Z67" s="48"/>
      <c r="AA67" s="36"/>
      <c r="AB67" s="48"/>
      <c r="AC67" s="36"/>
      <c r="AD67" s="48"/>
      <c r="AE67" s="36"/>
      <c r="AF67" s="48"/>
      <c r="AG67" s="36"/>
      <c r="AH67" s="43">
        <f t="shared" si="1"/>
        <v>400</v>
      </c>
      <c r="AI67" s="84"/>
    </row>
    <row r="68" spans="1:35" s="32" customFormat="1" ht="24.9" customHeight="1">
      <c r="A68" s="36">
        <f>SUBTOTAL(103,B$4:B68)</f>
        <v>25</v>
      </c>
      <c r="B68" s="52" t="s">
        <v>47</v>
      </c>
      <c r="C68" s="52" t="s">
        <v>45</v>
      </c>
      <c r="D68" s="53" t="s">
        <v>45</v>
      </c>
      <c r="E68" s="88"/>
      <c r="F68" s="36"/>
      <c r="G68" s="48"/>
      <c r="H68" s="36"/>
      <c r="I68" s="48">
        <v>400</v>
      </c>
      <c r="J68" s="36"/>
      <c r="K68" s="48"/>
      <c r="L68" s="36"/>
      <c r="M68" s="48"/>
      <c r="N68" s="36"/>
      <c r="O68" s="48"/>
      <c r="P68" s="36"/>
      <c r="Q68" s="48"/>
      <c r="R68" s="36"/>
      <c r="S68" s="48"/>
      <c r="T68" s="48"/>
      <c r="U68" s="36"/>
      <c r="V68" s="48"/>
      <c r="W68" s="36"/>
      <c r="X68" s="48"/>
      <c r="Y68" s="36"/>
      <c r="Z68" s="48"/>
      <c r="AA68" s="36"/>
      <c r="AB68" s="48">
        <v>400</v>
      </c>
      <c r="AC68" s="36"/>
      <c r="AD68" s="48"/>
      <c r="AE68" s="36"/>
      <c r="AF68" s="48"/>
      <c r="AG68" s="36"/>
      <c r="AH68" s="43">
        <f t="shared" si="1"/>
        <v>800</v>
      </c>
      <c r="AI68" s="84"/>
    </row>
    <row r="69" spans="1:35" s="32" customFormat="1" ht="24.9" hidden="1" customHeight="1">
      <c r="A69" s="36">
        <f>SUBTOTAL(103,B$4:B69)</f>
        <v>25</v>
      </c>
      <c r="B69" s="52" t="s">
        <v>233</v>
      </c>
      <c r="C69" s="52" t="s">
        <v>45</v>
      </c>
      <c r="D69" s="53" t="s">
        <v>45</v>
      </c>
      <c r="E69" s="88"/>
      <c r="F69" s="36"/>
      <c r="G69" s="48"/>
      <c r="H69" s="36"/>
      <c r="I69" s="48"/>
      <c r="J69" s="36"/>
      <c r="K69" s="48"/>
      <c r="L69" s="36"/>
      <c r="M69" s="48"/>
      <c r="N69" s="36"/>
      <c r="O69" s="48"/>
      <c r="P69" s="36"/>
      <c r="Q69" s="48"/>
      <c r="R69" s="36"/>
      <c r="S69" s="48"/>
      <c r="T69" s="48"/>
      <c r="U69" s="36"/>
      <c r="V69" s="48"/>
      <c r="W69" s="36"/>
      <c r="X69" s="48"/>
      <c r="Y69" s="36"/>
      <c r="Z69" s="48"/>
      <c r="AA69" s="36"/>
      <c r="AB69" s="48"/>
      <c r="AC69" s="36"/>
      <c r="AD69" s="48"/>
      <c r="AE69" s="36"/>
      <c r="AF69" s="48"/>
      <c r="AG69" s="36"/>
      <c r="AH69" s="43">
        <f t="shared" si="1"/>
        <v>0</v>
      </c>
      <c r="AI69" s="84"/>
    </row>
    <row r="70" spans="1:35" s="32" customFormat="1" ht="24.9" customHeight="1">
      <c r="A70" s="36">
        <f>SUBTOTAL(103,B$4:B70)</f>
        <v>26</v>
      </c>
      <c r="B70" s="52" t="s">
        <v>36</v>
      </c>
      <c r="C70" s="52" t="s">
        <v>45</v>
      </c>
      <c r="D70" s="53" t="s">
        <v>45</v>
      </c>
      <c r="E70" s="88"/>
      <c r="F70" s="36"/>
      <c r="G70" s="48"/>
      <c r="H70" s="36"/>
      <c r="I70" s="48">
        <v>400</v>
      </c>
      <c r="J70" s="36"/>
      <c r="K70" s="48"/>
      <c r="L70" s="36"/>
      <c r="M70" s="48"/>
      <c r="N70" s="36"/>
      <c r="O70" s="48"/>
      <c r="P70" s="36"/>
      <c r="Q70" s="48"/>
      <c r="R70" s="36"/>
      <c r="S70" s="48"/>
      <c r="T70" s="48"/>
      <c r="U70" s="36"/>
      <c r="V70" s="48"/>
      <c r="W70" s="36"/>
      <c r="X70" s="48"/>
      <c r="Y70" s="36"/>
      <c r="Z70" s="48"/>
      <c r="AA70" s="36"/>
      <c r="AB70" s="48">
        <v>400</v>
      </c>
      <c r="AC70" s="36"/>
      <c r="AD70" s="48"/>
      <c r="AE70" s="36"/>
      <c r="AF70" s="48"/>
      <c r="AG70" s="36"/>
      <c r="AH70" s="43">
        <f t="shared" ref="AH70:AH101" si="2">SUM(E70:AG70)</f>
        <v>800</v>
      </c>
      <c r="AI70" s="84"/>
    </row>
    <row r="71" spans="1:35" s="32" customFormat="1" ht="24.9" customHeight="1">
      <c r="A71" s="36">
        <f>SUBTOTAL(103,B$4:B71)</f>
        <v>27</v>
      </c>
      <c r="B71" s="45" t="s">
        <v>48</v>
      </c>
      <c r="C71" s="52" t="s">
        <v>45</v>
      </c>
      <c r="D71" s="53" t="s">
        <v>45</v>
      </c>
      <c r="E71" s="88"/>
      <c r="F71" s="36"/>
      <c r="G71" s="48"/>
      <c r="H71" s="36"/>
      <c r="I71" s="48"/>
      <c r="J71" s="36"/>
      <c r="K71" s="48"/>
      <c r="L71" s="36"/>
      <c r="M71" s="48"/>
      <c r="N71" s="36"/>
      <c r="O71" s="48"/>
      <c r="P71" s="36"/>
      <c r="Q71" s="48"/>
      <c r="R71" s="36"/>
      <c r="S71" s="48"/>
      <c r="T71" s="48"/>
      <c r="U71" s="36"/>
      <c r="V71" s="48"/>
      <c r="W71" s="36"/>
      <c r="X71" s="48"/>
      <c r="Y71" s="36"/>
      <c r="Z71" s="48"/>
      <c r="AA71" s="36"/>
      <c r="AB71" s="48">
        <v>400</v>
      </c>
      <c r="AC71" s="36"/>
      <c r="AD71" s="48"/>
      <c r="AE71" s="36"/>
      <c r="AF71" s="48"/>
      <c r="AG71" s="36"/>
      <c r="AH71" s="43">
        <f t="shared" si="2"/>
        <v>400</v>
      </c>
      <c r="AI71" s="84"/>
    </row>
    <row r="72" spans="1:35" s="32" customFormat="1" ht="24.9" customHeight="1">
      <c r="A72" s="36">
        <f>SUBTOTAL(103,B$4:B72)</f>
        <v>28</v>
      </c>
      <c r="B72" s="52" t="s">
        <v>234</v>
      </c>
      <c r="C72" s="52" t="s">
        <v>45</v>
      </c>
      <c r="D72" s="53" t="s">
        <v>45</v>
      </c>
      <c r="E72" s="88"/>
      <c r="F72" s="36"/>
      <c r="G72" s="48"/>
      <c r="H72" s="36"/>
      <c r="I72" s="48"/>
      <c r="J72" s="36"/>
      <c r="K72" s="48"/>
      <c r="L72" s="36"/>
      <c r="M72" s="48"/>
      <c r="N72" s="36"/>
      <c r="O72" s="48"/>
      <c r="P72" s="36">
        <v>400</v>
      </c>
      <c r="Q72" s="48"/>
      <c r="R72" s="36"/>
      <c r="S72" s="48"/>
      <c r="T72" s="48"/>
      <c r="U72" s="36"/>
      <c r="V72" s="48"/>
      <c r="W72" s="36"/>
      <c r="X72" s="48"/>
      <c r="Y72" s="36"/>
      <c r="Z72" s="48"/>
      <c r="AA72" s="36"/>
      <c r="AB72" s="48"/>
      <c r="AC72" s="36"/>
      <c r="AD72" s="48"/>
      <c r="AE72" s="36"/>
      <c r="AF72" s="48"/>
      <c r="AG72" s="36"/>
      <c r="AH72" s="43">
        <f t="shared" si="2"/>
        <v>400</v>
      </c>
      <c r="AI72" s="84"/>
    </row>
    <row r="73" spans="1:35" s="32" customFormat="1" ht="24.9" hidden="1" customHeight="1">
      <c r="A73" s="36">
        <f>SUBTOTAL(103,B$4:B73)</f>
        <v>28</v>
      </c>
      <c r="B73" s="52" t="s">
        <v>235</v>
      </c>
      <c r="C73" s="52" t="s">
        <v>45</v>
      </c>
      <c r="D73" s="53" t="s">
        <v>45</v>
      </c>
      <c r="E73" s="88"/>
      <c r="F73" s="36"/>
      <c r="G73" s="48"/>
      <c r="H73" s="36"/>
      <c r="I73" s="48"/>
      <c r="J73" s="36"/>
      <c r="K73" s="48"/>
      <c r="L73" s="36"/>
      <c r="M73" s="48"/>
      <c r="N73" s="36"/>
      <c r="O73" s="48"/>
      <c r="P73" s="36"/>
      <c r="Q73" s="48"/>
      <c r="R73" s="36"/>
      <c r="S73" s="48"/>
      <c r="T73" s="48"/>
      <c r="U73" s="36"/>
      <c r="V73" s="48"/>
      <c r="W73" s="36"/>
      <c r="X73" s="48"/>
      <c r="Y73" s="36"/>
      <c r="Z73" s="48"/>
      <c r="AA73" s="36"/>
      <c r="AB73" s="48"/>
      <c r="AC73" s="36"/>
      <c r="AD73" s="48"/>
      <c r="AE73" s="36"/>
      <c r="AF73" s="48"/>
      <c r="AG73" s="36"/>
      <c r="AH73" s="43">
        <f t="shared" si="2"/>
        <v>0</v>
      </c>
      <c r="AI73" s="84"/>
    </row>
    <row r="74" spans="1:35" s="32" customFormat="1" ht="24.9" customHeight="1">
      <c r="A74" s="36">
        <f>SUBTOTAL(103,B$4:B74)</f>
        <v>29</v>
      </c>
      <c r="B74" s="52" t="s">
        <v>236</v>
      </c>
      <c r="C74" s="52" t="s">
        <v>45</v>
      </c>
      <c r="D74" s="53" t="s">
        <v>45</v>
      </c>
      <c r="E74" s="88"/>
      <c r="F74" s="36"/>
      <c r="G74" s="48"/>
      <c r="H74" s="36"/>
      <c r="I74" s="48"/>
      <c r="J74" s="36"/>
      <c r="K74" s="48"/>
      <c r="L74" s="36"/>
      <c r="M74" s="48"/>
      <c r="N74" s="36"/>
      <c r="O74" s="48"/>
      <c r="P74" s="36">
        <v>400</v>
      </c>
      <c r="Q74" s="48"/>
      <c r="R74" s="36"/>
      <c r="S74" s="48"/>
      <c r="T74" s="48"/>
      <c r="U74" s="36"/>
      <c r="V74" s="48"/>
      <c r="W74" s="36"/>
      <c r="X74" s="48"/>
      <c r="Y74" s="36"/>
      <c r="Z74" s="48"/>
      <c r="AA74" s="36"/>
      <c r="AB74" s="48">
        <v>400</v>
      </c>
      <c r="AC74" s="36"/>
      <c r="AD74" s="48"/>
      <c r="AE74" s="36"/>
      <c r="AF74" s="48"/>
      <c r="AG74" s="36"/>
      <c r="AH74" s="43">
        <f t="shared" si="2"/>
        <v>800</v>
      </c>
      <c r="AI74" s="84"/>
    </row>
    <row r="75" spans="1:35" s="32" customFormat="1" ht="24.9" hidden="1" customHeight="1">
      <c r="A75" s="36">
        <f>SUBTOTAL(103,B$4:B75)</f>
        <v>29</v>
      </c>
      <c r="B75" s="52" t="s">
        <v>237</v>
      </c>
      <c r="C75" s="52" t="s">
        <v>45</v>
      </c>
      <c r="D75" s="53" t="s">
        <v>45</v>
      </c>
      <c r="E75" s="88"/>
      <c r="F75" s="36"/>
      <c r="G75" s="48"/>
      <c r="H75" s="36"/>
      <c r="I75" s="48"/>
      <c r="J75" s="36"/>
      <c r="K75" s="48"/>
      <c r="L75" s="36"/>
      <c r="M75" s="48"/>
      <c r="N75" s="36"/>
      <c r="O75" s="48"/>
      <c r="P75" s="36"/>
      <c r="Q75" s="48"/>
      <c r="R75" s="36"/>
      <c r="S75" s="48"/>
      <c r="T75" s="48"/>
      <c r="U75" s="36"/>
      <c r="V75" s="48"/>
      <c r="W75" s="36"/>
      <c r="X75" s="48"/>
      <c r="Y75" s="36"/>
      <c r="Z75" s="48"/>
      <c r="AA75" s="36"/>
      <c r="AB75" s="48"/>
      <c r="AC75" s="36"/>
      <c r="AD75" s="48"/>
      <c r="AE75" s="36"/>
      <c r="AF75" s="48"/>
      <c r="AG75" s="36"/>
      <c r="AH75" s="43">
        <f t="shared" si="2"/>
        <v>0</v>
      </c>
      <c r="AI75" s="84"/>
    </row>
    <row r="76" spans="1:35" s="32" customFormat="1" ht="24.9" hidden="1" customHeight="1">
      <c r="A76" s="36">
        <f>SUBTOTAL(103,B$4:B76)</f>
        <v>29</v>
      </c>
      <c r="B76" s="52" t="s">
        <v>238</v>
      </c>
      <c r="C76" s="52" t="s">
        <v>45</v>
      </c>
      <c r="D76" s="53" t="s">
        <v>45</v>
      </c>
      <c r="E76" s="88"/>
      <c r="F76" s="36"/>
      <c r="G76" s="48"/>
      <c r="H76" s="36"/>
      <c r="I76" s="48"/>
      <c r="J76" s="36"/>
      <c r="K76" s="48"/>
      <c r="L76" s="36"/>
      <c r="M76" s="48"/>
      <c r="N76" s="36"/>
      <c r="O76" s="48"/>
      <c r="P76" s="36"/>
      <c r="Q76" s="48"/>
      <c r="R76" s="36"/>
      <c r="S76" s="48"/>
      <c r="T76" s="48"/>
      <c r="U76" s="36"/>
      <c r="V76" s="48"/>
      <c r="W76" s="36"/>
      <c r="X76" s="48"/>
      <c r="Y76" s="36"/>
      <c r="Z76" s="48"/>
      <c r="AA76" s="36"/>
      <c r="AB76" s="48"/>
      <c r="AC76" s="36"/>
      <c r="AD76" s="48"/>
      <c r="AE76" s="36"/>
      <c r="AF76" s="48"/>
      <c r="AG76" s="36"/>
      <c r="AH76" s="43">
        <f t="shared" si="2"/>
        <v>0</v>
      </c>
      <c r="AI76" s="84"/>
    </row>
    <row r="77" spans="1:35" s="32" customFormat="1" ht="24.9" hidden="1" customHeight="1">
      <c r="A77" s="36">
        <f>SUBTOTAL(103,B$4:B77)</f>
        <v>29</v>
      </c>
      <c r="B77" s="52" t="s">
        <v>239</v>
      </c>
      <c r="C77" s="52" t="s">
        <v>45</v>
      </c>
      <c r="D77" s="53" t="s">
        <v>45</v>
      </c>
      <c r="E77" s="88"/>
      <c r="F77" s="36"/>
      <c r="G77" s="48"/>
      <c r="H77" s="36"/>
      <c r="I77" s="48"/>
      <c r="J77" s="36"/>
      <c r="K77" s="48"/>
      <c r="L77" s="36"/>
      <c r="M77" s="48"/>
      <c r="N77" s="36"/>
      <c r="O77" s="48"/>
      <c r="P77" s="36"/>
      <c r="Q77" s="48"/>
      <c r="R77" s="36"/>
      <c r="S77" s="48"/>
      <c r="T77" s="48"/>
      <c r="U77" s="36"/>
      <c r="V77" s="48"/>
      <c r="W77" s="36"/>
      <c r="X77" s="48"/>
      <c r="Y77" s="36"/>
      <c r="Z77" s="48"/>
      <c r="AA77" s="36"/>
      <c r="AB77" s="48"/>
      <c r="AC77" s="36"/>
      <c r="AD77" s="48"/>
      <c r="AE77" s="36"/>
      <c r="AF77" s="48"/>
      <c r="AG77" s="36"/>
      <c r="AH77" s="43">
        <f t="shared" si="2"/>
        <v>0</v>
      </c>
      <c r="AI77" s="84"/>
    </row>
    <row r="78" spans="1:35" s="32" customFormat="1" ht="24.9" hidden="1" customHeight="1">
      <c r="A78" s="36">
        <f>SUBTOTAL(103,B$4:B78)</f>
        <v>29</v>
      </c>
      <c r="B78" s="45" t="s">
        <v>240</v>
      </c>
      <c r="C78" s="52" t="s">
        <v>45</v>
      </c>
      <c r="D78" s="53" t="s">
        <v>45</v>
      </c>
      <c r="E78" s="88"/>
      <c r="F78" s="36"/>
      <c r="G78" s="48"/>
      <c r="H78" s="36"/>
      <c r="I78" s="48"/>
      <c r="J78" s="36"/>
      <c r="K78" s="48"/>
      <c r="L78" s="36"/>
      <c r="M78" s="48"/>
      <c r="N78" s="36"/>
      <c r="O78" s="48"/>
      <c r="P78" s="36"/>
      <c r="Q78" s="48"/>
      <c r="R78" s="36"/>
      <c r="S78" s="48"/>
      <c r="T78" s="48"/>
      <c r="U78" s="36"/>
      <c r="V78" s="48"/>
      <c r="W78" s="36"/>
      <c r="X78" s="48"/>
      <c r="Y78" s="36"/>
      <c r="Z78" s="48"/>
      <c r="AA78" s="36"/>
      <c r="AB78" s="48"/>
      <c r="AC78" s="36"/>
      <c r="AD78" s="48"/>
      <c r="AE78" s="36"/>
      <c r="AF78" s="48"/>
      <c r="AG78" s="36"/>
      <c r="AH78" s="43">
        <f t="shared" si="2"/>
        <v>0</v>
      </c>
      <c r="AI78" s="84"/>
    </row>
    <row r="79" spans="1:35" s="32" customFormat="1" ht="24.9" hidden="1" customHeight="1">
      <c r="A79" s="36">
        <f>SUBTOTAL(103,B$4:B79)</f>
        <v>29</v>
      </c>
      <c r="B79" s="45" t="s">
        <v>241</v>
      </c>
      <c r="C79" s="52" t="s">
        <v>45</v>
      </c>
      <c r="D79" s="53" t="s">
        <v>45</v>
      </c>
      <c r="E79" s="88"/>
      <c r="F79" s="36"/>
      <c r="G79" s="48"/>
      <c r="H79" s="36"/>
      <c r="I79" s="48"/>
      <c r="J79" s="36"/>
      <c r="K79" s="48"/>
      <c r="L79" s="36"/>
      <c r="M79" s="48"/>
      <c r="N79" s="36"/>
      <c r="O79" s="48"/>
      <c r="P79" s="36"/>
      <c r="Q79" s="48"/>
      <c r="R79" s="36"/>
      <c r="S79" s="48"/>
      <c r="T79" s="48"/>
      <c r="U79" s="36"/>
      <c r="V79" s="48"/>
      <c r="W79" s="36"/>
      <c r="X79" s="48"/>
      <c r="Y79" s="36"/>
      <c r="Z79" s="48"/>
      <c r="AA79" s="36"/>
      <c r="AB79" s="48"/>
      <c r="AC79" s="36"/>
      <c r="AD79" s="48"/>
      <c r="AE79" s="36"/>
      <c r="AF79" s="48"/>
      <c r="AG79" s="36"/>
      <c r="AH79" s="43">
        <f t="shared" si="2"/>
        <v>0</v>
      </c>
      <c r="AI79" s="84"/>
    </row>
    <row r="80" spans="1:35" s="32" customFormat="1" ht="24.9" customHeight="1">
      <c r="A80" s="36">
        <f>SUBTOTAL(103,B$4:B80)</f>
        <v>30</v>
      </c>
      <c r="B80" s="52" t="s">
        <v>49</v>
      </c>
      <c r="C80" s="52" t="s">
        <v>50</v>
      </c>
      <c r="D80" s="52" t="s">
        <v>50</v>
      </c>
      <c r="E80" s="88"/>
      <c r="F80" s="36"/>
      <c r="G80" s="48"/>
      <c r="H80" s="36"/>
      <c r="I80" s="48"/>
      <c r="J80" s="36"/>
      <c r="K80" s="48"/>
      <c r="L80" s="36"/>
      <c r="M80" s="48"/>
      <c r="N80" s="36"/>
      <c r="O80" s="48"/>
      <c r="P80" s="36">
        <v>400</v>
      </c>
      <c r="Q80" s="48"/>
      <c r="R80" s="36"/>
      <c r="S80" s="48"/>
      <c r="T80" s="48"/>
      <c r="U80" s="36"/>
      <c r="V80" s="48"/>
      <c r="W80" s="36"/>
      <c r="X80" s="48"/>
      <c r="Y80" s="36"/>
      <c r="Z80" s="48"/>
      <c r="AA80" s="36"/>
      <c r="AB80" s="48"/>
      <c r="AC80" s="36"/>
      <c r="AD80" s="48"/>
      <c r="AE80" s="36"/>
      <c r="AF80" s="48"/>
      <c r="AG80" s="36"/>
      <c r="AH80" s="43">
        <f t="shared" si="2"/>
        <v>400</v>
      </c>
      <c r="AI80" s="84"/>
    </row>
    <row r="81" spans="1:36" s="32" customFormat="1" ht="24.9" customHeight="1">
      <c r="A81" s="36">
        <f>SUBTOTAL(103,B$4:B81)</f>
        <v>31</v>
      </c>
      <c r="B81" s="52" t="s">
        <v>51</v>
      </c>
      <c r="C81" s="52" t="s">
        <v>52</v>
      </c>
      <c r="D81" s="53" t="s">
        <v>50</v>
      </c>
      <c r="E81" s="88"/>
      <c r="F81" s="36"/>
      <c r="G81" s="48"/>
      <c r="H81" s="36"/>
      <c r="I81" s="48">
        <v>400</v>
      </c>
      <c r="J81" s="36"/>
      <c r="K81" s="48"/>
      <c r="L81" s="36"/>
      <c r="M81" s="48"/>
      <c r="N81" s="36"/>
      <c r="O81" s="48"/>
      <c r="P81" s="36">
        <v>400</v>
      </c>
      <c r="Q81" s="48"/>
      <c r="R81" s="36"/>
      <c r="S81" s="48"/>
      <c r="T81" s="48"/>
      <c r="U81" s="36"/>
      <c r="V81" s="48"/>
      <c r="W81" s="36"/>
      <c r="X81" s="48"/>
      <c r="Y81" s="36"/>
      <c r="Z81" s="48"/>
      <c r="AA81" s="36"/>
      <c r="AB81" s="48"/>
      <c r="AC81" s="36"/>
      <c r="AD81" s="48"/>
      <c r="AE81" s="36"/>
      <c r="AF81" s="48"/>
      <c r="AG81" s="36"/>
      <c r="AH81" s="43">
        <f t="shared" si="2"/>
        <v>800</v>
      </c>
      <c r="AI81" s="84"/>
    </row>
    <row r="82" spans="1:36" s="32" customFormat="1" ht="24.9" customHeight="1">
      <c r="A82" s="36">
        <f>SUBTOTAL(103,B$4:B82)</f>
        <v>32</v>
      </c>
      <c r="B82" s="52" t="s">
        <v>53</v>
      </c>
      <c r="C82" s="52" t="s">
        <v>50</v>
      </c>
      <c r="D82" s="53" t="s">
        <v>50</v>
      </c>
      <c r="E82" s="88"/>
      <c r="F82" s="36"/>
      <c r="G82" s="48"/>
      <c r="H82" s="36"/>
      <c r="I82" s="48">
        <v>400</v>
      </c>
      <c r="J82" s="36"/>
      <c r="K82" s="48"/>
      <c r="L82" s="36"/>
      <c r="M82" s="48"/>
      <c r="N82" s="36"/>
      <c r="O82" s="48"/>
      <c r="P82" s="36"/>
      <c r="Q82" s="48"/>
      <c r="R82" s="36"/>
      <c r="S82" s="48"/>
      <c r="T82" s="48"/>
      <c r="U82" s="36"/>
      <c r="V82" s="48"/>
      <c r="W82" s="36"/>
      <c r="X82" s="48"/>
      <c r="Y82" s="36"/>
      <c r="Z82" s="48"/>
      <c r="AA82" s="36"/>
      <c r="AB82" s="48"/>
      <c r="AC82" s="36"/>
      <c r="AD82" s="48"/>
      <c r="AE82" s="36"/>
      <c r="AF82" s="48"/>
      <c r="AG82" s="36"/>
      <c r="AH82" s="43">
        <f t="shared" si="2"/>
        <v>400</v>
      </c>
      <c r="AI82" s="84"/>
    </row>
    <row r="83" spans="1:36" s="32" customFormat="1" ht="24.9" hidden="1" customHeight="1">
      <c r="A83" s="36">
        <f>SUBTOTAL(103,B$4:B83)</f>
        <v>32</v>
      </c>
      <c r="B83" s="52" t="s">
        <v>242</v>
      </c>
      <c r="C83" s="52" t="s">
        <v>50</v>
      </c>
      <c r="D83" s="50" t="s">
        <v>11</v>
      </c>
      <c r="E83" s="88"/>
      <c r="F83" s="36"/>
      <c r="G83" s="48"/>
      <c r="H83" s="36"/>
      <c r="I83" s="48"/>
      <c r="J83" s="36"/>
      <c r="K83" s="48"/>
      <c r="L83" s="36"/>
      <c r="M83" s="48"/>
      <c r="N83" s="36"/>
      <c r="O83" s="48"/>
      <c r="P83" s="36"/>
      <c r="Q83" s="48"/>
      <c r="R83" s="36"/>
      <c r="S83" s="48"/>
      <c r="T83" s="48"/>
      <c r="U83" s="36"/>
      <c r="V83" s="48"/>
      <c r="W83" s="36"/>
      <c r="X83" s="48"/>
      <c r="Y83" s="36"/>
      <c r="Z83" s="48"/>
      <c r="AA83" s="36"/>
      <c r="AB83" s="48"/>
      <c r="AC83" s="36"/>
      <c r="AD83" s="48"/>
      <c r="AE83" s="36"/>
      <c r="AF83" s="48"/>
      <c r="AG83" s="36"/>
      <c r="AH83" s="43">
        <f t="shared" si="2"/>
        <v>0</v>
      </c>
      <c r="AI83" s="84"/>
    </row>
    <row r="84" spans="1:36" s="32" customFormat="1" ht="24.9" hidden="1" customHeight="1">
      <c r="A84" s="36">
        <f>SUBTOTAL(103,B$4:B84)</f>
        <v>32</v>
      </c>
      <c r="B84" s="52" t="s">
        <v>243</v>
      </c>
      <c r="C84" s="52" t="s">
        <v>50</v>
      </c>
      <c r="D84" s="53" t="s">
        <v>50</v>
      </c>
      <c r="E84" s="88"/>
      <c r="F84" s="36"/>
      <c r="G84" s="48"/>
      <c r="H84" s="36"/>
      <c r="I84" s="48"/>
      <c r="J84" s="36"/>
      <c r="K84" s="48"/>
      <c r="L84" s="36"/>
      <c r="M84" s="48"/>
      <c r="N84" s="36"/>
      <c r="O84" s="48"/>
      <c r="P84" s="36"/>
      <c r="Q84" s="48"/>
      <c r="R84" s="36"/>
      <c r="S84" s="48"/>
      <c r="T84" s="48"/>
      <c r="U84" s="36"/>
      <c r="V84" s="48"/>
      <c r="W84" s="36"/>
      <c r="X84" s="48"/>
      <c r="Y84" s="36"/>
      <c r="Z84" s="48"/>
      <c r="AA84" s="36"/>
      <c r="AB84" s="48"/>
      <c r="AC84" s="36"/>
      <c r="AD84" s="48"/>
      <c r="AE84" s="36"/>
      <c r="AF84" s="48"/>
      <c r="AG84" s="36"/>
      <c r="AH84" s="43">
        <f t="shared" si="2"/>
        <v>0</v>
      </c>
      <c r="AI84" s="84"/>
    </row>
    <row r="85" spans="1:36" s="32" customFormat="1" ht="24.9" hidden="1" customHeight="1">
      <c r="A85" s="36">
        <f>SUBTOTAL(103,B$4:B85)</f>
        <v>32</v>
      </c>
      <c r="B85" s="52" t="s">
        <v>244</v>
      </c>
      <c r="C85" s="45" t="s">
        <v>245</v>
      </c>
      <c r="D85" s="46" t="s">
        <v>245</v>
      </c>
      <c r="E85" s="88"/>
      <c r="F85" s="36"/>
      <c r="G85" s="48"/>
      <c r="H85" s="36"/>
      <c r="I85" s="48"/>
      <c r="J85" s="36"/>
      <c r="K85" s="48"/>
      <c r="L85" s="36"/>
      <c r="M85" s="48"/>
      <c r="N85" s="36"/>
      <c r="O85" s="48"/>
      <c r="P85" s="36"/>
      <c r="Q85" s="48"/>
      <c r="R85" s="36"/>
      <c r="S85" s="48"/>
      <c r="T85" s="48"/>
      <c r="U85" s="36"/>
      <c r="V85" s="48"/>
      <c r="W85" s="36"/>
      <c r="X85" s="48"/>
      <c r="Y85" s="36"/>
      <c r="Z85" s="48"/>
      <c r="AA85" s="36"/>
      <c r="AB85" s="48"/>
      <c r="AC85" s="36"/>
      <c r="AD85" s="48"/>
      <c r="AE85" s="36"/>
      <c r="AF85" s="48"/>
      <c r="AG85" s="36"/>
      <c r="AH85" s="43">
        <f t="shared" si="2"/>
        <v>0</v>
      </c>
      <c r="AI85" s="84"/>
    </row>
    <row r="86" spans="1:36" s="32" customFormat="1" ht="24.9" customHeight="1">
      <c r="A86" s="36">
        <f>SUBTOTAL(103,B$4:B86)</f>
        <v>33</v>
      </c>
      <c r="B86" s="52" t="s">
        <v>246</v>
      </c>
      <c r="C86" s="52" t="s">
        <v>50</v>
      </c>
      <c r="D86" s="46" t="s">
        <v>377</v>
      </c>
      <c r="E86" s="88"/>
      <c r="F86" s="36"/>
      <c r="G86" s="48"/>
      <c r="H86" s="36"/>
      <c r="I86" s="48"/>
      <c r="J86" s="36"/>
      <c r="K86" s="48"/>
      <c r="L86" s="36"/>
      <c r="M86" s="48"/>
      <c r="N86" s="36"/>
      <c r="O86" s="48"/>
      <c r="P86" s="36">
        <v>400</v>
      </c>
      <c r="Q86" s="48"/>
      <c r="R86" s="36"/>
      <c r="S86" s="48"/>
      <c r="T86" s="48"/>
      <c r="U86" s="36"/>
      <c r="V86" s="48"/>
      <c r="W86" s="36"/>
      <c r="X86" s="48"/>
      <c r="Y86" s="36"/>
      <c r="Z86" s="48"/>
      <c r="AA86" s="36"/>
      <c r="AB86" s="48"/>
      <c r="AC86" s="36"/>
      <c r="AD86" s="48"/>
      <c r="AE86" s="36">
        <v>500</v>
      </c>
      <c r="AF86" s="48"/>
      <c r="AG86" s="36"/>
      <c r="AH86" s="43">
        <f t="shared" si="2"/>
        <v>900</v>
      </c>
      <c r="AI86" s="84"/>
    </row>
    <row r="87" spans="1:36" s="32" customFormat="1" ht="24.9" customHeight="1">
      <c r="A87" s="36">
        <f>SUBTOTAL(103,B$4:B87)</f>
        <v>34</v>
      </c>
      <c r="B87" s="52" t="s">
        <v>247</v>
      </c>
      <c r="C87" s="52" t="s">
        <v>50</v>
      </c>
      <c r="D87" s="53" t="s">
        <v>278</v>
      </c>
      <c r="E87" s="88"/>
      <c r="F87" s="36"/>
      <c r="G87" s="48"/>
      <c r="H87" s="36"/>
      <c r="I87" s="48"/>
      <c r="J87" s="36"/>
      <c r="K87" s="48"/>
      <c r="L87" s="36"/>
      <c r="M87" s="48"/>
      <c r="N87" s="36"/>
      <c r="O87" s="48"/>
      <c r="P87" s="36"/>
      <c r="Q87" s="48"/>
      <c r="R87" s="36"/>
      <c r="S87" s="48"/>
      <c r="T87" s="48"/>
      <c r="U87" s="36"/>
      <c r="V87" s="48"/>
      <c r="W87" s="36"/>
      <c r="X87" s="48"/>
      <c r="Y87" s="36"/>
      <c r="Z87" s="48"/>
      <c r="AA87" s="36"/>
      <c r="AB87" s="48"/>
      <c r="AC87" s="36"/>
      <c r="AD87" s="48"/>
      <c r="AE87" s="36">
        <v>500</v>
      </c>
      <c r="AF87" s="48"/>
      <c r="AG87" s="36"/>
      <c r="AH87" s="43">
        <f t="shared" si="2"/>
        <v>500</v>
      </c>
      <c r="AI87" s="84"/>
    </row>
    <row r="88" spans="1:36" s="32" customFormat="1" ht="24.9" hidden="1" customHeight="1">
      <c r="A88" s="36">
        <f>SUBTOTAL(103,B$4:B88)</f>
        <v>34</v>
      </c>
      <c r="B88" s="52" t="s">
        <v>248</v>
      </c>
      <c r="C88" s="52" t="s">
        <v>52</v>
      </c>
      <c r="D88" s="53" t="s">
        <v>50</v>
      </c>
      <c r="E88" s="88"/>
      <c r="F88" s="36"/>
      <c r="G88" s="48"/>
      <c r="H88" s="36"/>
      <c r="I88" s="48"/>
      <c r="J88" s="36"/>
      <c r="K88" s="48"/>
      <c r="L88" s="36"/>
      <c r="M88" s="48"/>
      <c r="N88" s="36"/>
      <c r="O88" s="48"/>
      <c r="P88" s="36"/>
      <c r="Q88" s="48"/>
      <c r="R88" s="36"/>
      <c r="S88" s="48"/>
      <c r="T88" s="48"/>
      <c r="U88" s="36"/>
      <c r="V88" s="48"/>
      <c r="W88" s="36"/>
      <c r="X88" s="48"/>
      <c r="Y88" s="36"/>
      <c r="Z88" s="48"/>
      <c r="AA88" s="36"/>
      <c r="AB88" s="48"/>
      <c r="AC88" s="36"/>
      <c r="AD88" s="48"/>
      <c r="AE88" s="36"/>
      <c r="AF88" s="48"/>
      <c r="AG88" s="36"/>
      <c r="AH88" s="43">
        <f t="shared" si="2"/>
        <v>0</v>
      </c>
      <c r="AI88" s="84"/>
    </row>
    <row r="89" spans="1:36" s="32" customFormat="1" ht="24.9" hidden="1" customHeight="1">
      <c r="A89" s="36">
        <f>SUBTOTAL(103,B$4:B89)</f>
        <v>34</v>
      </c>
      <c r="B89" s="52" t="s">
        <v>249</v>
      </c>
      <c r="C89" s="52" t="s">
        <v>52</v>
      </c>
      <c r="D89" s="53" t="s">
        <v>50</v>
      </c>
      <c r="E89" s="88"/>
      <c r="F89" s="36"/>
      <c r="G89" s="48"/>
      <c r="H89" s="36"/>
      <c r="I89" s="48"/>
      <c r="J89" s="36"/>
      <c r="K89" s="48"/>
      <c r="L89" s="36"/>
      <c r="M89" s="48"/>
      <c r="N89" s="36"/>
      <c r="O89" s="48"/>
      <c r="P89" s="36"/>
      <c r="Q89" s="48"/>
      <c r="R89" s="36"/>
      <c r="S89" s="48"/>
      <c r="T89" s="48"/>
      <c r="U89" s="36"/>
      <c r="V89" s="48"/>
      <c r="W89" s="36"/>
      <c r="X89" s="48"/>
      <c r="Y89" s="36"/>
      <c r="Z89" s="48"/>
      <c r="AA89" s="36"/>
      <c r="AB89" s="48"/>
      <c r="AC89" s="36"/>
      <c r="AD89" s="48"/>
      <c r="AE89" s="36"/>
      <c r="AF89" s="48"/>
      <c r="AG89" s="36"/>
      <c r="AH89" s="43">
        <f t="shared" si="2"/>
        <v>0</v>
      </c>
      <c r="AI89" s="84"/>
    </row>
    <row r="90" spans="1:36" s="32" customFormat="1" ht="24.9" hidden="1" customHeight="1">
      <c r="A90" s="36">
        <f>SUBTOTAL(103,B$4:B90)</f>
        <v>34</v>
      </c>
      <c r="B90" s="52" t="s">
        <v>250</v>
      </c>
      <c r="C90" s="52" t="s">
        <v>52</v>
      </c>
      <c r="D90" s="53" t="s">
        <v>50</v>
      </c>
      <c r="E90" s="88"/>
      <c r="F90" s="36"/>
      <c r="G90" s="48"/>
      <c r="H90" s="36"/>
      <c r="I90" s="48"/>
      <c r="J90" s="36"/>
      <c r="K90" s="48"/>
      <c r="L90" s="36"/>
      <c r="M90" s="48"/>
      <c r="N90" s="36"/>
      <c r="O90" s="48"/>
      <c r="P90" s="36"/>
      <c r="Q90" s="48"/>
      <c r="R90" s="36"/>
      <c r="S90" s="48"/>
      <c r="T90" s="48"/>
      <c r="U90" s="36"/>
      <c r="V90" s="48"/>
      <c r="W90" s="36"/>
      <c r="X90" s="48"/>
      <c r="Y90" s="36"/>
      <c r="Z90" s="48"/>
      <c r="AA90" s="36"/>
      <c r="AB90" s="48"/>
      <c r="AC90" s="36"/>
      <c r="AD90" s="48"/>
      <c r="AE90" s="36"/>
      <c r="AF90" s="48"/>
      <c r="AG90" s="36"/>
      <c r="AH90" s="43">
        <f t="shared" si="2"/>
        <v>0</v>
      </c>
      <c r="AI90" s="84"/>
    </row>
    <row r="91" spans="1:36" s="32" customFormat="1" ht="24.9" customHeight="1">
      <c r="A91" s="36">
        <f>SUBTOTAL(103,B$4:B91)</f>
        <v>35</v>
      </c>
      <c r="B91" s="45" t="s">
        <v>54</v>
      </c>
      <c r="C91" s="52" t="s">
        <v>55</v>
      </c>
      <c r="D91" s="53" t="s">
        <v>56</v>
      </c>
      <c r="E91" s="88"/>
      <c r="F91" s="36"/>
      <c r="G91" s="48"/>
      <c r="H91" s="36"/>
      <c r="I91" s="48">
        <v>500</v>
      </c>
      <c r="J91" s="36"/>
      <c r="K91" s="48"/>
      <c r="L91" s="36"/>
      <c r="M91" s="48"/>
      <c r="N91" s="36"/>
      <c r="O91" s="48"/>
      <c r="P91" s="36"/>
      <c r="Q91" s="48"/>
      <c r="R91" s="36"/>
      <c r="S91" s="48"/>
      <c r="T91" s="48"/>
      <c r="U91" s="36"/>
      <c r="V91" s="48"/>
      <c r="W91" s="36"/>
      <c r="X91" s="48"/>
      <c r="Y91" s="36"/>
      <c r="Z91" s="48"/>
      <c r="AA91" s="36"/>
      <c r="AB91" s="48"/>
      <c r="AC91" s="36"/>
      <c r="AD91" s="48"/>
      <c r="AE91" s="36"/>
      <c r="AF91" s="48"/>
      <c r="AG91" s="36"/>
      <c r="AH91" s="43">
        <f t="shared" si="2"/>
        <v>500</v>
      </c>
      <c r="AI91" s="84"/>
      <c r="AJ91" s="32" t="s">
        <v>76</v>
      </c>
    </row>
    <row r="92" spans="1:36" s="32" customFormat="1" ht="24.9" customHeight="1">
      <c r="A92" s="36">
        <f>SUBTOTAL(103,B$4:B92)</f>
        <v>36</v>
      </c>
      <c r="B92" s="52" t="s">
        <v>57</v>
      </c>
      <c r="C92" s="52" t="s">
        <v>58</v>
      </c>
      <c r="D92" s="53" t="s">
        <v>56</v>
      </c>
      <c r="E92" s="88"/>
      <c r="F92" s="36"/>
      <c r="G92" s="48"/>
      <c r="H92" s="36"/>
      <c r="I92" s="48">
        <v>500</v>
      </c>
      <c r="J92" s="36"/>
      <c r="K92" s="48"/>
      <c r="L92" s="36"/>
      <c r="M92" s="48"/>
      <c r="N92" s="36"/>
      <c r="O92" s="48"/>
      <c r="P92" s="36"/>
      <c r="Q92" s="48"/>
      <c r="R92" s="36"/>
      <c r="S92" s="48"/>
      <c r="T92" s="48"/>
      <c r="U92" s="36"/>
      <c r="V92" s="48"/>
      <c r="W92" s="36"/>
      <c r="X92" s="48"/>
      <c r="Y92" s="36"/>
      <c r="Z92" s="48"/>
      <c r="AA92" s="36"/>
      <c r="AB92" s="48"/>
      <c r="AC92" s="36"/>
      <c r="AD92" s="48"/>
      <c r="AE92" s="36"/>
      <c r="AF92" s="48"/>
      <c r="AG92" s="36"/>
      <c r="AH92" s="43">
        <f t="shared" si="2"/>
        <v>500</v>
      </c>
      <c r="AI92" s="84"/>
      <c r="AJ92" s="32" t="s">
        <v>76</v>
      </c>
    </row>
    <row r="93" spans="1:36" s="32" customFormat="1" ht="24.9" customHeight="1">
      <c r="A93" s="36">
        <f>SUBTOTAL(103,B$4:B93)</f>
        <v>37</v>
      </c>
      <c r="B93" s="52" t="s">
        <v>59</v>
      </c>
      <c r="C93" s="45" t="s">
        <v>60</v>
      </c>
      <c r="D93" s="53" t="s">
        <v>56</v>
      </c>
      <c r="E93" s="88"/>
      <c r="F93" s="36"/>
      <c r="G93" s="48"/>
      <c r="H93" s="36"/>
      <c r="I93" s="48"/>
      <c r="J93" s="36"/>
      <c r="K93" s="48"/>
      <c r="L93" s="36"/>
      <c r="M93" s="48"/>
      <c r="N93" s="36"/>
      <c r="O93" s="48"/>
      <c r="P93" s="36">
        <v>500</v>
      </c>
      <c r="Q93" s="48"/>
      <c r="R93" s="36"/>
      <c r="S93" s="48"/>
      <c r="T93" s="48"/>
      <c r="U93" s="36"/>
      <c r="V93" s="48"/>
      <c r="W93" s="36"/>
      <c r="X93" s="48"/>
      <c r="Y93" s="36"/>
      <c r="Z93" s="48"/>
      <c r="AA93" s="36"/>
      <c r="AB93" s="48"/>
      <c r="AC93" s="36"/>
      <c r="AD93" s="48"/>
      <c r="AE93" s="36"/>
      <c r="AF93" s="48"/>
      <c r="AG93" s="36"/>
      <c r="AH93" s="43">
        <f t="shared" si="2"/>
        <v>500</v>
      </c>
      <c r="AI93" s="84"/>
      <c r="AJ93" s="32" t="s">
        <v>76</v>
      </c>
    </row>
    <row r="94" spans="1:36" s="32" customFormat="1" ht="24.9" hidden="1" customHeight="1">
      <c r="A94" s="36">
        <f>SUBTOTAL(103,B$4:B94)</f>
        <v>37</v>
      </c>
      <c r="B94" s="52" t="s">
        <v>123</v>
      </c>
      <c r="C94" s="45" t="s">
        <v>251</v>
      </c>
      <c r="D94" s="53" t="s">
        <v>56</v>
      </c>
      <c r="E94" s="88"/>
      <c r="F94" s="36"/>
      <c r="G94" s="48"/>
      <c r="H94" s="36"/>
      <c r="I94" s="48"/>
      <c r="J94" s="36"/>
      <c r="K94" s="48"/>
      <c r="L94" s="36"/>
      <c r="M94" s="48"/>
      <c r="N94" s="36"/>
      <c r="O94" s="48"/>
      <c r="P94" s="36"/>
      <c r="Q94" s="48"/>
      <c r="R94" s="36"/>
      <c r="S94" s="48"/>
      <c r="T94" s="48"/>
      <c r="U94" s="36"/>
      <c r="V94" s="48"/>
      <c r="W94" s="36"/>
      <c r="X94" s="48"/>
      <c r="Y94" s="36"/>
      <c r="Z94" s="48"/>
      <c r="AA94" s="36"/>
      <c r="AB94" s="48"/>
      <c r="AC94" s="36"/>
      <c r="AD94" s="48"/>
      <c r="AE94" s="36"/>
      <c r="AF94" s="48"/>
      <c r="AG94" s="36"/>
      <c r="AH94" s="43">
        <f t="shared" si="2"/>
        <v>0</v>
      </c>
      <c r="AI94" s="84"/>
    </row>
    <row r="95" spans="1:36" ht="29.25" customHeight="1">
      <c r="A95" s="36">
        <f>SUBTOTAL(103,B$4:B95)</f>
        <v>38</v>
      </c>
      <c r="B95" s="45" t="s">
        <v>252</v>
      </c>
      <c r="C95" s="45" t="s">
        <v>253</v>
      </c>
      <c r="D95" s="53" t="s">
        <v>56</v>
      </c>
      <c r="E95" s="88"/>
      <c r="F95" s="36"/>
      <c r="G95" s="48"/>
      <c r="H95" s="36"/>
      <c r="I95" s="48"/>
      <c r="J95" s="36"/>
      <c r="K95" s="48"/>
      <c r="L95" s="36"/>
      <c r="M95" s="48"/>
      <c r="N95" s="36"/>
      <c r="O95" s="48"/>
      <c r="P95" s="36">
        <v>500</v>
      </c>
      <c r="Q95" s="48"/>
      <c r="R95" s="36"/>
      <c r="S95" s="48"/>
      <c r="T95" s="48"/>
      <c r="U95" s="36"/>
      <c r="V95" s="48"/>
      <c r="W95" s="36"/>
      <c r="X95" s="48"/>
      <c r="Y95" s="36"/>
      <c r="Z95" s="48"/>
      <c r="AA95" s="36"/>
      <c r="AB95" s="48"/>
      <c r="AC95" s="36"/>
      <c r="AD95" s="48"/>
      <c r="AE95" s="36"/>
      <c r="AF95" s="48"/>
      <c r="AG95" s="36"/>
      <c r="AH95" s="43">
        <f t="shared" si="2"/>
        <v>500</v>
      </c>
      <c r="AI95" s="84"/>
    </row>
    <row r="96" spans="1:36" ht="29.25" customHeight="1">
      <c r="A96" s="36">
        <f>SUBTOTAL(103,B$4:B96)</f>
        <v>39</v>
      </c>
      <c r="B96" s="52" t="s">
        <v>61</v>
      </c>
      <c r="C96" s="45" t="s">
        <v>60</v>
      </c>
      <c r="D96" s="53" t="s">
        <v>56</v>
      </c>
      <c r="E96" s="88"/>
      <c r="F96" s="36"/>
      <c r="G96" s="48"/>
      <c r="H96" s="36"/>
      <c r="I96" s="48"/>
      <c r="J96" s="36"/>
      <c r="K96" s="48"/>
      <c r="L96" s="36"/>
      <c r="M96" s="48"/>
      <c r="N96" s="36"/>
      <c r="O96" s="48"/>
      <c r="P96" s="36">
        <v>500</v>
      </c>
      <c r="Q96" s="48"/>
      <c r="R96" s="36"/>
      <c r="S96" s="48"/>
      <c r="T96" s="48"/>
      <c r="U96" s="36"/>
      <c r="V96" s="48"/>
      <c r="W96" s="36"/>
      <c r="X96" s="48"/>
      <c r="Y96" s="36"/>
      <c r="Z96" s="48"/>
      <c r="AA96" s="36"/>
      <c r="AB96" s="48"/>
      <c r="AC96" s="36"/>
      <c r="AD96" s="48"/>
      <c r="AE96" s="36"/>
      <c r="AF96" s="48"/>
      <c r="AG96" s="36"/>
      <c r="AH96" s="43">
        <f t="shared" si="2"/>
        <v>500</v>
      </c>
      <c r="AI96" s="84"/>
      <c r="AJ96" s="1" t="s">
        <v>76</v>
      </c>
    </row>
    <row r="97" spans="1:36" ht="29.25" hidden="1" customHeight="1">
      <c r="A97" s="36">
        <f>SUBTOTAL(103,B$4:B97)</f>
        <v>39</v>
      </c>
      <c r="B97" s="52" t="s">
        <v>254</v>
      </c>
      <c r="C97" s="45" t="s">
        <v>62</v>
      </c>
      <c r="D97" s="53" t="s">
        <v>56</v>
      </c>
      <c r="E97" s="88"/>
      <c r="F97" s="36"/>
      <c r="G97" s="48"/>
      <c r="H97" s="36"/>
      <c r="I97" s="48"/>
      <c r="J97" s="36"/>
      <c r="K97" s="48"/>
      <c r="L97" s="36"/>
      <c r="M97" s="48"/>
      <c r="N97" s="36"/>
      <c r="O97" s="48"/>
      <c r="P97" s="36"/>
      <c r="Q97" s="48"/>
      <c r="R97" s="36"/>
      <c r="S97" s="48"/>
      <c r="T97" s="48"/>
      <c r="U97" s="36"/>
      <c r="V97" s="48"/>
      <c r="W97" s="36"/>
      <c r="X97" s="48"/>
      <c r="Y97" s="36"/>
      <c r="Z97" s="48"/>
      <c r="AA97" s="36"/>
      <c r="AB97" s="48"/>
      <c r="AC97" s="36"/>
      <c r="AD97" s="48"/>
      <c r="AE97" s="36"/>
      <c r="AF97" s="48"/>
      <c r="AG97" s="36"/>
      <c r="AH97" s="43">
        <f t="shared" si="2"/>
        <v>0</v>
      </c>
      <c r="AI97" s="84"/>
    </row>
    <row r="98" spans="1:36" ht="29.25" customHeight="1">
      <c r="A98" s="36">
        <f>SUBTOTAL(103,B$4:B98)</f>
        <v>40</v>
      </c>
      <c r="B98" s="52" t="s">
        <v>63</v>
      </c>
      <c r="C98" s="45" t="s">
        <v>44</v>
      </c>
      <c r="D98" s="53" t="s">
        <v>56</v>
      </c>
      <c r="E98" s="88"/>
      <c r="F98" s="36"/>
      <c r="G98" s="48"/>
      <c r="H98" s="36"/>
      <c r="I98" s="48"/>
      <c r="J98" s="36"/>
      <c r="K98" s="48"/>
      <c r="L98" s="36"/>
      <c r="M98" s="48"/>
      <c r="N98" s="36"/>
      <c r="O98" s="48"/>
      <c r="P98" s="36">
        <v>500</v>
      </c>
      <c r="Q98" s="48"/>
      <c r="R98" s="36"/>
      <c r="S98" s="48"/>
      <c r="T98" s="48"/>
      <c r="U98" s="36"/>
      <c r="V98" s="48"/>
      <c r="W98" s="36"/>
      <c r="X98" s="48"/>
      <c r="Y98" s="36"/>
      <c r="Z98" s="48"/>
      <c r="AA98" s="36"/>
      <c r="AB98" s="48"/>
      <c r="AC98" s="36"/>
      <c r="AD98" s="48"/>
      <c r="AE98" s="36"/>
      <c r="AF98" s="48"/>
      <c r="AG98" s="36"/>
      <c r="AH98" s="43">
        <f t="shared" si="2"/>
        <v>500</v>
      </c>
      <c r="AI98" s="84"/>
      <c r="AJ98" s="1" t="s">
        <v>76</v>
      </c>
    </row>
    <row r="99" spans="1:36" ht="29.25" hidden="1" customHeight="1">
      <c r="A99" s="36">
        <f>SUBTOTAL(103,B$4:B99)</f>
        <v>40</v>
      </c>
      <c r="B99" s="52" t="s">
        <v>64</v>
      </c>
      <c r="C99" s="45" t="s">
        <v>62</v>
      </c>
      <c r="D99" s="53" t="s">
        <v>56</v>
      </c>
      <c r="E99" s="88"/>
      <c r="F99" s="36"/>
      <c r="G99" s="48"/>
      <c r="H99" s="36"/>
      <c r="I99" s="48"/>
      <c r="J99" s="36"/>
      <c r="K99" s="48"/>
      <c r="L99" s="36"/>
      <c r="M99" s="48"/>
      <c r="N99" s="36"/>
      <c r="O99" s="48"/>
      <c r="P99" s="36"/>
      <c r="Q99" s="48"/>
      <c r="R99" s="36"/>
      <c r="S99" s="48"/>
      <c r="T99" s="48"/>
      <c r="U99" s="36"/>
      <c r="V99" s="48"/>
      <c r="W99" s="36"/>
      <c r="X99" s="48"/>
      <c r="Y99" s="36"/>
      <c r="Z99" s="48"/>
      <c r="AA99" s="36"/>
      <c r="AB99" s="48"/>
      <c r="AC99" s="36"/>
      <c r="AD99" s="48"/>
      <c r="AE99" s="36"/>
      <c r="AF99" s="48"/>
      <c r="AG99" s="36"/>
      <c r="AH99" s="43">
        <f t="shared" si="2"/>
        <v>0</v>
      </c>
      <c r="AI99" s="84"/>
      <c r="AJ99" s="1" t="s">
        <v>76</v>
      </c>
    </row>
    <row r="100" spans="1:36" ht="29.25" hidden="1" customHeight="1">
      <c r="A100" s="36">
        <f>SUBTOTAL(103,B$4:B100)</f>
        <v>40</v>
      </c>
      <c r="B100" s="52" t="s">
        <v>255</v>
      </c>
      <c r="C100" s="45" t="s">
        <v>152</v>
      </c>
      <c r="D100" s="46" t="s">
        <v>152</v>
      </c>
      <c r="E100" s="88"/>
      <c r="F100" s="36"/>
      <c r="G100" s="48"/>
      <c r="H100" s="36"/>
      <c r="I100" s="48"/>
      <c r="J100" s="36"/>
      <c r="K100" s="48"/>
      <c r="L100" s="36"/>
      <c r="M100" s="48"/>
      <c r="N100" s="36"/>
      <c r="O100" s="48"/>
      <c r="P100" s="36"/>
      <c r="Q100" s="48"/>
      <c r="R100" s="36"/>
      <c r="S100" s="48"/>
      <c r="T100" s="48"/>
      <c r="U100" s="36"/>
      <c r="V100" s="48"/>
      <c r="W100" s="36"/>
      <c r="X100" s="48"/>
      <c r="Y100" s="36"/>
      <c r="Z100" s="48"/>
      <c r="AA100" s="36"/>
      <c r="AB100" s="48"/>
      <c r="AC100" s="36"/>
      <c r="AD100" s="48"/>
      <c r="AE100" s="36"/>
      <c r="AF100" s="48"/>
      <c r="AG100" s="36"/>
      <c r="AH100" s="43">
        <f t="shared" si="2"/>
        <v>0</v>
      </c>
      <c r="AI100" s="84"/>
    </row>
    <row r="101" spans="1:36" ht="29.25" hidden="1" customHeight="1">
      <c r="A101" s="36">
        <f>SUBTOTAL(103,B$4:B101)</f>
        <v>40</v>
      </c>
      <c r="B101" s="52" t="s">
        <v>256</v>
      </c>
      <c r="C101" s="45" t="s">
        <v>152</v>
      </c>
      <c r="D101" s="46" t="s">
        <v>152</v>
      </c>
      <c r="E101" s="88"/>
      <c r="F101" s="36"/>
      <c r="G101" s="48"/>
      <c r="H101" s="36"/>
      <c r="I101" s="48"/>
      <c r="J101" s="36"/>
      <c r="K101" s="48"/>
      <c r="L101" s="36"/>
      <c r="M101" s="48"/>
      <c r="N101" s="36"/>
      <c r="O101" s="48"/>
      <c r="P101" s="36"/>
      <c r="Q101" s="48"/>
      <c r="R101" s="36"/>
      <c r="S101" s="48"/>
      <c r="T101" s="48"/>
      <c r="U101" s="36"/>
      <c r="V101" s="48"/>
      <c r="W101" s="36"/>
      <c r="X101" s="48"/>
      <c r="Y101" s="36"/>
      <c r="Z101" s="48"/>
      <c r="AA101" s="36"/>
      <c r="AB101" s="48"/>
      <c r="AC101" s="36"/>
      <c r="AD101" s="48"/>
      <c r="AE101" s="36"/>
      <c r="AF101" s="48"/>
      <c r="AG101" s="36"/>
      <c r="AH101" s="43">
        <f t="shared" si="2"/>
        <v>0</v>
      </c>
      <c r="AI101" s="84"/>
    </row>
    <row r="102" spans="1:36" ht="29.25" hidden="1" customHeight="1">
      <c r="A102" s="36">
        <f>SUBTOTAL(103,B$4:B102)</f>
        <v>40</v>
      </c>
      <c r="B102" s="52" t="s">
        <v>257</v>
      </c>
      <c r="C102" s="45" t="s">
        <v>152</v>
      </c>
      <c r="D102" s="46" t="s">
        <v>152</v>
      </c>
      <c r="E102" s="88"/>
      <c r="F102" s="36"/>
      <c r="G102" s="48"/>
      <c r="H102" s="36"/>
      <c r="I102" s="48"/>
      <c r="J102" s="36"/>
      <c r="K102" s="48"/>
      <c r="L102" s="36"/>
      <c r="M102" s="48"/>
      <c r="N102" s="36"/>
      <c r="O102" s="48"/>
      <c r="P102" s="36"/>
      <c r="Q102" s="48"/>
      <c r="R102" s="36"/>
      <c r="S102" s="48"/>
      <c r="T102" s="48"/>
      <c r="U102" s="36"/>
      <c r="V102" s="48"/>
      <c r="W102" s="36"/>
      <c r="X102" s="48"/>
      <c r="Y102" s="36"/>
      <c r="Z102" s="48"/>
      <c r="AA102" s="36"/>
      <c r="AB102" s="48"/>
      <c r="AC102" s="36"/>
      <c r="AD102" s="48"/>
      <c r="AE102" s="36"/>
      <c r="AF102" s="48"/>
      <c r="AG102" s="36"/>
      <c r="AH102" s="43">
        <f t="shared" ref="AH102:AH107" si="3">SUM(E102:AG102)</f>
        <v>0</v>
      </c>
      <c r="AI102" s="84"/>
    </row>
    <row r="103" spans="1:36" ht="29.25" hidden="1" customHeight="1">
      <c r="A103" s="36">
        <f>SUBTOTAL(103,B$4:B103)</f>
        <v>40</v>
      </c>
      <c r="B103" s="52" t="s">
        <v>258</v>
      </c>
      <c r="C103" s="45" t="s">
        <v>152</v>
      </c>
      <c r="D103" s="46" t="s">
        <v>152</v>
      </c>
      <c r="E103" s="88"/>
      <c r="F103" s="36"/>
      <c r="G103" s="48"/>
      <c r="H103" s="36"/>
      <c r="I103" s="48"/>
      <c r="J103" s="36"/>
      <c r="K103" s="48"/>
      <c r="L103" s="36"/>
      <c r="M103" s="48"/>
      <c r="N103" s="36"/>
      <c r="O103" s="48"/>
      <c r="P103" s="36"/>
      <c r="Q103" s="48"/>
      <c r="R103" s="36"/>
      <c r="S103" s="48"/>
      <c r="T103" s="48"/>
      <c r="U103" s="36"/>
      <c r="V103" s="48"/>
      <c r="W103" s="36"/>
      <c r="X103" s="48"/>
      <c r="Y103" s="36"/>
      <c r="Z103" s="48"/>
      <c r="AA103" s="36"/>
      <c r="AB103" s="48"/>
      <c r="AC103" s="36"/>
      <c r="AD103" s="48"/>
      <c r="AE103" s="36"/>
      <c r="AF103" s="48"/>
      <c r="AG103" s="36"/>
      <c r="AH103" s="43">
        <f t="shared" si="3"/>
        <v>0</v>
      </c>
      <c r="AI103" s="84"/>
    </row>
    <row r="104" spans="1:36" ht="29.25" hidden="1" customHeight="1">
      <c r="A104" s="36">
        <f>SUBTOTAL(103,B$4:B104)</f>
        <v>40</v>
      </c>
      <c r="B104" s="52" t="s">
        <v>259</v>
      </c>
      <c r="C104" s="45" t="s">
        <v>152</v>
      </c>
      <c r="D104" s="46" t="s">
        <v>152</v>
      </c>
      <c r="E104" s="88"/>
      <c r="F104" s="36"/>
      <c r="G104" s="48"/>
      <c r="H104" s="36"/>
      <c r="I104" s="48"/>
      <c r="J104" s="36"/>
      <c r="K104" s="48"/>
      <c r="L104" s="36"/>
      <c r="M104" s="48"/>
      <c r="N104" s="36"/>
      <c r="O104" s="48"/>
      <c r="P104" s="36"/>
      <c r="Q104" s="48"/>
      <c r="R104" s="36"/>
      <c r="S104" s="48"/>
      <c r="T104" s="48"/>
      <c r="U104" s="36"/>
      <c r="V104" s="48"/>
      <c r="W104" s="36"/>
      <c r="X104" s="48"/>
      <c r="Y104" s="36"/>
      <c r="Z104" s="48"/>
      <c r="AA104" s="36"/>
      <c r="AB104" s="48"/>
      <c r="AC104" s="36"/>
      <c r="AD104" s="48"/>
      <c r="AE104" s="36"/>
      <c r="AF104" s="48"/>
      <c r="AG104" s="36"/>
      <c r="AH104" s="43">
        <f t="shared" si="3"/>
        <v>0</v>
      </c>
      <c r="AI104" s="84"/>
    </row>
    <row r="105" spans="1:36" ht="29.25" hidden="1" customHeight="1">
      <c r="A105" s="36">
        <f>SUBTOTAL(103,B$4:B105)</f>
        <v>40</v>
      </c>
      <c r="B105" s="52" t="s">
        <v>260</v>
      </c>
      <c r="C105" s="45" t="s">
        <v>152</v>
      </c>
      <c r="D105" s="46" t="s">
        <v>152</v>
      </c>
      <c r="E105" s="88"/>
      <c r="F105" s="36"/>
      <c r="G105" s="48"/>
      <c r="H105" s="36"/>
      <c r="I105" s="48"/>
      <c r="J105" s="36"/>
      <c r="K105" s="48"/>
      <c r="L105" s="36"/>
      <c r="M105" s="48"/>
      <c r="N105" s="36"/>
      <c r="O105" s="48"/>
      <c r="P105" s="36"/>
      <c r="Q105" s="48"/>
      <c r="R105" s="36"/>
      <c r="S105" s="48"/>
      <c r="T105" s="48"/>
      <c r="U105" s="36"/>
      <c r="V105" s="48"/>
      <c r="W105" s="36"/>
      <c r="X105" s="48"/>
      <c r="Y105" s="36"/>
      <c r="Z105" s="48"/>
      <c r="AA105" s="36"/>
      <c r="AB105" s="48"/>
      <c r="AC105" s="36"/>
      <c r="AD105" s="48"/>
      <c r="AE105" s="36"/>
      <c r="AF105" s="48"/>
      <c r="AG105" s="36"/>
      <c r="AH105" s="43">
        <f t="shared" si="3"/>
        <v>0</v>
      </c>
      <c r="AI105" s="84"/>
    </row>
    <row r="106" spans="1:36" ht="29.25" hidden="1" customHeight="1">
      <c r="A106" s="36">
        <f>SUBTOTAL(103,B$4:B106)</f>
        <v>40</v>
      </c>
      <c r="B106" s="52" t="s">
        <v>155</v>
      </c>
      <c r="C106" s="45" t="s">
        <v>152</v>
      </c>
      <c r="D106" s="46" t="s">
        <v>152</v>
      </c>
      <c r="E106" s="88"/>
      <c r="F106" s="36"/>
      <c r="G106" s="48"/>
      <c r="H106" s="36"/>
      <c r="I106" s="48"/>
      <c r="J106" s="36"/>
      <c r="K106" s="48"/>
      <c r="L106" s="36"/>
      <c r="M106" s="48"/>
      <c r="N106" s="36"/>
      <c r="O106" s="48"/>
      <c r="P106" s="36"/>
      <c r="Q106" s="48"/>
      <c r="R106" s="36"/>
      <c r="S106" s="48"/>
      <c r="T106" s="48"/>
      <c r="U106" s="36"/>
      <c r="V106" s="48"/>
      <c r="W106" s="36"/>
      <c r="X106" s="48"/>
      <c r="Y106" s="36"/>
      <c r="Z106" s="48"/>
      <c r="AA106" s="36"/>
      <c r="AB106" s="48"/>
      <c r="AC106" s="36"/>
      <c r="AD106" s="48"/>
      <c r="AE106" s="36"/>
      <c r="AF106" s="48"/>
      <c r="AG106" s="36"/>
      <c r="AH106" s="43">
        <f t="shared" si="3"/>
        <v>0</v>
      </c>
      <c r="AI106" s="84"/>
    </row>
    <row r="107" spans="1:36" ht="29.25" hidden="1" customHeight="1">
      <c r="A107" s="96">
        <f>SUBTOTAL(103,B$4:B107)</f>
        <v>40</v>
      </c>
      <c r="B107" s="338" t="s">
        <v>261</v>
      </c>
      <c r="C107" s="339" t="s">
        <v>262</v>
      </c>
      <c r="D107" s="340" t="s">
        <v>11</v>
      </c>
      <c r="E107" s="341"/>
      <c r="F107" s="96"/>
      <c r="G107" s="95"/>
      <c r="H107" s="96"/>
      <c r="I107" s="95"/>
      <c r="J107" s="96"/>
      <c r="K107" s="95"/>
      <c r="L107" s="96"/>
      <c r="M107" s="95"/>
      <c r="N107" s="56"/>
      <c r="O107" s="55"/>
      <c r="P107" s="96"/>
      <c r="Q107" s="55"/>
      <c r="R107" s="56"/>
      <c r="S107" s="95"/>
      <c r="T107" s="95"/>
      <c r="U107" s="96"/>
      <c r="V107" s="95"/>
      <c r="W107" s="96"/>
      <c r="X107" s="95"/>
      <c r="Y107" s="96"/>
      <c r="Z107" s="95"/>
      <c r="AA107" s="96"/>
      <c r="AB107" s="95"/>
      <c r="AC107" s="96"/>
      <c r="AD107" s="95"/>
      <c r="AE107" s="96"/>
      <c r="AF107" s="55"/>
      <c r="AG107" s="56"/>
      <c r="AH107" s="342">
        <f t="shared" si="3"/>
        <v>0</v>
      </c>
      <c r="AI107" s="84"/>
    </row>
    <row r="108" spans="1:36" ht="24.75" customHeight="1" thickBot="1">
      <c r="A108" s="36"/>
      <c r="B108" s="52"/>
      <c r="C108" s="52" t="s">
        <v>65</v>
      </c>
      <c r="D108" s="52"/>
      <c r="E108" s="48">
        <f t="shared" ref="E108:AG108" si="4">SUMIF(E4:E107,"&lt;&gt;")</f>
        <v>1200</v>
      </c>
      <c r="F108" s="36">
        <f t="shared" si="4"/>
        <v>1600</v>
      </c>
      <c r="G108" s="48">
        <f t="shared" ref="G108:AE108" si="5">SUMIF(G4:G107,"&lt;&gt;")</f>
        <v>1600</v>
      </c>
      <c r="H108" s="36">
        <f t="shared" si="5"/>
        <v>1000</v>
      </c>
      <c r="I108" s="48">
        <f t="shared" si="5"/>
        <v>4200</v>
      </c>
      <c r="J108" s="36">
        <f t="shared" si="5"/>
        <v>1800</v>
      </c>
      <c r="K108" s="48">
        <f t="shared" si="5"/>
        <v>400</v>
      </c>
      <c r="L108" s="36">
        <f t="shared" si="5"/>
        <v>1600</v>
      </c>
      <c r="M108" s="48">
        <f t="shared" si="5"/>
        <v>400</v>
      </c>
      <c r="N108" s="41">
        <f t="shared" si="5"/>
        <v>0</v>
      </c>
      <c r="O108" s="40">
        <f t="shared" si="5"/>
        <v>0</v>
      </c>
      <c r="P108" s="36">
        <f t="shared" si="5"/>
        <v>6800</v>
      </c>
      <c r="Q108" s="40">
        <f t="shared" si="5"/>
        <v>0</v>
      </c>
      <c r="R108" s="41">
        <f t="shared" si="5"/>
        <v>0</v>
      </c>
      <c r="S108" s="48">
        <f t="shared" si="5"/>
        <v>800</v>
      </c>
      <c r="T108" s="48">
        <f t="shared" si="5"/>
        <v>1100</v>
      </c>
      <c r="U108" s="36">
        <f t="shared" si="5"/>
        <v>2600</v>
      </c>
      <c r="V108" s="48">
        <f t="shared" si="5"/>
        <v>600</v>
      </c>
      <c r="W108" s="36">
        <f t="shared" si="5"/>
        <v>800</v>
      </c>
      <c r="X108" s="48">
        <f t="shared" si="5"/>
        <v>800</v>
      </c>
      <c r="Y108" s="36">
        <f t="shared" si="5"/>
        <v>400</v>
      </c>
      <c r="Z108" s="48">
        <f t="shared" si="5"/>
        <v>800</v>
      </c>
      <c r="AA108" s="36">
        <f t="shared" si="5"/>
        <v>2000</v>
      </c>
      <c r="AB108" s="48">
        <f t="shared" si="5"/>
        <v>3600</v>
      </c>
      <c r="AC108" s="36">
        <f t="shared" si="5"/>
        <v>400</v>
      </c>
      <c r="AD108" s="48">
        <f t="shared" si="5"/>
        <v>800</v>
      </c>
      <c r="AE108" s="36">
        <f t="shared" si="5"/>
        <v>3800</v>
      </c>
      <c r="AF108" s="90">
        <f t="shared" si="4"/>
        <v>0</v>
      </c>
      <c r="AG108" s="91">
        <f t="shared" si="4"/>
        <v>0</v>
      </c>
      <c r="AH108" s="108">
        <f>SUM(AH4:AH107)</f>
        <v>39100</v>
      </c>
      <c r="AI108" s="84"/>
      <c r="AJ108" s="32" t="s">
        <v>76</v>
      </c>
    </row>
    <row r="109" spans="1:36">
      <c r="E109" s="246"/>
      <c r="F109" s="247"/>
      <c r="G109" s="246"/>
      <c r="H109" s="247"/>
      <c r="I109" s="246"/>
      <c r="J109" s="247"/>
      <c r="K109" s="246"/>
      <c r="L109" s="247"/>
      <c r="M109" s="246"/>
      <c r="N109" s="247"/>
      <c r="O109" s="246"/>
      <c r="P109" s="247"/>
      <c r="Q109" s="246"/>
      <c r="R109" s="247"/>
      <c r="S109" s="246"/>
      <c r="T109" s="246"/>
      <c r="U109" s="247"/>
      <c r="V109" s="246"/>
      <c r="W109" s="247"/>
      <c r="X109" s="246"/>
      <c r="Y109" s="247"/>
      <c r="Z109" s="246"/>
      <c r="AA109" s="247"/>
      <c r="AB109" s="246"/>
      <c r="AC109" s="247"/>
      <c r="AD109" s="246"/>
      <c r="AE109" s="247"/>
      <c r="AF109" s="93"/>
      <c r="AG109" s="92"/>
    </row>
    <row r="110" spans="1:36">
      <c r="S110" s="109"/>
      <c r="AE110" s="110"/>
    </row>
    <row r="111" spans="1:36">
      <c r="AH111" s="110"/>
    </row>
    <row r="112" spans="1:36">
      <c r="AH112" s="110"/>
    </row>
    <row r="113" spans="3:34">
      <c r="V113" s="109"/>
      <c r="AH113" s="110">
        <f>SUM(T108:AE108)</f>
        <v>17700</v>
      </c>
    </row>
    <row r="114" spans="3:34">
      <c r="C114" s="110"/>
    </row>
    <row r="115" spans="3:34">
      <c r="AH115" s="110"/>
    </row>
  </sheetData>
  <autoFilter ref="AH4:AH108">
    <filterColumn colId="0">
      <filters>
        <filter val="১০০০"/>
        <filter val="১৬০০"/>
        <filter val="২২০০"/>
        <filter val="৩০০০"/>
        <filter val="৩২০০"/>
        <filter val="৩৮০০"/>
        <filter val="৩৯,১০০/-"/>
        <filter val="৪০০"/>
        <filter val="৪২০০"/>
        <filter val="৫০০"/>
        <filter val="৮০০"/>
        <filter val="৯০০"/>
      </filters>
    </filterColumn>
  </autoFilter>
  <mergeCells count="7">
    <mergeCell ref="AI2:AI3"/>
    <mergeCell ref="E1:AE1"/>
    <mergeCell ref="A2:A3"/>
    <mergeCell ref="B2:B3"/>
    <mergeCell ref="C2:C3"/>
    <mergeCell ref="AH2:AH3"/>
    <mergeCell ref="E2:S2"/>
  </mergeCells>
  <pageMargins left="0.5" right="0.5" top="0.5" bottom="1" header="0.3" footer="0.3"/>
  <pageSetup paperSize="9"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ER</vt:lpstr>
      <vt:lpstr>Home</vt:lpstr>
      <vt:lpstr>hostel</vt:lpstr>
      <vt:lpstr>earn-parties</vt:lpstr>
      <vt:lpstr>Calc</vt:lpstr>
      <vt:lpstr>earn-employees</vt:lpstr>
      <vt:lpstr>employee_Food_bill</vt:lpstr>
      <vt:lpstr>Overtime_Workers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Canteen</dc:creator>
  <cp:lastModifiedBy>WALTON</cp:lastModifiedBy>
  <cp:lastPrinted>2024-11-06T03:47:26Z</cp:lastPrinted>
  <dcterms:created xsi:type="dcterms:W3CDTF">2015-06-05T18:17:20Z</dcterms:created>
  <dcterms:modified xsi:type="dcterms:W3CDTF">2024-11-06T03:48:58Z</dcterms:modified>
</cp:coreProperties>
</file>