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Shared\Working Copy\Notes\2025\08-2025 NOTES\21-31 AUG 2025\"/>
    </mc:Choice>
  </mc:AlternateContent>
  <xr:revisionPtr revIDLastSave="0" documentId="13_ncr:1_{8DE69501-CD5F-4248-B0DE-60EEA3B5124E}" xr6:coauthVersionLast="43" xr6:coauthVersionMax="43" xr10:uidLastSave="{00000000-0000-0000-0000-000000000000}"/>
  <bookViews>
    <workbookView xWindow="-108" yWindow="-108" windowWidth="23256" windowHeight="12576" tabRatio="855" activeTab="4" xr2:uid="{00000000-000D-0000-FFFF-FFFF00000000}"/>
  </bookViews>
  <sheets>
    <sheet name="ER" sheetId="22" r:id="rId1"/>
    <sheet name="Home" sheetId="19" r:id="rId2"/>
    <sheet name="hostel" sheetId="20" r:id="rId3"/>
    <sheet name="EP" sheetId="24" r:id="rId4"/>
    <sheet name="earn-employees" sheetId="10" r:id="rId5"/>
    <sheet name="Hostel Test" sheetId="26" r:id="rId6"/>
    <sheet name="employee_Food_bill" sheetId="14" r:id="rId7"/>
    <sheet name="Profit" sheetId="25" r:id="rId8"/>
    <sheet name="পত্রাংশ" sheetId="23" r:id="rId9"/>
  </sheets>
  <definedNames>
    <definedName name="_xlnm._FilterDatabase" localSheetId="6" hidden="1">employee_Food_bill!$BM$1:$BM$140</definedName>
    <definedName name="_xlnm._FilterDatabase" localSheetId="3" hidden="1">EP!$G$1:$G$46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9" l="1"/>
  <c r="K20" i="26" l="1"/>
  <c r="K21" i="26"/>
  <c r="K22" i="26"/>
  <c r="K23" i="26"/>
  <c r="K24" i="26"/>
  <c r="K25" i="26"/>
  <c r="K26" i="26"/>
  <c r="J27" i="26"/>
  <c r="J20" i="26"/>
  <c r="J21" i="26"/>
  <c r="J22" i="26"/>
  <c r="J23" i="26"/>
  <c r="J24" i="26"/>
  <c r="J25" i="26"/>
  <c r="J26" i="26"/>
  <c r="G20" i="26"/>
  <c r="G21" i="26"/>
  <c r="G22" i="26"/>
  <c r="G23" i="26"/>
  <c r="G24" i="26"/>
  <c r="G25" i="26"/>
  <c r="G26" i="26"/>
  <c r="D20" i="26"/>
  <c r="D21" i="26"/>
  <c r="D22" i="26"/>
  <c r="D23" i="26"/>
  <c r="D24" i="26"/>
  <c r="D25" i="26"/>
  <c r="D26" i="26"/>
  <c r="C16" i="19"/>
  <c r="BI25" i="14" l="1"/>
  <c r="BI26" i="14"/>
  <c r="BG25" i="14"/>
  <c r="BK25" i="14" s="1"/>
  <c r="BM25" i="14" s="1"/>
  <c r="BG26" i="14"/>
  <c r="BK26" i="14" s="1"/>
  <c r="BM26" i="14" s="1"/>
  <c r="G47" i="10" l="1"/>
  <c r="J47" i="10"/>
  <c r="E46" i="24" l="1"/>
  <c r="F46" i="24"/>
  <c r="BI101" i="14" l="1"/>
  <c r="BI102" i="14"/>
  <c r="BG101" i="14"/>
  <c r="BG102" i="14"/>
  <c r="BK102" i="14" s="1"/>
  <c r="BM102" i="14" s="1"/>
  <c r="BI17" i="14"/>
  <c r="BI18" i="14"/>
  <c r="BG17" i="14"/>
  <c r="BK101" i="14" l="1"/>
  <c r="BM101" i="14" s="1"/>
  <c r="BK17" i="14"/>
  <c r="BM17" i="14" s="1"/>
  <c r="J19" i="26" l="1"/>
  <c r="J18" i="26"/>
  <c r="J17" i="26"/>
  <c r="J16" i="26"/>
  <c r="G19" i="26"/>
  <c r="G18" i="26"/>
  <c r="G17" i="26"/>
  <c r="G16" i="26"/>
  <c r="D19" i="26"/>
  <c r="D18" i="26"/>
  <c r="D17" i="26"/>
  <c r="D16" i="26"/>
  <c r="K28" i="26"/>
  <c r="G27" i="26"/>
  <c r="D27" i="26"/>
  <c r="J15" i="26"/>
  <c r="G15" i="26"/>
  <c r="D15" i="26"/>
  <c r="J14" i="26"/>
  <c r="G14" i="26"/>
  <c r="D14" i="26"/>
  <c r="J13" i="26"/>
  <c r="G13" i="26"/>
  <c r="D13" i="26"/>
  <c r="J12" i="26"/>
  <c r="G12" i="26"/>
  <c r="D12" i="26"/>
  <c r="J11" i="26"/>
  <c r="G11" i="26"/>
  <c r="D11" i="26"/>
  <c r="J10" i="26"/>
  <c r="G10" i="26"/>
  <c r="D10" i="26"/>
  <c r="J9" i="26"/>
  <c r="G9" i="26"/>
  <c r="D9" i="26"/>
  <c r="J8" i="26"/>
  <c r="G8" i="26"/>
  <c r="D8" i="26"/>
  <c r="J7" i="26"/>
  <c r="G7" i="26"/>
  <c r="D7" i="26"/>
  <c r="J6" i="26"/>
  <c r="G6" i="26"/>
  <c r="D6" i="26"/>
  <c r="J5" i="26"/>
  <c r="G5" i="26"/>
  <c r="D5" i="26"/>
  <c r="K19" i="26" l="1"/>
  <c r="K18" i="26"/>
  <c r="K17" i="26"/>
  <c r="K16" i="26"/>
  <c r="K27" i="26"/>
  <c r="K15" i="26"/>
  <c r="K14" i="26"/>
  <c r="K13" i="26"/>
  <c r="K12" i="26"/>
  <c r="K11" i="26"/>
  <c r="K10" i="26"/>
  <c r="K9" i="26"/>
  <c r="K8" i="26"/>
  <c r="K7" i="26"/>
  <c r="K6" i="26"/>
  <c r="K5" i="26"/>
  <c r="K29" i="26" l="1"/>
  <c r="P5" i="20"/>
  <c r="Q5" i="20" s="1"/>
  <c r="BI67" i="14" l="1"/>
  <c r="BI68" i="14"/>
  <c r="BG67" i="14"/>
  <c r="BG68" i="14"/>
  <c r="BK67" i="14" l="1"/>
  <c r="BM67" i="14" s="1"/>
  <c r="BK68" i="14"/>
  <c r="BM68" i="14" s="1"/>
  <c r="BI135" i="14"/>
  <c r="BG135" i="14"/>
  <c r="B135" i="14"/>
  <c r="B136" i="14"/>
  <c r="B137" i="14"/>
  <c r="B138" i="14"/>
  <c r="B139" i="14"/>
  <c r="M37" i="10"/>
  <c r="M38" i="10"/>
  <c r="M39" i="10"/>
  <c r="M40" i="10"/>
  <c r="J37" i="10"/>
  <c r="J38" i="10"/>
  <c r="J39" i="10"/>
  <c r="J40" i="10"/>
  <c r="G37" i="10"/>
  <c r="G38" i="10"/>
  <c r="G39" i="10"/>
  <c r="G40" i="10"/>
  <c r="D37" i="10"/>
  <c r="D38" i="10"/>
  <c r="D39" i="10"/>
  <c r="D40" i="10"/>
  <c r="D41" i="10"/>
  <c r="N40" i="10" l="1"/>
  <c r="N39" i="10"/>
  <c r="BK135" i="14"/>
  <c r="BM135" i="14" s="1"/>
  <c r="N38" i="10"/>
  <c r="N37" i="10"/>
  <c r="BI27" i="14"/>
  <c r="BG27" i="14"/>
  <c r="B6" i="14"/>
  <c r="B7" i="14"/>
  <c r="B8" i="14"/>
  <c r="B9" i="14"/>
  <c r="B10" i="14"/>
  <c r="B11" i="14"/>
  <c r="B12" i="14"/>
  <c r="B13" i="14"/>
  <c r="B14" i="14"/>
  <c r="B15" i="14"/>
  <c r="B16" i="14"/>
  <c r="B18" i="14"/>
  <c r="B19" i="14"/>
  <c r="B20" i="14"/>
  <c r="B21" i="14"/>
  <c r="B22" i="14"/>
  <c r="B23" i="14"/>
  <c r="B24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I137" i="14"/>
  <c r="BG137" i="14"/>
  <c r="BI83" i="14"/>
  <c r="BG83" i="14"/>
  <c r="BI21" i="14"/>
  <c r="BG21" i="14"/>
  <c r="BK137" i="14" l="1"/>
  <c r="BM137" i="14" s="1"/>
  <c r="BK27" i="14"/>
  <c r="BM27" i="14" s="1"/>
  <c r="BK83" i="14"/>
  <c r="BM83" i="14" s="1"/>
  <c r="BK21" i="14"/>
  <c r="BM21" i="14" s="1"/>
  <c r="E16" i="19"/>
  <c r="E18" i="19" s="1"/>
  <c r="P9" i="20" l="1"/>
  <c r="P8" i="20"/>
  <c r="P4" i="20"/>
  <c r="P3" i="20"/>
  <c r="BI115" i="14"/>
  <c r="BI116" i="14"/>
  <c r="BG115" i="14"/>
  <c r="BG116" i="14"/>
  <c r="G5" i="10"/>
  <c r="BK116" i="14" l="1"/>
  <c r="BM116" i="14" s="1"/>
  <c r="BK115" i="14"/>
  <c r="BM115" i="14" s="1"/>
  <c r="BI79" i="14"/>
  <c r="BK79" i="14" s="1"/>
  <c r="BM79" i="14" s="1"/>
  <c r="BI80" i="14"/>
  <c r="F12" i="22" l="1"/>
  <c r="E12" i="22"/>
  <c r="BI103" i="14" l="1"/>
  <c r="BG103" i="14"/>
  <c r="BI136" i="14"/>
  <c r="BI138" i="14"/>
  <c r="BG136" i="14"/>
  <c r="BG138" i="14"/>
  <c r="BK138" i="14" l="1"/>
  <c r="BM138" i="14" s="1"/>
  <c r="BK103" i="14"/>
  <c r="BM103" i="14" s="1"/>
  <c r="BK136" i="14"/>
  <c r="BM136" i="14" s="1"/>
  <c r="BI81" i="14"/>
  <c r="BI82" i="14"/>
  <c r="BI84" i="14"/>
  <c r="BG81" i="14"/>
  <c r="BK81" i="14" s="1"/>
  <c r="BG82" i="14"/>
  <c r="BG84" i="14"/>
  <c r="BK84" i="14" l="1"/>
  <c r="BM84" i="14" s="1"/>
  <c r="BK82" i="14"/>
  <c r="BM82" i="14" s="1"/>
  <c r="BM81" i="14"/>
  <c r="AS140" i="14"/>
  <c r="AT140" i="14"/>
  <c r="AU140" i="14"/>
  <c r="AV140" i="14"/>
  <c r="AW140" i="14"/>
  <c r="BI69" i="14" l="1"/>
  <c r="BI70" i="14"/>
  <c r="BG69" i="14"/>
  <c r="BG70" i="14"/>
  <c r="BK70" i="14" s="1"/>
  <c r="BM70" i="14" s="1"/>
  <c r="BI71" i="14"/>
  <c r="BG71" i="14"/>
  <c r="BG63" i="14"/>
  <c r="BG64" i="14"/>
  <c r="BI63" i="14"/>
  <c r="BI64" i="14"/>
  <c r="BI59" i="14"/>
  <c r="BI60" i="14"/>
  <c r="BG59" i="14"/>
  <c r="BI119" i="14"/>
  <c r="BI120" i="14"/>
  <c r="BG119" i="14"/>
  <c r="BG120" i="14"/>
  <c r="BK71" i="14" l="1"/>
  <c r="BM71" i="14" s="1"/>
  <c r="BK120" i="14"/>
  <c r="BM120" i="14" s="1"/>
  <c r="BK69" i="14"/>
  <c r="BM69" i="14" s="1"/>
  <c r="BK59" i="14"/>
  <c r="BM59" i="14" s="1"/>
  <c r="BK64" i="14"/>
  <c r="BM64" i="14" s="1"/>
  <c r="BK63" i="14"/>
  <c r="BM63" i="14" s="1"/>
  <c r="BK119" i="14"/>
  <c r="BM119" i="14" s="1"/>
  <c r="BI66" i="14" l="1"/>
  <c r="BG66" i="14"/>
  <c r="BK66" i="14" l="1"/>
  <c r="BM66" i="14" s="1"/>
  <c r="C22" i="19" l="1"/>
  <c r="D13" i="19"/>
  <c r="E22" i="19" s="1"/>
  <c r="C13" i="19"/>
  <c r="D22" i="19" s="1"/>
  <c r="F22" i="19" l="1"/>
  <c r="F17" i="19" s="1"/>
  <c r="H16" i="19" l="1"/>
  <c r="D7" i="22"/>
  <c r="BI78" i="14" l="1"/>
  <c r="BG78" i="14"/>
  <c r="BG80" i="14"/>
  <c r="BK80" i="14" s="1"/>
  <c r="BK78" i="14" l="1"/>
  <c r="BM78" i="14" s="1"/>
  <c r="BM80" i="14"/>
  <c r="Q4" i="20"/>
  <c r="P6" i="20"/>
  <c r="P7" i="20"/>
  <c r="Q8" i="20"/>
  <c r="Q9" i="20"/>
  <c r="Q3" i="20"/>
  <c r="BI16" i="14" l="1"/>
  <c r="BG16" i="14"/>
  <c r="BG18" i="14"/>
  <c r="BK18" i="14" s="1"/>
  <c r="BM18" i="14" s="1"/>
  <c r="BK16" i="14" l="1"/>
  <c r="BM16" i="14" s="1"/>
  <c r="BI77" i="14"/>
  <c r="BG77" i="14"/>
  <c r="BI76" i="14"/>
  <c r="BG76" i="14"/>
  <c r="BK77" i="14" l="1"/>
  <c r="BM77" i="14" s="1"/>
  <c r="BK76" i="14"/>
  <c r="BM76" i="14" s="1"/>
  <c r="BI107" i="14" l="1"/>
  <c r="BI91" i="14" l="1"/>
  <c r="BI92" i="14"/>
  <c r="BG91" i="14"/>
  <c r="BK91" i="14" l="1"/>
  <c r="BM91" i="14" s="1"/>
  <c r="Q7" i="20" l="1"/>
  <c r="P10" i="20" l="1"/>
  <c r="M62" i="10"/>
  <c r="J62" i="10"/>
  <c r="G62" i="10"/>
  <c r="D62" i="10"/>
  <c r="M61" i="10"/>
  <c r="J61" i="10"/>
  <c r="G61" i="10"/>
  <c r="D61" i="10"/>
  <c r="M60" i="10"/>
  <c r="J60" i="10"/>
  <c r="G60" i="10"/>
  <c r="D60" i="10"/>
  <c r="M59" i="10"/>
  <c r="J59" i="10"/>
  <c r="G59" i="10"/>
  <c r="D59" i="10"/>
  <c r="M58" i="10"/>
  <c r="J58" i="10"/>
  <c r="G58" i="10"/>
  <c r="D58" i="10"/>
  <c r="M57" i="10"/>
  <c r="J57" i="10"/>
  <c r="G57" i="10"/>
  <c r="D57" i="10"/>
  <c r="M56" i="10"/>
  <c r="J56" i="10"/>
  <c r="G56" i="10"/>
  <c r="D56" i="10"/>
  <c r="M55" i="10"/>
  <c r="J55" i="10"/>
  <c r="G55" i="10"/>
  <c r="D55" i="10"/>
  <c r="M54" i="10"/>
  <c r="J54" i="10"/>
  <c r="G54" i="10"/>
  <c r="D54" i="10"/>
  <c r="M53" i="10"/>
  <c r="J53" i="10"/>
  <c r="G53" i="10"/>
  <c r="D53" i="10"/>
  <c r="M52" i="10"/>
  <c r="J52" i="10"/>
  <c r="G52" i="10"/>
  <c r="D52" i="10"/>
  <c r="M51" i="10"/>
  <c r="J51" i="10"/>
  <c r="G51" i="10"/>
  <c r="D51" i="10"/>
  <c r="M50" i="10"/>
  <c r="J50" i="10"/>
  <c r="G50" i="10"/>
  <c r="D50" i="10"/>
  <c r="M49" i="10"/>
  <c r="J49" i="10"/>
  <c r="G49" i="10"/>
  <c r="D49" i="10"/>
  <c r="M48" i="10"/>
  <c r="J48" i="10"/>
  <c r="G48" i="10"/>
  <c r="D48" i="10"/>
  <c r="M47" i="10"/>
  <c r="D47" i="10"/>
  <c r="N47" i="10" l="1"/>
  <c r="N50" i="10"/>
  <c r="N52" i="10"/>
  <c r="N55" i="10"/>
  <c r="N56" i="10"/>
  <c r="N57" i="10"/>
  <c r="N58" i="10"/>
  <c r="N59" i="10"/>
  <c r="N60" i="10"/>
  <c r="N61" i="10"/>
  <c r="N62" i="10"/>
  <c r="N48" i="10"/>
  <c r="N53" i="10"/>
  <c r="N49" i="10"/>
  <c r="N51" i="10"/>
  <c r="N54" i="10"/>
  <c r="BI88" i="14"/>
  <c r="BI89" i="14"/>
  <c r="BG88" i="14"/>
  <c r="BG89" i="14"/>
  <c r="BI65" i="14"/>
  <c r="BG65" i="14"/>
  <c r="BK89" i="14" l="1"/>
  <c r="BM89" i="14" s="1"/>
  <c r="BK65" i="14"/>
  <c r="BM65" i="14" s="1"/>
  <c r="BK88" i="14"/>
  <c r="BM88" i="14" s="1"/>
  <c r="N63" i="10"/>
  <c r="BI109" i="14"/>
  <c r="BG109" i="14"/>
  <c r="BG110" i="14"/>
  <c r="BI72" i="14"/>
  <c r="BI73" i="14"/>
  <c r="BG72" i="14"/>
  <c r="BG73" i="14"/>
  <c r="BK109" i="14" l="1"/>
  <c r="BM109" i="14" s="1"/>
  <c r="BK73" i="14"/>
  <c r="BM73" i="14" s="1"/>
  <c r="BK72" i="14"/>
  <c r="BM72" i="14" s="1"/>
  <c r="BI74" i="14"/>
  <c r="BI75" i="14"/>
  <c r="BG74" i="14"/>
  <c r="BG75" i="14"/>
  <c r="BI24" i="14"/>
  <c r="BK74" i="14" l="1"/>
  <c r="BM74" i="14" s="1"/>
  <c r="BK75" i="14"/>
  <c r="BM75" i="14" s="1"/>
  <c r="BI20" i="14"/>
  <c r="BI22" i="14"/>
  <c r="BG20" i="14"/>
  <c r="BG22" i="14"/>
  <c r="BK22" i="14" l="1"/>
  <c r="BM22" i="14" s="1"/>
  <c r="BK20" i="14"/>
  <c r="BM20" i="14" s="1"/>
  <c r="BI15" i="14"/>
  <c r="BG15" i="14"/>
  <c r="BK15" i="14" l="1"/>
  <c r="BM15" i="14" s="1"/>
  <c r="B5" i="14" l="1"/>
  <c r="AH140" i="14"/>
  <c r="BI10" i="14"/>
  <c r="BG10" i="14"/>
  <c r="BG11" i="14"/>
  <c r="BI11" i="14"/>
  <c r="BG9" i="14"/>
  <c r="BI9" i="14"/>
  <c r="BI6" i="14"/>
  <c r="BG6" i="14"/>
  <c r="BG7" i="14"/>
  <c r="BI7" i="14"/>
  <c r="BG8" i="14"/>
  <c r="BI8" i="14"/>
  <c r="BG12" i="14"/>
  <c r="BI12" i="14"/>
  <c r="BG13" i="14"/>
  <c r="BI13" i="14"/>
  <c r="BI14" i="14"/>
  <c r="BG14" i="14"/>
  <c r="BI19" i="14"/>
  <c r="BG19" i="14"/>
  <c r="BI23" i="14"/>
  <c r="BG23" i="14"/>
  <c r="BI28" i="14"/>
  <c r="BG28" i="14"/>
  <c r="BI34" i="14"/>
  <c r="BG34" i="14"/>
  <c r="BI36" i="14"/>
  <c r="BG36" i="14"/>
  <c r="BI45" i="14"/>
  <c r="BG45" i="14"/>
  <c r="BG92" i="14"/>
  <c r="BI94" i="14"/>
  <c r="BG94" i="14"/>
  <c r="BI121" i="14"/>
  <c r="BG121" i="14"/>
  <c r="BI123" i="14"/>
  <c r="BG123" i="14"/>
  <c r="BI124" i="14"/>
  <c r="BG124" i="14"/>
  <c r="BI125" i="14"/>
  <c r="BG125" i="14"/>
  <c r="BI132" i="14"/>
  <c r="BG132" i="14"/>
  <c r="BI43" i="14"/>
  <c r="BG43" i="14"/>
  <c r="BI35" i="14"/>
  <c r="BG35" i="14"/>
  <c r="BI39" i="14"/>
  <c r="BG39" i="14"/>
  <c r="BI42" i="14"/>
  <c r="BG42" i="14"/>
  <c r="BG60" i="14"/>
  <c r="BK60" i="14" s="1"/>
  <c r="BM60" i="14" s="1"/>
  <c r="BI48" i="14"/>
  <c r="BG48" i="14"/>
  <c r="BI96" i="14"/>
  <c r="BG96" i="14"/>
  <c r="BI131" i="14"/>
  <c r="BG131" i="14"/>
  <c r="BI58" i="14"/>
  <c r="BG58" i="14"/>
  <c r="BI98" i="14"/>
  <c r="BG98" i="14"/>
  <c r="BI126" i="14"/>
  <c r="BG126" i="14"/>
  <c r="BG104" i="14"/>
  <c r="BI104" i="14"/>
  <c r="BG105" i="14"/>
  <c r="BI105" i="14"/>
  <c r="BG106" i="14"/>
  <c r="BI106" i="14"/>
  <c r="BG107" i="14"/>
  <c r="BK107" i="14" s="1"/>
  <c r="BM107" i="14" s="1"/>
  <c r="BG108" i="14"/>
  <c r="BI108" i="14"/>
  <c r="BI110" i="14"/>
  <c r="BK110" i="14" s="1"/>
  <c r="BM110" i="14" s="1"/>
  <c r="BG111" i="14"/>
  <c r="BI111" i="14"/>
  <c r="BG112" i="14"/>
  <c r="BI112" i="14"/>
  <c r="BG113" i="14"/>
  <c r="BI113" i="14"/>
  <c r="BG114" i="14"/>
  <c r="BI114" i="14"/>
  <c r="BG117" i="14"/>
  <c r="BI117" i="14"/>
  <c r="BG118" i="14"/>
  <c r="BI118" i="14"/>
  <c r="BG122" i="14"/>
  <c r="BI122" i="14"/>
  <c r="BG127" i="14"/>
  <c r="BI127" i="14"/>
  <c r="BG128" i="14"/>
  <c r="BI128" i="14"/>
  <c r="BG129" i="14"/>
  <c r="BI129" i="14"/>
  <c r="BG130" i="14"/>
  <c r="BI130" i="14"/>
  <c r="BG133" i="14"/>
  <c r="BI133" i="14"/>
  <c r="BG134" i="14"/>
  <c r="BI134" i="14"/>
  <c r="BG139" i="14"/>
  <c r="BI139" i="14"/>
  <c r="BG24" i="14"/>
  <c r="BK24" i="14" s="1"/>
  <c r="BM24" i="14" s="1"/>
  <c r="BG29" i="14"/>
  <c r="BI29" i="14"/>
  <c r="BG30" i="14"/>
  <c r="BI30" i="14"/>
  <c r="BG31" i="14"/>
  <c r="BI31" i="14"/>
  <c r="BG32" i="14"/>
  <c r="BI32" i="14"/>
  <c r="BG33" i="14"/>
  <c r="BI33" i="14"/>
  <c r="BG37" i="14"/>
  <c r="BI37" i="14"/>
  <c r="BG38" i="14"/>
  <c r="BI38" i="14"/>
  <c r="BG40" i="14"/>
  <c r="BI40" i="14"/>
  <c r="BG41" i="14"/>
  <c r="BI41" i="14"/>
  <c r="BG44" i="14"/>
  <c r="BI44" i="14"/>
  <c r="BG46" i="14"/>
  <c r="BI46" i="14"/>
  <c r="BG47" i="14"/>
  <c r="BI47" i="14"/>
  <c r="BG49" i="14"/>
  <c r="BI49" i="14"/>
  <c r="BG50" i="14"/>
  <c r="BI50" i="14"/>
  <c r="BG51" i="14"/>
  <c r="BI51" i="14"/>
  <c r="BG52" i="14"/>
  <c r="BI52" i="14"/>
  <c r="BG53" i="14"/>
  <c r="BI53" i="14"/>
  <c r="BG54" i="14"/>
  <c r="BI54" i="14"/>
  <c r="BG55" i="14"/>
  <c r="BI55" i="14"/>
  <c r="BG56" i="14"/>
  <c r="BI56" i="14"/>
  <c r="BG57" i="14"/>
  <c r="BI57" i="14"/>
  <c r="BG61" i="14"/>
  <c r="BI61" i="14"/>
  <c r="BG62" i="14"/>
  <c r="BI62" i="14"/>
  <c r="BG85" i="14"/>
  <c r="BI85" i="14"/>
  <c r="BG86" i="14"/>
  <c r="BI86" i="14"/>
  <c r="BG87" i="14"/>
  <c r="BI87" i="14"/>
  <c r="BG90" i="14"/>
  <c r="BI90" i="14"/>
  <c r="BG93" i="14"/>
  <c r="BI93" i="14"/>
  <c r="BG95" i="14"/>
  <c r="BI95" i="14"/>
  <c r="BG97" i="14"/>
  <c r="BI97" i="14"/>
  <c r="BG99" i="14"/>
  <c r="BI99" i="14"/>
  <c r="BG100" i="14"/>
  <c r="BI100" i="14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G41" i="10"/>
  <c r="J41" i="10"/>
  <c r="J35" i="10"/>
  <c r="G35" i="10"/>
  <c r="D35" i="10"/>
  <c r="J36" i="10"/>
  <c r="G36" i="10"/>
  <c r="D36" i="10"/>
  <c r="G11" i="10"/>
  <c r="Q28" i="10"/>
  <c r="Q29" i="10"/>
  <c r="Q27" i="10"/>
  <c r="D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G17" i="10"/>
  <c r="J17" i="10"/>
  <c r="M17" i="10"/>
  <c r="D28" i="10"/>
  <c r="G28" i="10"/>
  <c r="J28" i="10"/>
  <c r="M28" i="10"/>
  <c r="M29" i="10"/>
  <c r="M30" i="10"/>
  <c r="M31" i="10"/>
  <c r="M32" i="10"/>
  <c r="M33" i="10"/>
  <c r="M34" i="10"/>
  <c r="M35" i="10"/>
  <c r="M36" i="10"/>
  <c r="M41" i="10"/>
  <c r="C18" i="19"/>
  <c r="AF140" i="14"/>
  <c r="BG5" i="14"/>
  <c r="BI5" i="14"/>
  <c r="AA140" i="14"/>
  <c r="E140" i="14"/>
  <c r="I140" i="14"/>
  <c r="K140" i="14"/>
  <c r="M140" i="14"/>
  <c r="O140" i="14"/>
  <c r="Q140" i="14"/>
  <c r="S140" i="14"/>
  <c r="U140" i="14"/>
  <c r="W140" i="14"/>
  <c r="Y140" i="14"/>
  <c r="AC140" i="14"/>
  <c r="AE140" i="14"/>
  <c r="AG140" i="14"/>
  <c r="AI140" i="14"/>
  <c r="AK140" i="14"/>
  <c r="AM140" i="14"/>
  <c r="AO140" i="14"/>
  <c r="AQ140" i="14"/>
  <c r="BE140" i="14"/>
  <c r="G140" i="14"/>
  <c r="AY140" i="14"/>
  <c r="BA140" i="14"/>
  <c r="BC140" i="14"/>
  <c r="D26" i="19"/>
  <c r="P18" i="20"/>
  <c r="Q18" i="20" s="1"/>
  <c r="P16" i="20"/>
  <c r="Q16" i="20" s="1"/>
  <c r="P17" i="20"/>
  <c r="Q17" i="20" s="1"/>
  <c r="P19" i="20"/>
  <c r="Q19" i="20" s="1"/>
  <c r="P20" i="20"/>
  <c r="Q20" i="20" s="1"/>
  <c r="P21" i="20"/>
  <c r="Q21" i="20" s="1"/>
  <c r="D40" i="22"/>
  <c r="D47" i="22" s="1"/>
  <c r="D29" i="22"/>
  <c r="P22" i="20"/>
  <c r="Q22" i="20" s="1"/>
  <c r="Q6" i="20"/>
  <c r="Q10" i="20"/>
  <c r="B3" i="19"/>
  <c r="T140" i="14"/>
  <c r="R140" i="14"/>
  <c r="P140" i="14"/>
  <c r="N140" i="14"/>
  <c r="L140" i="14"/>
  <c r="J140" i="14"/>
  <c r="H140" i="14"/>
  <c r="F140" i="14"/>
  <c r="AR140" i="14"/>
  <c r="AP140" i="14"/>
  <c r="BF140" i="14"/>
  <c r="BD140" i="14"/>
  <c r="BB140" i="14"/>
  <c r="AZ140" i="14"/>
  <c r="AX140" i="14"/>
  <c r="AN140" i="14"/>
  <c r="AL140" i="14"/>
  <c r="AJ140" i="14"/>
  <c r="AD140" i="14"/>
  <c r="AB140" i="14"/>
  <c r="Z140" i="14"/>
  <c r="X140" i="14"/>
  <c r="V140" i="14"/>
  <c r="BK61" i="14" l="1"/>
  <c r="BM61" i="14" s="1"/>
  <c r="BK62" i="14"/>
  <c r="BM62" i="14" s="1"/>
  <c r="D25" i="19"/>
  <c r="D27" i="19"/>
  <c r="N17" i="10"/>
  <c r="BK127" i="14"/>
  <c r="BM127" i="14" s="1"/>
  <c r="BK53" i="14"/>
  <c r="BM53" i="14" s="1"/>
  <c r="BK49" i="14"/>
  <c r="BM49" i="14" s="1"/>
  <c r="BK44" i="14"/>
  <c r="BM44" i="14" s="1"/>
  <c r="BK40" i="14"/>
  <c r="BM40" i="14" s="1"/>
  <c r="D46" i="22"/>
  <c r="D48" i="22" s="1"/>
  <c r="N16" i="10"/>
  <c r="BK37" i="14"/>
  <c r="BM37" i="14" s="1"/>
  <c r="BK32" i="14"/>
  <c r="BM32" i="14" s="1"/>
  <c r="BK14" i="14"/>
  <c r="BM14" i="14" s="1"/>
  <c r="N15" i="10"/>
  <c r="N14" i="10"/>
  <c r="N13" i="10"/>
  <c r="BK55" i="14"/>
  <c r="BM55" i="14" s="1"/>
  <c r="BK9" i="14"/>
  <c r="BM9" i="14" s="1"/>
  <c r="BK92" i="14"/>
  <c r="BM92" i="14" s="1"/>
  <c r="BK6" i="14"/>
  <c r="BM6" i="14" s="1"/>
  <c r="BK33" i="14"/>
  <c r="BM33" i="14" s="1"/>
  <c r="BK93" i="14"/>
  <c r="BM93" i="14" s="1"/>
  <c r="BK133" i="14"/>
  <c r="BM133" i="14" s="1"/>
  <c r="BK130" i="14"/>
  <c r="BM130" i="14" s="1"/>
  <c r="BK139" i="14"/>
  <c r="BM139" i="14" s="1"/>
  <c r="BK48" i="14"/>
  <c r="BM48" i="14" s="1"/>
  <c r="BK85" i="14"/>
  <c r="BM85" i="14" s="1"/>
  <c r="BK30" i="14"/>
  <c r="BM30" i="14" s="1"/>
  <c r="BK114" i="14"/>
  <c r="BM114" i="14" s="1"/>
  <c r="BK112" i="14"/>
  <c r="BM112" i="14" s="1"/>
  <c r="BK105" i="14"/>
  <c r="BM105" i="14" s="1"/>
  <c r="BK131" i="14"/>
  <c r="BM131" i="14" s="1"/>
  <c r="BK87" i="14"/>
  <c r="BM87" i="14" s="1"/>
  <c r="BK113" i="14"/>
  <c r="BM113" i="14" s="1"/>
  <c r="BK104" i="14"/>
  <c r="BM104" i="14" s="1"/>
  <c r="BK58" i="14"/>
  <c r="BM58" i="14" s="1"/>
  <c r="BK96" i="14"/>
  <c r="BM96" i="14" s="1"/>
  <c r="BK99" i="14"/>
  <c r="BM99" i="14" s="1"/>
  <c r="BK52" i="14"/>
  <c r="BM52" i="14" s="1"/>
  <c r="BK31" i="14"/>
  <c r="BM31" i="14" s="1"/>
  <c r="BK29" i="14"/>
  <c r="BM29" i="14" s="1"/>
  <c r="BK118" i="14"/>
  <c r="BM118" i="14" s="1"/>
  <c r="BK90" i="14"/>
  <c r="BM90" i="14" s="1"/>
  <c r="BK57" i="14"/>
  <c r="BM57" i="14" s="1"/>
  <c r="BK46" i="14"/>
  <c r="BM46" i="14" s="1"/>
  <c r="BK41" i="14"/>
  <c r="BM41" i="14" s="1"/>
  <c r="BK38" i="14"/>
  <c r="BM38" i="14" s="1"/>
  <c r="BK134" i="14"/>
  <c r="BM134" i="14" s="1"/>
  <c r="BK129" i="14"/>
  <c r="BM129" i="14" s="1"/>
  <c r="BK106" i="14"/>
  <c r="BM106" i="14" s="1"/>
  <c r="BK123" i="14"/>
  <c r="BM123" i="14" s="1"/>
  <c r="BK95" i="14"/>
  <c r="BM95" i="14" s="1"/>
  <c r="BK54" i="14"/>
  <c r="BM54" i="14" s="1"/>
  <c r="BK50" i="14"/>
  <c r="BM50" i="14" s="1"/>
  <c r="BK122" i="14"/>
  <c r="BM122" i="14" s="1"/>
  <c r="BK43" i="14"/>
  <c r="BM43" i="14" s="1"/>
  <c r="BK124" i="14"/>
  <c r="BM124" i="14" s="1"/>
  <c r="BK121" i="14"/>
  <c r="BM121" i="14" s="1"/>
  <c r="BK36" i="14"/>
  <c r="BM36" i="14" s="1"/>
  <c r="BK28" i="14"/>
  <c r="BM28" i="14" s="1"/>
  <c r="BK13" i="14"/>
  <c r="BM13" i="14" s="1"/>
  <c r="BK7" i="14"/>
  <c r="BM7" i="14" s="1"/>
  <c r="N12" i="10"/>
  <c r="BK86" i="14"/>
  <c r="BM86" i="14" s="1"/>
  <c r="BK111" i="14"/>
  <c r="BM111" i="14" s="1"/>
  <c r="BK108" i="14"/>
  <c r="BM108" i="14" s="1"/>
  <c r="BI140" i="14"/>
  <c r="BP1" i="14" s="1"/>
  <c r="BG140" i="14"/>
  <c r="BK100" i="14"/>
  <c r="BM100" i="14" s="1"/>
  <c r="BK97" i="14"/>
  <c r="BM97" i="14" s="1"/>
  <c r="BK56" i="14"/>
  <c r="BM56" i="14" s="1"/>
  <c r="BK51" i="14"/>
  <c r="BM51" i="14" s="1"/>
  <c r="BK128" i="14"/>
  <c r="BM128" i="14" s="1"/>
  <c r="BK117" i="14"/>
  <c r="BM117" i="14" s="1"/>
  <c r="BK39" i="14"/>
  <c r="BM39" i="14" s="1"/>
  <c r="BK8" i="14"/>
  <c r="BM8" i="14" s="1"/>
  <c r="BK47" i="14"/>
  <c r="BM47" i="14" s="1"/>
  <c r="BK42" i="14"/>
  <c r="BM42" i="14" s="1"/>
  <c r="BK35" i="14"/>
  <c r="BM35" i="14" s="1"/>
  <c r="BK125" i="14"/>
  <c r="BM125" i="14" s="1"/>
  <c r="BK34" i="14"/>
  <c r="BM34" i="14" s="1"/>
  <c r="BK23" i="14"/>
  <c r="BM23" i="14" s="1"/>
  <c r="N33" i="10"/>
  <c r="BK5" i="14"/>
  <c r="BM5" i="14" s="1"/>
  <c r="BK98" i="14"/>
  <c r="BM98" i="14" s="1"/>
  <c r="BK12" i="14"/>
  <c r="BM12" i="14" s="1"/>
  <c r="BK11" i="14"/>
  <c r="BM11" i="14" s="1"/>
  <c r="N5" i="10"/>
  <c r="N11" i="10"/>
  <c r="N10" i="10"/>
  <c r="N9" i="10"/>
  <c r="N8" i="10"/>
  <c r="N7" i="10"/>
  <c r="N6" i="10"/>
  <c r="BK126" i="14"/>
  <c r="BM126" i="14" s="1"/>
  <c r="BK132" i="14"/>
  <c r="BM132" i="14" s="1"/>
  <c r="BK94" i="14"/>
  <c r="BM94" i="14" s="1"/>
  <c r="BK45" i="14"/>
  <c r="BM45" i="14" s="1"/>
  <c r="BK19" i="14"/>
  <c r="BM19" i="14" s="1"/>
  <c r="BK10" i="14"/>
  <c r="BM10" i="14" s="1"/>
  <c r="N28" i="10"/>
  <c r="N36" i="10"/>
  <c r="N41" i="10"/>
  <c r="N35" i="10"/>
  <c r="N30" i="10"/>
  <c r="N29" i="10"/>
  <c r="N31" i="10"/>
  <c r="N32" i="10"/>
  <c r="Q30" i="10"/>
  <c r="N34" i="10"/>
  <c r="Q11" i="20"/>
  <c r="Q23" i="20"/>
  <c r="B16" i="19" s="1"/>
  <c r="N42" i="10" l="1"/>
  <c r="BJ140" i="14"/>
  <c r="Q32" i="10" s="1"/>
  <c r="BO1" i="14"/>
  <c r="R27" i="10"/>
  <c r="T27" i="10" s="1"/>
  <c r="R30" i="10"/>
  <c r="T30" i="10" s="1"/>
  <c r="N18" i="10"/>
  <c r="B18" i="19"/>
  <c r="Q31" i="10" l="1"/>
  <c r="P26" i="10" s="1"/>
  <c r="D18" i="19"/>
  <c r="B22" i="19" s="1"/>
  <c r="BN1" i="14"/>
  <c r="Q3" i="10"/>
  <c r="G22" i="19" l="1"/>
  <c r="D49" i="22"/>
  <c r="H22" i="19" l="1"/>
  <c r="D50" i="22"/>
</calcChain>
</file>

<file path=xl/sharedStrings.xml><?xml version="1.0" encoding="utf-8"?>
<sst xmlns="http://schemas.openxmlformats.org/spreadsheetml/2006/main" count="661" uniqueCount="358">
  <si>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</si>
  <si>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</si>
  <si>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</si>
  <si>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</si>
  <si>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</si>
  <si>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</si>
  <si>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</si>
  <si>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সর্বমোট 
প্রাপ্য</t>
  </si>
  <si>
    <t>এম.এল.এস.এস</t>
  </si>
  <si>
    <t>রুম বয়</t>
  </si>
  <si>
    <t>অফিস সহায়ক</t>
  </si>
  <si>
    <t>নৈশ্য প্রহরী</t>
  </si>
  <si>
    <t>কম্পিউটার 
অপারেটর</t>
  </si>
  <si>
    <t>ক্লিনার</t>
  </si>
  <si>
    <t>ইলেকট্রিশিয়ান</t>
  </si>
  <si>
    <t>কেয়ার টেকার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</si>
  <si>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</si>
  <si>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</si>
  <si>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</si>
  <si>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</si>
  <si>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</si>
  <si>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</si>
  <si>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</si>
  <si>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</si>
  <si>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</si>
  <si>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</si>
  <si>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</si>
  <si>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</si>
  <si>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</si>
  <si>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</si>
  <si>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</si>
  <si>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</si>
  <si>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</si>
  <si>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</si>
  <si>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</si>
  <si>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</si>
  <si>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</si>
  <si>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</si>
  <si>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</si>
  <si>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</si>
  <si>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</si>
  <si>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</si>
  <si>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</si>
  <si>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</si>
  <si>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</si>
  <si>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</si>
  <si>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</si>
  <si>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</si>
  <si>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</si>
  <si>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</si>
  <si>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</si>
  <si>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</si>
  <si>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</si>
  <si>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</si>
  <si>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</si>
  <si>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</si>
  <si>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কম্পিউটার অপারেটর
(বাসা)</t>
  </si>
  <si>
    <t>ডাটা এন্টি 
অপারেটর</t>
  </si>
  <si>
    <t>তায়েফা বিনতে তাহের</t>
  </si>
  <si>
    <t>হিসাবরক্ষক</t>
  </si>
  <si>
    <t>রিসেপশনিস্ট</t>
  </si>
  <si>
    <t>মোঃ শাহিন বেপারী</t>
  </si>
  <si>
    <t>মোঃ বিল্লাল হোসেন</t>
  </si>
  <si>
    <t>অফিস সহকারী</t>
  </si>
  <si>
    <t>মোঃ শাহিনুর রহমান</t>
  </si>
  <si>
    <t>মোঃ তুহিন</t>
  </si>
  <si>
    <t>একাউনটেন্ট</t>
  </si>
  <si>
    <t>ক্যাশিয়ার</t>
  </si>
  <si>
    <t>মোঃ শামীম ইকবাল</t>
  </si>
  <si>
    <t>পিএবিএক্স</t>
  </si>
  <si>
    <t>মোঃ তরিকুল ইসলাম</t>
  </si>
  <si>
    <t>ড্রাইভার</t>
  </si>
  <si>
    <t>মোঃ রিপন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</si>
  <si>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</si>
  <si>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</si>
  <si>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</si>
  <si>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</si>
  <si>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</si>
  <si>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হাউজ কিপার</t>
  </si>
  <si>
    <t>মোঃ আবু হানিফ
 বাদশা</t>
  </si>
  <si>
    <t>নিরাপত্তা সহকারী</t>
  </si>
  <si>
    <t>মালি</t>
  </si>
  <si>
    <t>মোঃ স্বপন মিয়া</t>
  </si>
  <si>
    <t>মোঃ নজরুল ইসলাম</t>
  </si>
  <si>
    <t>মোঃ মামুন</t>
  </si>
  <si>
    <t>মোঃ ইব্রাহীম</t>
  </si>
  <si>
    <t>মোঃ আনিস</t>
  </si>
  <si>
    <t>স্টোর কীপার</t>
  </si>
  <si>
    <t>প্লাম্বার</t>
  </si>
  <si>
    <t>সংখ্যা (80/-)</t>
  </si>
  <si>
    <t>সংখ্যা (১০০/-)</t>
  </si>
  <si>
    <t>.</t>
  </si>
  <si>
    <t>শীট-২</t>
  </si>
  <si>
    <t>শীট-1</t>
  </si>
  <si>
    <t>ক্রম</t>
  </si>
  <si>
    <t>সংস্থা</t>
  </si>
  <si>
    <t>মন্তব্য</t>
  </si>
  <si>
    <t>মোট প্রাপ্য *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</si>
  <si>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</si>
  <si>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</si>
  <si>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</si>
  <si>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</si>
  <si>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</si>
  <si>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</si>
  <si>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</si>
  <si>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</si>
  <si>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</si>
  <si>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</si>
  <si>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</si>
  <si>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</si>
  <si>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</si>
  <si>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</si>
  <si>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</si>
  <si>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</si>
  <si>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</si>
  <si>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</si>
  <si>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</si>
  <si>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</si>
  <si>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</si>
  <si>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</si>
  <si>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</si>
  <si>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</si>
  <si>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</si>
  <si>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</si>
  <si>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</si>
  <si>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</si>
  <si>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</si>
  <si>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</si>
  <si>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</si>
  <si>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</si>
  <si>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</si>
  <si>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</si>
  <si>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</si>
  <si>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</si>
  <si>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</si>
  <si>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</si>
  <si>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</si>
  <si>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</si>
  <si>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</si>
  <si>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</si>
  <si>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</si>
  <si>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</si>
  <si>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</si>
  <si>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</si>
  <si>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</si>
  <si>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</si>
  <si>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</si>
  <si>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</si>
  <si>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</si>
  <si>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মো: আদল খান</t>
  </si>
  <si>
    <t>মশিউর রহমান</t>
  </si>
  <si>
    <t>কল্যাণ সমিতি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</si>
  <si>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</si>
  <si>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</si>
  <si>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</si>
  <si>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</si>
  <si>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</si>
  <si>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</si>
  <si>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</si>
  <si>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</si>
  <si>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</si>
  <si>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</si>
  <si>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রফিকুর রহমান খান</t>
  </si>
  <si>
    <t>ফাহমিদা আক্তার</t>
  </si>
  <si>
    <t>নার্স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</si>
  <si>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</si>
  <si>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</si>
  <si>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</si>
  <si>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</si>
  <si>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</si>
  <si>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</si>
  <si>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</si>
  <si>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</si>
  <si>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</si>
  <si>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</si>
  <si>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</si>
  <si>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</si>
  <si>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</si>
  <si>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সালমা সেলিম</t>
  </si>
  <si>
    <t>উপপরিচালক (প্রশাসন)</t>
  </si>
  <si>
    <t>লন্ড্রীম্যান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</si>
  <si>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</si>
  <si>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</si>
  <si>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</si>
  <si>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</si>
  <si>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</si>
  <si>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</si>
  <si>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</si>
  <si>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</si>
  <si>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</si>
  <si>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মোঃ আল আমিন</t>
  </si>
  <si>
    <t>পরিচালক</t>
  </si>
  <si>
    <t>মাইনুল আবেদীন</t>
  </si>
  <si>
    <t>বিয়াম অডিট</t>
  </si>
  <si>
    <t>বিয়াম</t>
  </si>
  <si>
    <t xml:space="preserve"> মো: সোলায়মান </t>
  </si>
  <si>
    <t>গবেষণা সহকারী</t>
  </si>
  <si>
    <t>নিম্নমান সহকারী</t>
  </si>
  <si>
    <t>কম্পিউটার অপারেটর</t>
  </si>
  <si>
    <t>অফিস সহকারী (ইমাম)</t>
  </si>
  <si>
    <t>টেবিল বয়</t>
  </si>
  <si>
    <t>মোঃ আব্দুল মাতিন</t>
  </si>
  <si>
    <t>মোঃ মোস্তাকিম হাসান</t>
  </si>
  <si>
    <t>শীট-৩</t>
  </si>
  <si>
    <t>ইফতার</t>
  </si>
  <si>
    <t>সংখ্যা (140/-)</t>
  </si>
  <si>
    <r>
      <t xml:space="preserve">এম.এল.এস.এস </t>
    </r>
    <r>
      <rPr>
        <sz val="9"/>
        <color theme="1"/>
        <rFont val="NikoshBAN"/>
      </rPr>
      <t>(BMSC)</t>
    </r>
  </si>
  <si>
    <t>মো: শাহীন</t>
  </si>
  <si>
    <r>
      <t xml:space="preserve">ড্রাইভার 
</t>
    </r>
    <r>
      <rPr>
        <sz val="9"/>
        <color theme="1"/>
        <rFont val="NikoshBAN"/>
      </rPr>
      <t>BMSC</t>
    </r>
  </si>
  <si>
    <t>14,38,876/-</t>
  </si>
  <si>
    <t>সার্ভেয়ার</t>
  </si>
  <si>
    <t>মো: সজীব হোসেন</t>
  </si>
  <si>
    <t>রুম এটেনডেন্ট</t>
  </si>
  <si>
    <t>সহকারী পরিচালক 
(প্রশাসন)</t>
  </si>
  <si>
    <t>মোসা: জেসমিন নাহার</t>
  </si>
  <si>
    <t>সংখ্যা (১20/-)</t>
  </si>
  <si>
    <t>ক্যান্টিন সুপারভাইজার</t>
  </si>
  <si>
    <t>মো: রাকিবুল হাসান</t>
  </si>
  <si>
    <t>মো: আলমগীর</t>
  </si>
  <si>
    <t>মোঃ শাওন</t>
  </si>
  <si>
    <t>একাউনটেন্ট (বাসা)</t>
  </si>
  <si>
    <t>আরিফ আহমদ</t>
  </si>
  <si>
    <t>পরিচালক
(অর্থ)</t>
  </si>
  <si>
    <t>বিএলএস</t>
  </si>
  <si>
    <t>বিয়াম ক্যান্টিনে 21-31 মে ২০২৪ পর্যন্ত খরচ, প্রাপ্তি ও উদ্বৃত্তির হিসাব</t>
  </si>
  <si>
    <t xml:space="preserve">মো: নূর আলম </t>
  </si>
  <si>
    <t>মো: শাহরিয়া</t>
  </si>
  <si>
    <t>বাবুর্চি</t>
  </si>
  <si>
    <t>মো: সামসুদ্দোহা</t>
  </si>
  <si>
    <t>মো: আব্দুল্লাহ আল রাশেদ</t>
  </si>
  <si>
    <t>মো: আসাদুজ্জামান</t>
  </si>
  <si>
    <t>মো: আবদুল খালেক</t>
  </si>
  <si>
    <t>মো: জসিম উদ্দিন</t>
  </si>
  <si>
    <t>মো: নূর আলম</t>
  </si>
  <si>
    <t>মো: নূর আলম (২)</t>
  </si>
  <si>
    <t>মো: শফিকুল ইসলাম</t>
  </si>
  <si>
    <t>মোছা: সুমনা আক্তার</t>
  </si>
  <si>
    <t>মো: রাসেল রানা</t>
  </si>
  <si>
    <t>মো: আবু হেনা মোস্তফা 
কামাল</t>
  </si>
  <si>
    <t>মো: আশরাফুল ইসলাম</t>
  </si>
  <si>
    <t>মোছা: খোশনেহারে আলম</t>
  </si>
  <si>
    <t>মোছা: শারমিন আক্তার</t>
  </si>
  <si>
    <t>মো: আবু সাইদ</t>
  </si>
  <si>
    <t>মো: আনিসুর রহমান</t>
  </si>
  <si>
    <t>মো: এনায়েত হোসেন</t>
  </si>
  <si>
    <t>মো: ফরতাজ আলী</t>
  </si>
  <si>
    <t>মো: ফরিদ আহমেদ</t>
  </si>
  <si>
    <t>মো: ফজলুল করিম</t>
  </si>
  <si>
    <t>মো: নায়েব আলী</t>
  </si>
  <si>
    <t>মো: লাল মিয়া</t>
  </si>
  <si>
    <t>মো: শিপন আহমেদ</t>
  </si>
  <si>
    <t>মো: কামাল উদ্দিন</t>
  </si>
  <si>
    <t>মো: খাইরুল ইসলাম</t>
  </si>
  <si>
    <t>মো: আবু কালাম আজাদ</t>
  </si>
  <si>
    <t>মো: জাকির হোসেন</t>
  </si>
  <si>
    <t>মো: আফজালুল হক</t>
  </si>
  <si>
    <t>মো: আজিজুল খলিফা</t>
  </si>
  <si>
    <t>মো: ফরহাদ</t>
  </si>
  <si>
    <t>মো: রাসেল মোল্লা</t>
  </si>
  <si>
    <t>মো: আব্দুল মোতালেব</t>
  </si>
  <si>
    <t>মো: মোস্তাক মন্ডল</t>
  </si>
  <si>
    <t>মো: শাহ ইসলাম শিহাব</t>
  </si>
  <si>
    <t>মো: সাব্বির আহমেদ</t>
  </si>
  <si>
    <t>মো: সুজন মিয়া</t>
  </si>
  <si>
    <t>মো: হাবিবুল্লাহ সাঈদ</t>
  </si>
  <si>
    <t>মো: মতলুবার রহমান</t>
  </si>
  <si>
    <t>মো: সাইফুল ইসলাম</t>
  </si>
  <si>
    <t>মো: সাইফুল আলম</t>
  </si>
  <si>
    <t>মো: আব্দুল মালেক</t>
  </si>
  <si>
    <t>মো: আলম চান</t>
  </si>
  <si>
    <t>মো: আল আমিন</t>
  </si>
  <si>
    <t>মো: ইমাম  হোসেন</t>
  </si>
  <si>
    <t>মো: জহিরুল ইসলাম 
জহির</t>
  </si>
  <si>
    <t>মো: জাফর</t>
  </si>
  <si>
    <t>মো: তৈয়াবুর রহমান</t>
  </si>
  <si>
    <t>মো: মামুন শেখ</t>
  </si>
  <si>
    <t>মো: আলীনূর রহমান</t>
  </si>
  <si>
    <t>মো: আরিফ হোসেন</t>
  </si>
  <si>
    <t>মো: আব্দুল আলিম</t>
  </si>
  <si>
    <t>মো: আব্দুল হাকিম</t>
  </si>
  <si>
    <t>মো: আরিফ উদ্দিন</t>
  </si>
  <si>
    <t>মোছা: জেসমিন</t>
  </si>
  <si>
    <t>মো: বুলবুল আহমেদ</t>
  </si>
  <si>
    <t>মো: মহিউদ্দিন চৌধুরী</t>
  </si>
  <si>
    <t>মো: মোস্তাফিজুর রহমান</t>
  </si>
  <si>
    <t>মো: মিজান</t>
  </si>
  <si>
    <t>মোছা: মরিয়ম</t>
  </si>
  <si>
    <t>মোছা: সাবিনা</t>
  </si>
  <si>
    <t>মো: সাখাওয়াত হোসেন</t>
  </si>
  <si>
    <t>মো: হৃদয় হোসেন</t>
  </si>
  <si>
    <t>মো: হাসিফুল ইসলাম</t>
  </si>
  <si>
    <t>মো: জিয়উল হক</t>
  </si>
  <si>
    <t>MENU</t>
  </si>
  <si>
    <t>Bazar LIST</t>
  </si>
  <si>
    <t>Bazar Details</t>
  </si>
  <si>
    <t>Stored</t>
  </si>
  <si>
    <t>পূর্বের মজুদ (টাকা)</t>
  </si>
  <si>
    <t>উল্লিখিত সময়ে ক্রয়কৃত পণ্যের মূল্যমান (টাকা)</t>
  </si>
  <si>
    <t>প্রকৃত খরচ (টাকা)</t>
  </si>
  <si>
    <t>সপ্তাহান্তে মজুদ পণ্যের মূল্যমান (টাকা)</t>
  </si>
  <si>
    <t>নীট আয় (টাকা)</t>
  </si>
  <si>
    <t>ক</t>
  </si>
  <si>
    <t>খ</t>
  </si>
  <si>
    <t>গ</t>
  </si>
  <si>
    <t>ঘ</t>
  </si>
  <si>
    <t xml:space="preserve">   </t>
  </si>
  <si>
    <t>মো: আব্দুল্লাহ হেল কাফি</t>
  </si>
  <si>
    <t>মোছা: মাহমুদা</t>
  </si>
  <si>
    <t>(01-13) জুলাই-২০২৫ মাসে বিয়ামের কর্মকর্তা/কর্মচারীবৃন্দের নিকট খাবার বিক্রয় বাবদ প্রাপ্তিঃ</t>
  </si>
  <si>
    <t>মেন্যু পত্রাংশ</t>
  </si>
  <si>
    <t>মো:  শাহাবুদ্দিন</t>
  </si>
  <si>
    <t>রাব্বি</t>
  </si>
  <si>
    <t>মো: হৃদয়</t>
  </si>
  <si>
    <t>অফিস সহায়ক (প্রশা.)</t>
  </si>
  <si>
    <t xml:space="preserve">মো: সালাহউদ্দিন আ. খান </t>
  </si>
  <si>
    <t>মো: শহিদুল ইসলাম</t>
  </si>
  <si>
    <t>ওয়াসি আজম</t>
  </si>
  <si>
    <t>একাউনটেন্ট 
(কল্যান সমিতি)</t>
  </si>
  <si>
    <t>Hosted Guest</t>
  </si>
  <si>
    <t>BIAM Staff</t>
  </si>
  <si>
    <t>সময়কাল</t>
  </si>
  <si>
    <t xml:space="preserve">আয় </t>
  </si>
  <si>
    <t>ব্যয়</t>
  </si>
  <si>
    <t>নীট লাভ</t>
  </si>
  <si>
    <t>বিয়াম হোস্টেলে অতিথিদের ২৪-৩১ জুলাই ২০২৫ তারিখ পর্যন্ত খাবারের হিসাব</t>
  </si>
  <si>
    <t>মাস (আগস্ট)</t>
  </si>
  <si>
    <t xml:space="preserve">      বিয়াম ক্যান্টিনে বিয়াম কর্মকর্তা/কর্মচারীদের আগস্ট ২০২৫ মাসের খাবারের হিসাব</t>
  </si>
  <si>
    <t>(01-10) আগস্ট-২০২৫ মাসে বিয়ামের কর্মকর্তা/কর্মচারীবৃন্দের নিকট খাবার বিক্রয় বাবদ প্রাপ্তিঃ</t>
  </si>
  <si>
    <t>কথায়: দশ হাজার নয়শত বিশ টাকা মাত্র</t>
  </si>
  <si>
    <t>ফেরত পাবে</t>
  </si>
  <si>
    <t>মোঃ তাজ উদ্দিন</t>
  </si>
  <si>
    <t xml:space="preserve">সহকারী পরিচালক </t>
  </si>
  <si>
    <t xml:space="preserve">(11-20 আগষ্ট 25) </t>
  </si>
  <si>
    <t>x</t>
  </si>
  <si>
    <t>মো: হেলাল উদ্দিন</t>
  </si>
  <si>
    <t>লাইব্রেরিয়ান</t>
  </si>
  <si>
    <t>জালাল উদ্দীন</t>
  </si>
  <si>
    <t>ভারতী রানি</t>
  </si>
  <si>
    <t>স্বাস্থ্য শিক্ষা অধিদপ্তরের ওরিয়েন্টেশন প্রশিক্ষণ কোর্স</t>
  </si>
  <si>
    <t>স্বাস্থ্য শিক্ষা অধিদপ্তরের ই-জিপি প্রশিক্ষণ কোর্স</t>
  </si>
  <si>
    <t>মহাপরিচালক মহোদয় (বিয়াম)</t>
  </si>
  <si>
    <t>22/08/25</t>
  </si>
  <si>
    <t>বিসিএস (প্রশাসন) কল্যাণ বহুমুখী সমিতি</t>
  </si>
  <si>
    <t>24/08/25</t>
  </si>
  <si>
    <t>বিয়াম নিলাম কমিটির সভার আপ্যায়ণ</t>
  </si>
  <si>
    <t>বিয়াম গবেষণা কেন্দ্রের অফিস আপ্যায়ণ</t>
  </si>
  <si>
    <t>বিয়াম স্কুল ও কলেজের অভিভাবক সমাবেশ</t>
  </si>
  <si>
    <t>24/08/25, 25/08/25</t>
  </si>
  <si>
    <t>21/08/25, 26/08/25 থেকে 28/08/25</t>
  </si>
  <si>
    <t>21/08/25, 24/08/25 থেকে 28/08/25</t>
  </si>
  <si>
    <t>এনাটমিক্যাল সোসাইটি অব বাংলাদেশ</t>
  </si>
  <si>
    <t>29/08/25</t>
  </si>
  <si>
    <t>নাইপ্রো ফার্মা</t>
  </si>
  <si>
    <t>30/08/25, 31/08/25</t>
  </si>
  <si>
    <t>নিউক্লিয়ার পাওয়ার প্ল্যান্ট (ডিএফটিসি ক্লোজিং)</t>
  </si>
  <si>
    <t>31/08/25</t>
  </si>
  <si>
    <t>স্বাস্থ্য শিক্ষা অধিদপ্তরের ই-জিপি প্রশিক্ষণ কোর্স (৩য় ব্যাচ)</t>
  </si>
  <si>
    <t>24/08/25, 26/08/25 ,28/08/25, 30/08/25, 31/08/25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</si>
</sst>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  <numFmt numFmtId="175" formatCode="[$-5000000]mm/dd/yyyy"/>
  </numFmts>
  <fonts count="32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b/>
      <sz val="10"/>
      <color rgb="FFFF0000"/>
      <name val="NikoshBAN"/>
    </font>
    <font>
      <sz val="11"/>
      <color theme="1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2"/>
      <color theme="1"/>
      <name val="Calibri"/>
      <family val="2"/>
      <scheme val="minor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sz val="9"/>
      <color theme="1"/>
      <name val="NikoshBAN"/>
    </font>
    <font>
      <sz val="8"/>
      <color rgb="FF444444"/>
      <name val="NikoshBAN"/>
    </font>
    <font>
      <sz val="16"/>
      <color theme="0"/>
      <name val="NikoshBAN"/>
    </font>
    <font>
      <b/>
      <sz val="11"/>
      <color theme="1"/>
      <name val="Calibri"/>
      <family val="2"/>
      <scheme val="minor"/>
    </font>
    <font>
      <sz val="12"/>
      <color rgb="FF000000"/>
      <name val="NikoshBAN"/>
    </font>
    <font>
      <b/>
      <sz val="12"/>
      <color rgb="FF000000"/>
      <name val="NikoshBAN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2">
    <xf numFmtId="0" fontId="0" fillId="0" borderId="0" xfId="0"/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8" fontId="3" fillId="0" borderId="11" xfId="0" applyNumberFormat="1" applyFont="1" applyBorder="1" applyAlignment="1">
      <alignment horizontal="center"/>
    </xf>
    <xf numFmtId="168" fontId="3" fillId="0" borderId="5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right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8" fontId="3" fillId="0" borderId="0" xfId="0" applyNumberFormat="1" applyFont="1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1" fillId="0" borderId="0" xfId="0" applyFont="1"/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170" fontId="10" fillId="0" borderId="29" xfId="0" applyNumberFormat="1" applyFont="1" applyBorder="1" applyAlignment="1">
      <alignment horizontal="center"/>
    </xf>
    <xf numFmtId="171" fontId="10" fillId="0" borderId="30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70" fontId="10" fillId="0" borderId="0" xfId="0" applyNumberFormat="1" applyFont="1" applyAlignment="1">
      <alignment horizontal="center"/>
    </xf>
    <xf numFmtId="0" fontId="10" fillId="0" borderId="31" xfId="0" applyFont="1" applyBorder="1" applyAlignment="1">
      <alignment horizontal="right"/>
    </xf>
    <xf numFmtId="172" fontId="11" fillId="0" borderId="32" xfId="0" applyNumberFormat="1" applyFont="1" applyBorder="1" applyAlignment="1">
      <alignment horizontal="center"/>
    </xf>
    <xf numFmtId="172" fontId="11" fillId="0" borderId="33" xfId="0" applyNumberFormat="1" applyFont="1" applyBorder="1" applyAlignment="1">
      <alignment horizontal="center"/>
    </xf>
    <xf numFmtId="169" fontId="11" fillId="0" borderId="34" xfId="0" applyNumberFormat="1" applyFont="1" applyBorder="1" applyAlignment="1">
      <alignment vertical="center"/>
    </xf>
    <xf numFmtId="0" fontId="1" fillId="0" borderId="2" xfId="0" applyFont="1" applyBorder="1"/>
    <xf numFmtId="164" fontId="11" fillId="0" borderId="0" xfId="0" applyNumberFormat="1" applyFont="1" applyAlignment="1">
      <alignment horizontal="center"/>
    </xf>
    <xf numFmtId="169" fontId="10" fillId="0" borderId="0" xfId="0" applyNumberFormat="1" applyFont="1" applyAlignment="1">
      <alignment horizontal="center"/>
    </xf>
    <xf numFmtId="0" fontId="10" fillId="0" borderId="28" xfId="0" applyFont="1" applyBorder="1" applyAlignment="1">
      <alignment horizontal="right"/>
    </xf>
    <xf numFmtId="169" fontId="11" fillId="0" borderId="37" xfId="0" applyNumberFormat="1" applyFont="1" applyBorder="1" applyAlignment="1">
      <alignment vertical="center"/>
    </xf>
    <xf numFmtId="169" fontId="10" fillId="0" borderId="6" xfId="0" applyNumberFormat="1" applyFont="1" applyBorder="1" applyAlignment="1">
      <alignment vertical="center"/>
    </xf>
    <xf numFmtId="164" fontId="12" fillId="0" borderId="0" xfId="0" applyNumberFormat="1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0" fontId="10" fillId="0" borderId="0" xfId="0" applyFont="1"/>
    <xf numFmtId="17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0" fontId="10" fillId="0" borderId="32" xfId="0" applyNumberFormat="1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170" fontId="10" fillId="0" borderId="33" xfId="0" applyNumberFormat="1" applyFont="1" applyBorder="1" applyAlignment="1">
      <alignment horizontal="center"/>
    </xf>
    <xf numFmtId="171" fontId="10" fillId="0" borderId="31" xfId="0" applyNumberFormat="1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11" fillId="0" borderId="32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164" fontId="13" fillId="0" borderId="32" xfId="0" applyNumberFormat="1" applyFont="1" applyBorder="1" applyAlignment="1">
      <alignment horizontal="center"/>
    </xf>
    <xf numFmtId="164" fontId="13" fillId="0" borderId="33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71" fontId="10" fillId="0" borderId="1" xfId="0" applyNumberFormat="1" applyFont="1" applyBorder="1" applyAlignment="1">
      <alignment horizontal="center" vertical="center"/>
    </xf>
    <xf numFmtId="171" fontId="10" fillId="0" borderId="1" xfId="0" applyNumberFormat="1" applyFont="1" applyBorder="1" applyAlignment="1">
      <alignment horizontal="center"/>
    </xf>
    <xf numFmtId="169" fontId="10" fillId="0" borderId="1" xfId="0" applyNumberFormat="1" applyFont="1" applyBorder="1" applyAlignment="1">
      <alignment horizontal="center"/>
    </xf>
    <xf numFmtId="173" fontId="1" fillId="3" borderId="1" xfId="0" applyNumberFormat="1" applyFont="1" applyFill="1" applyBorder="1" applyAlignment="1">
      <alignment horizontal="center" vertical="center"/>
    </xf>
    <xf numFmtId="170" fontId="10" fillId="0" borderId="0" xfId="0" applyNumberFormat="1" applyFont="1" applyAlignment="1">
      <alignment horizontal="right" vertical="center"/>
    </xf>
    <xf numFmtId="171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10" fillId="0" borderId="33" xfId="0" applyNumberFormat="1" applyFont="1" applyBorder="1" applyAlignment="1">
      <alignment horizontal="center"/>
    </xf>
    <xf numFmtId="0" fontId="14" fillId="0" borderId="0" xfId="0" applyFont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/>
    </xf>
    <xf numFmtId="164" fontId="15" fillId="0" borderId="1" xfId="0" applyNumberFormat="1" applyFont="1" applyBorder="1" applyAlignment="1">
      <alignment horizontal="left"/>
    </xf>
    <xf numFmtId="0" fontId="14" fillId="0" borderId="0" xfId="0" applyFont="1" applyAlignment="1">
      <alignment vertical="center"/>
    </xf>
    <xf numFmtId="16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5" fillId="0" borderId="1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0" fontId="17" fillId="0" borderId="3" xfId="0" applyFont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1" fontId="15" fillId="0" borderId="5" xfId="0" applyNumberFormat="1" applyFont="1" applyBorder="1" applyAlignment="1">
      <alignment horizontal="center" vertical="center"/>
    </xf>
    <xf numFmtId="1" fontId="16" fillId="0" borderId="19" xfId="0" applyNumberFormat="1" applyFont="1" applyBorder="1" applyAlignment="1">
      <alignment horizontal="center" vertical="center"/>
    </xf>
    <xf numFmtId="1" fontId="14" fillId="0" borderId="21" xfId="0" applyNumberFormat="1" applyFont="1" applyBorder="1" applyAlignment="1">
      <alignment horizontal="center" vertical="center"/>
    </xf>
    <xf numFmtId="1" fontId="16" fillId="0" borderId="2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74" fontId="3" fillId="0" borderId="6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169" fontId="20" fillId="0" borderId="35" xfId="0" applyNumberFormat="1" applyFont="1" applyBorder="1" applyAlignment="1">
      <alignment horizontal="center" vertical="center"/>
    </xf>
    <xf numFmtId="169" fontId="20" fillId="0" borderId="36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" fontId="21" fillId="0" borderId="21" xfId="0" applyNumberFormat="1" applyFont="1" applyBorder="1" applyAlignment="1">
      <alignment horizontal="center" vertical="center"/>
    </xf>
    <xf numFmtId="1" fontId="21" fillId="0" borderId="24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1" fontId="15" fillId="0" borderId="0" xfId="0" applyNumberFormat="1" applyFont="1" applyAlignment="1">
      <alignment horizontal="center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center" vertical="center"/>
    </xf>
    <xf numFmtId="0" fontId="17" fillId="0" borderId="0" xfId="0" applyFont="1"/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6" xfId="0" applyFont="1" applyBorder="1" applyAlignment="1">
      <alignment horizontal="right"/>
    </xf>
    <xf numFmtId="164" fontId="5" fillId="0" borderId="6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5" fillId="0" borderId="0" xfId="0" applyFont="1" applyAlignment="1">
      <alignment vertical="center"/>
    </xf>
    <xf numFmtId="166" fontId="6" fillId="0" borderId="9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166" fontId="4" fillId="0" borderId="18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3" fillId="0" borderId="23" xfId="0" applyNumberFormat="1" applyFont="1" applyBorder="1" applyAlignment="1">
      <alignment horizontal="center" vertical="center"/>
    </xf>
    <xf numFmtId="166" fontId="4" fillId="0" borderId="2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0" xfId="0" applyFont="1"/>
    <xf numFmtId="0" fontId="25" fillId="0" borderId="1" xfId="0" applyFont="1" applyBorder="1" applyAlignment="1">
      <alignment horizontal="left" vertical="center"/>
    </xf>
    <xf numFmtId="169" fontId="11" fillId="0" borderId="7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1" fontId="16" fillId="0" borderId="39" xfId="0" applyNumberFormat="1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1" fontId="14" fillId="0" borderId="40" xfId="0" applyNumberFormat="1" applyFont="1" applyBorder="1" applyAlignment="1">
      <alignment horizontal="center" vertical="center"/>
    </xf>
    <xf numFmtId="1" fontId="16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1" fontId="14" fillId="0" borderId="43" xfId="0" applyNumberFormat="1" applyFont="1" applyBorder="1" applyAlignment="1">
      <alignment horizontal="center" vertical="center"/>
    </xf>
    <xf numFmtId="1" fontId="16" fillId="0" borderId="43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4" fillId="0" borderId="45" xfId="0" applyNumberFormat="1" applyFont="1" applyBorder="1" applyAlignment="1">
      <alignment horizontal="center" vertical="center"/>
    </xf>
    <xf numFmtId="1" fontId="14" fillId="0" borderId="46" xfId="0" applyNumberFormat="1" applyFont="1" applyBorder="1" applyAlignment="1">
      <alignment horizontal="center" vertical="center"/>
    </xf>
    <xf numFmtId="174" fontId="14" fillId="0" borderId="2" xfId="0" applyNumberFormat="1" applyFont="1" applyBorder="1" applyAlignment="1">
      <alignment horizontal="center" vertical="center" textRotation="90"/>
    </xf>
    <xf numFmtId="1" fontId="14" fillId="0" borderId="47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 wrapText="1"/>
    </xf>
    <xf numFmtId="166" fontId="4" fillId="0" borderId="19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66" fontId="3" fillId="0" borderId="20" xfId="0" applyNumberFormat="1" applyFont="1" applyBorder="1" applyAlignment="1">
      <alignment horizontal="center" vertical="center"/>
    </xf>
    <xf numFmtId="166" fontId="4" fillId="0" borderId="21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7" fontId="3" fillId="0" borderId="9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 wrapText="1"/>
    </xf>
    <xf numFmtId="166" fontId="3" fillId="0" borderId="22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166" fontId="3" fillId="0" borderId="25" xfId="0" applyNumberFormat="1" applyFont="1" applyBorder="1" applyAlignment="1">
      <alignment horizontal="center" vertical="center"/>
    </xf>
    <xf numFmtId="166" fontId="4" fillId="0" borderId="26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6" xfId="0" quotePrefix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66" fontId="4" fillId="0" borderId="20" xfId="0" applyNumberFormat="1" applyFont="1" applyBorder="1" applyAlignment="1">
      <alignment horizontal="center" vertical="center"/>
    </xf>
    <xf numFmtId="166" fontId="4" fillId="0" borderId="22" xfId="0" applyNumberFormat="1" applyFont="1" applyBorder="1" applyAlignment="1">
      <alignment horizontal="center" vertical="center"/>
    </xf>
    <xf numFmtId="166" fontId="4" fillId="0" borderId="25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/>
    </xf>
    <xf numFmtId="169" fontId="28" fillId="2" borderId="1" xfId="0" applyNumberFormat="1" applyFont="1" applyFill="1" applyBorder="1" applyAlignment="1">
      <alignment horizontal="center" vertical="center"/>
    </xf>
    <xf numFmtId="169" fontId="10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166" fontId="5" fillId="0" borderId="2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6" fontId="3" fillId="0" borderId="27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166" fontId="3" fillId="0" borderId="49" xfId="0" applyNumberFormat="1" applyFont="1" applyBorder="1" applyAlignment="1">
      <alignment horizontal="center" vertical="center"/>
    </xf>
    <xf numFmtId="166" fontId="4" fillId="0" borderId="49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Border="1"/>
    <xf numFmtId="0" fontId="5" fillId="0" borderId="1" xfId="0" quotePrefix="1" applyFont="1" applyBorder="1" applyAlignment="1">
      <alignment horizontal="center" vertical="center"/>
    </xf>
    <xf numFmtId="164" fontId="10" fillId="0" borderId="3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174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8" fillId="0" borderId="5" xfId="0" applyFont="1" applyBorder="1" applyAlignment="1">
      <alignment horizontal="right"/>
    </xf>
    <xf numFmtId="0" fontId="18" fillId="0" borderId="5" xfId="0" applyFont="1" applyBorder="1" applyAlignment="1">
      <alignment horizontal="center"/>
    </xf>
    <xf numFmtId="0" fontId="16" fillId="0" borderId="5" xfId="0" applyFont="1" applyBorder="1" applyAlignment="1">
      <alignment horizontal="right"/>
    </xf>
    <xf numFmtId="0" fontId="30" fillId="5" borderId="50" xfId="0" applyFont="1" applyFill="1" applyBorder="1" applyAlignment="1">
      <alignment horizontal="center" vertical="center" wrapText="1"/>
    </xf>
    <xf numFmtId="0" fontId="30" fillId="5" borderId="5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64" fontId="31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/>
    <xf numFmtId="0" fontId="22" fillId="0" borderId="0" xfId="0" applyFont="1"/>
    <xf numFmtId="0" fontId="14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5" fontId="1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18" fillId="0" borderId="3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8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6" fillId="0" borderId="3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4" fontId="11" fillId="0" borderId="2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6" fontId="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showGridLines="0" zoomScale="115" zoomScaleNormal="115" workbookViewId="0">
      <selection activeCell="F12" sqref="F12"/>
    </sheetView>
  </sheetViews>
  <sheetFormatPr defaultColWidth="9.109375" defaultRowHeight="16.8"/>
  <cols>
    <col min="1" max="1" width="11.109375" style="78" customWidth="1"/>
    <col min="2" max="3" width="16" style="78" customWidth="1"/>
    <col min="4" max="4" width="14.33203125" style="78" customWidth="1"/>
    <col min="5" max="5" width="12.6640625" style="78" customWidth="1"/>
    <col min="6" max="6" width="11.5546875" style="78" customWidth="1"/>
    <col min="7" max="7" width="24.6640625" style="78" customWidth="1"/>
    <col min="8" max="16384" width="9.109375" style="78"/>
  </cols>
  <sheetData>
    <row r="1" spans="1:9" ht="32.25" customHeight="1">
      <c r="A1" s="292" t="s">
        <v>224</v>
      </c>
      <c r="B1" s="292"/>
      <c r="C1" s="292"/>
      <c r="D1" s="292"/>
      <c r="E1" s="84"/>
      <c r="F1" s="84"/>
      <c r="G1" s="84"/>
      <c r="H1" s="84"/>
      <c r="I1" s="84"/>
    </row>
    <row r="2" spans="1:9">
      <c r="A2" s="81" t="s">
        <v>127</v>
      </c>
      <c r="B2" s="296" t="s">
        <v>158</v>
      </c>
      <c r="C2" s="297"/>
      <c r="D2" s="81" t="s">
        <v>128</v>
      </c>
      <c r="G2" s="131">
        <v>1208806</v>
      </c>
    </row>
    <row r="3" spans="1:9">
      <c r="A3" s="129">
        <v>1</v>
      </c>
      <c r="B3" s="294" t="s">
        <v>108</v>
      </c>
      <c r="C3" s="295"/>
      <c r="D3" s="227">
        <v>1343892</v>
      </c>
    </row>
    <row r="4" spans="1:9">
      <c r="A4" s="129">
        <v>2</v>
      </c>
      <c r="B4" s="294" t="s">
        <v>105</v>
      </c>
      <c r="C4" s="295"/>
      <c r="D4" s="227">
        <v>111420</v>
      </c>
    </row>
    <row r="5" spans="1:9" ht="15.6" customHeight="1">
      <c r="A5" s="129">
        <v>3</v>
      </c>
      <c r="B5" s="294" t="s">
        <v>130</v>
      </c>
      <c r="C5" s="295"/>
      <c r="D5" s="227">
        <v>6400</v>
      </c>
    </row>
    <row r="6" spans="1:9" ht="18.600000000000001" customHeight="1">
      <c r="A6" s="129">
        <v>4</v>
      </c>
      <c r="B6" s="294" t="s">
        <v>129</v>
      </c>
      <c r="C6" s="295"/>
      <c r="D6" s="227">
        <v>15480</v>
      </c>
    </row>
    <row r="7" spans="1:9" ht="19.2">
      <c r="A7" s="298" t="s">
        <v>154</v>
      </c>
      <c r="B7" s="299"/>
      <c r="C7" s="300"/>
      <c r="D7" s="130">
        <f>SUM(D3:D6)</f>
        <v>1477192</v>
      </c>
      <c r="F7" s="93" t="s">
        <v>141</v>
      </c>
      <c r="G7" s="92" t="s">
        <v>152</v>
      </c>
    </row>
    <row r="8" spans="1:9" ht="19.2">
      <c r="A8" s="242"/>
      <c r="B8" s="242"/>
      <c r="C8" s="242"/>
      <c r="D8" s="243"/>
      <c r="F8" s="244"/>
      <c r="G8" s="245"/>
    </row>
    <row r="9" spans="1:9" ht="19.8" thickBot="1">
      <c r="A9" s="127"/>
      <c r="B9" s="127"/>
      <c r="C9" s="127"/>
      <c r="D9" s="128"/>
      <c r="F9" s="122"/>
      <c r="G9" s="123"/>
    </row>
    <row r="10" spans="1:9" ht="50.4">
      <c r="A10" s="239" t="s">
        <v>112</v>
      </c>
      <c r="B10" s="240" t="s">
        <v>296</v>
      </c>
      <c r="C10" s="240" t="s">
        <v>297</v>
      </c>
      <c r="D10" s="240" t="s">
        <v>298</v>
      </c>
      <c r="E10" s="240" t="s">
        <v>299</v>
      </c>
      <c r="F10" s="240" t="s">
        <v>300</v>
      </c>
      <c r="G10" s="123"/>
    </row>
    <row r="11" spans="1:9">
      <c r="A11" s="241" t="s">
        <v>301</v>
      </c>
      <c r="B11" s="241" t="s">
        <v>302</v>
      </c>
      <c r="C11" s="241" t="s">
        <v>303</v>
      </c>
      <c r="D11" s="241" t="s">
        <v>304</v>
      </c>
      <c r="E11" s="241" t="s">
        <v>121</v>
      </c>
      <c r="F11" s="241" t="s">
        <v>122</v>
      </c>
      <c r="G11" s="123"/>
    </row>
    <row r="12" spans="1:9" ht="29.4" customHeight="1">
      <c r="A12" s="246">
        <v>1477192</v>
      </c>
      <c r="B12" s="247">
        <v>56158</v>
      </c>
      <c r="C12" s="248">
        <v>1007208</v>
      </c>
      <c r="D12" s="247">
        <v>988820</v>
      </c>
      <c r="E12" s="247">
        <f>(B12+C12-D12)</f>
        <v>74546</v>
      </c>
      <c r="F12" s="247">
        <f>(A12-D12)</f>
        <v>488372</v>
      </c>
      <c r="G12" s="123"/>
    </row>
    <row r="13" spans="1:9" ht="19.2">
      <c r="A13" s="127"/>
      <c r="B13" s="127"/>
      <c r="C13" s="127"/>
      <c r="D13" s="128"/>
      <c r="F13" s="122"/>
      <c r="G13" s="123"/>
    </row>
    <row r="14" spans="1:9" ht="19.2">
      <c r="A14" s="127"/>
      <c r="B14" s="127"/>
      <c r="C14" s="127"/>
      <c r="D14" s="128"/>
      <c r="F14" s="122"/>
      <c r="G14" s="123"/>
    </row>
    <row r="15" spans="1:9" ht="19.2">
      <c r="A15" s="127"/>
      <c r="B15" s="127"/>
      <c r="C15" s="127"/>
      <c r="D15" s="128"/>
      <c r="F15" s="122"/>
      <c r="G15" s="123"/>
    </row>
    <row r="16" spans="1:9" ht="19.2">
      <c r="A16" s="127"/>
      <c r="B16" s="127"/>
      <c r="C16" s="127"/>
      <c r="D16" s="128"/>
      <c r="F16" s="122"/>
      <c r="G16" s="123"/>
    </row>
    <row r="17" spans="1:7" ht="19.2">
      <c r="A17" s="127"/>
      <c r="B17" s="127"/>
      <c r="C17" s="127"/>
      <c r="D17" s="128"/>
      <c r="F17" s="122"/>
      <c r="G17" s="123"/>
    </row>
    <row r="18" spans="1:7">
      <c r="A18" s="120"/>
      <c r="B18" s="120"/>
      <c r="C18" s="120"/>
      <c r="D18" s="121"/>
      <c r="F18" s="122"/>
      <c r="G18" s="123"/>
    </row>
    <row r="19" spans="1:7">
      <c r="A19" s="118"/>
      <c r="B19" s="118"/>
      <c r="C19" s="118"/>
      <c r="D19" s="119"/>
    </row>
    <row r="20" spans="1:7">
      <c r="A20" s="293" t="s">
        <v>138</v>
      </c>
      <c r="B20" s="293"/>
      <c r="C20" s="293"/>
      <c r="D20" s="293"/>
      <c r="G20" s="131" t="s">
        <v>209</v>
      </c>
    </row>
    <row r="21" spans="1:7">
      <c r="A21" s="81" t="s">
        <v>127</v>
      </c>
      <c r="B21" s="81" t="s">
        <v>131</v>
      </c>
      <c r="C21" s="81"/>
      <c r="D21" s="81" t="s">
        <v>128</v>
      </c>
    </row>
    <row r="22" spans="1:7" hidden="1">
      <c r="A22" s="85"/>
      <c r="B22" s="79" t="s">
        <v>132</v>
      </c>
      <c r="C22" s="79"/>
      <c r="D22" s="113"/>
    </row>
    <row r="23" spans="1:7">
      <c r="A23" s="85">
        <v>1</v>
      </c>
      <c r="B23" s="79" t="s">
        <v>133</v>
      </c>
      <c r="C23" s="79"/>
      <c r="D23" s="114">
        <v>183942.48076062024</v>
      </c>
    </row>
    <row r="24" spans="1:7">
      <c r="A24" s="85">
        <v>2</v>
      </c>
      <c r="B24" s="79" t="s">
        <v>134</v>
      </c>
      <c r="C24" s="79"/>
      <c r="D24" s="114">
        <v>64008.18729521925</v>
      </c>
    </row>
    <row r="25" spans="1:7">
      <c r="A25" s="85">
        <v>3</v>
      </c>
      <c r="B25" s="79" t="s">
        <v>135</v>
      </c>
      <c r="C25" s="79"/>
      <c r="D25" s="114">
        <v>3210</v>
      </c>
    </row>
    <row r="26" spans="1:7">
      <c r="A26" s="85">
        <v>4</v>
      </c>
      <c r="B26" s="79" t="s">
        <v>160</v>
      </c>
      <c r="C26" s="79"/>
      <c r="D26" s="114">
        <v>0</v>
      </c>
    </row>
    <row r="27" spans="1:7">
      <c r="A27" s="85">
        <v>5</v>
      </c>
      <c r="B27" s="79" t="s">
        <v>136</v>
      </c>
      <c r="C27" s="79"/>
      <c r="D27" s="114">
        <v>0</v>
      </c>
    </row>
    <row r="28" spans="1:7">
      <c r="A28" s="85">
        <v>6</v>
      </c>
      <c r="B28" s="79" t="s">
        <v>159</v>
      </c>
      <c r="C28" s="79"/>
      <c r="D28" s="114">
        <v>52000</v>
      </c>
    </row>
    <row r="29" spans="1:7">
      <c r="A29" s="79"/>
      <c r="B29" s="80" t="s">
        <v>155</v>
      </c>
      <c r="C29" s="80"/>
      <c r="D29" s="88">
        <f>SUM(D22:D28)</f>
        <v>303160.66805583949</v>
      </c>
      <c r="F29" s="91" t="s">
        <v>141</v>
      </c>
      <c r="G29" s="108" t="s">
        <v>153</v>
      </c>
    </row>
    <row r="30" spans="1:7">
      <c r="A30" s="86"/>
      <c r="B30" s="86"/>
      <c r="C30" s="86"/>
      <c r="D30" s="86"/>
    </row>
    <row r="31" spans="1:7">
      <c r="A31" s="293" t="s">
        <v>139</v>
      </c>
      <c r="B31" s="293"/>
      <c r="C31" s="293"/>
      <c r="D31" s="293"/>
    </row>
    <row r="32" spans="1:7">
      <c r="A32" s="81" t="s">
        <v>127</v>
      </c>
      <c r="B32" s="81" t="s">
        <v>131</v>
      </c>
      <c r="C32" s="81"/>
      <c r="D32" s="81" t="s">
        <v>128</v>
      </c>
    </row>
    <row r="33" spans="1:7" hidden="1">
      <c r="A33" s="85">
        <v>1</v>
      </c>
      <c r="B33" s="79" t="s">
        <v>132</v>
      </c>
      <c r="C33" s="79"/>
      <c r="D33" s="114"/>
    </row>
    <row r="34" spans="1:7">
      <c r="A34" s="85">
        <v>1</v>
      </c>
      <c r="B34" s="79" t="s">
        <v>133</v>
      </c>
      <c r="C34" s="79"/>
      <c r="D34" s="114">
        <v>374434.200693855</v>
      </c>
    </row>
    <row r="35" spans="1:7">
      <c r="A35" s="85">
        <v>2</v>
      </c>
      <c r="B35" s="79" t="s">
        <v>134</v>
      </c>
      <c r="C35" s="79"/>
      <c r="D35" s="114">
        <v>211165.54076762596</v>
      </c>
    </row>
    <row r="36" spans="1:7">
      <c r="A36" s="85">
        <v>3</v>
      </c>
      <c r="B36" s="79" t="s">
        <v>135</v>
      </c>
      <c r="C36" s="79"/>
      <c r="D36" s="114">
        <v>4830</v>
      </c>
    </row>
    <row r="37" spans="1:7">
      <c r="A37" s="85">
        <v>4</v>
      </c>
      <c r="B37" s="79" t="s">
        <v>160</v>
      </c>
      <c r="C37" s="79"/>
      <c r="D37" s="114">
        <v>13900</v>
      </c>
    </row>
    <row r="38" spans="1:7">
      <c r="A38" s="85">
        <v>5</v>
      </c>
      <c r="B38" s="79" t="s">
        <v>136</v>
      </c>
      <c r="C38" s="79"/>
      <c r="D38" s="114">
        <v>10900</v>
      </c>
    </row>
    <row r="39" spans="1:7">
      <c r="A39" s="85">
        <v>6</v>
      </c>
      <c r="B39" s="79" t="s">
        <v>137</v>
      </c>
      <c r="C39" s="79"/>
      <c r="D39" s="79">
        <v>51700</v>
      </c>
    </row>
    <row r="40" spans="1:7">
      <c r="A40" s="79"/>
      <c r="B40" s="80" t="s">
        <v>155</v>
      </c>
      <c r="C40" s="80"/>
      <c r="D40" s="88">
        <f>SUM(D33:D39)</f>
        <v>666929.74146148097</v>
      </c>
      <c r="F40" s="91" t="s">
        <v>141</v>
      </c>
      <c r="G40" s="109" t="s">
        <v>153</v>
      </c>
    </row>
    <row r="41" spans="1:7">
      <c r="A41" s="86"/>
      <c r="B41" s="124"/>
      <c r="C41" s="124"/>
      <c r="D41" s="125"/>
      <c r="F41" s="126"/>
      <c r="G41" s="86"/>
    </row>
    <row r="42" spans="1:7">
      <c r="A42" s="86"/>
      <c r="B42" s="124"/>
      <c r="C42" s="124"/>
      <c r="D42" s="125"/>
      <c r="F42" s="126"/>
      <c r="G42" s="86"/>
    </row>
    <row r="43" spans="1:7">
      <c r="A43" s="86"/>
      <c r="B43" s="86"/>
      <c r="C43" s="86"/>
      <c r="D43" s="86"/>
    </row>
    <row r="44" spans="1:7">
      <c r="A44" s="287" t="s">
        <v>140</v>
      </c>
      <c r="B44" s="287"/>
      <c r="C44" s="287"/>
      <c r="D44" s="287"/>
    </row>
    <row r="45" spans="1:7">
      <c r="A45" s="288" t="s">
        <v>161</v>
      </c>
      <c r="B45" s="289"/>
      <c r="C45" s="237"/>
      <c r="D45" s="110" t="s">
        <v>128</v>
      </c>
    </row>
    <row r="46" spans="1:7" ht="18.75" customHeight="1">
      <c r="A46" s="290" t="s">
        <v>166</v>
      </c>
      <c r="B46" s="291"/>
      <c r="C46" s="238"/>
      <c r="D46" s="89">
        <f>D29</f>
        <v>303160.66805583949</v>
      </c>
    </row>
    <row r="47" spans="1:7">
      <c r="A47" s="290" t="s">
        <v>167</v>
      </c>
      <c r="B47" s="291"/>
      <c r="C47" s="238"/>
      <c r="D47" s="89">
        <f>D40</f>
        <v>666929.74146148097</v>
      </c>
    </row>
    <row r="48" spans="1:7">
      <c r="A48" s="285" t="s">
        <v>156</v>
      </c>
      <c r="B48" s="286"/>
      <c r="C48" s="236"/>
      <c r="D48" s="90">
        <f>SUM(D46:D47)</f>
        <v>970090.40951732046</v>
      </c>
    </row>
    <row r="49" spans="1:7">
      <c r="A49" s="285" t="s">
        <v>157</v>
      </c>
      <c r="B49" s="286"/>
      <c r="C49" s="236"/>
      <c r="D49" s="90">
        <f>ER!D7</f>
        <v>1477192</v>
      </c>
    </row>
    <row r="50" spans="1:7">
      <c r="A50" s="285" t="s">
        <v>142</v>
      </c>
      <c r="B50" s="286"/>
      <c r="C50" s="236"/>
      <c r="D50" s="90">
        <f>D49-D48</f>
        <v>507101.59048267954</v>
      </c>
      <c r="F50" s="91" t="s">
        <v>141</v>
      </c>
      <c r="G50" s="92" t="s">
        <v>152</v>
      </c>
    </row>
  </sheetData>
  <mergeCells count="16">
    <mergeCell ref="A1:D1"/>
    <mergeCell ref="A20:D20"/>
    <mergeCell ref="A31:D31"/>
    <mergeCell ref="A49:B49"/>
    <mergeCell ref="B6:C6"/>
    <mergeCell ref="B5:C5"/>
    <mergeCell ref="B4:C4"/>
    <mergeCell ref="B3:C3"/>
    <mergeCell ref="B2:C2"/>
    <mergeCell ref="A7:C7"/>
    <mergeCell ref="A50:B50"/>
    <mergeCell ref="A44:D44"/>
    <mergeCell ref="A45:B45"/>
    <mergeCell ref="A46:B46"/>
    <mergeCell ref="A47:B47"/>
    <mergeCell ref="A48:B48"/>
  </mergeCells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7"/>
  <sheetViews>
    <sheetView showGridLines="0" topLeftCell="A14" zoomScale="70" zoomScaleNormal="70" workbookViewId="0">
      <selection activeCell="D16" sqref="D16"/>
    </sheetView>
  </sheetViews>
  <sheetFormatPr defaultColWidth="9.109375" defaultRowHeight="19.2"/>
  <cols>
    <col min="1" max="1" width="1.6640625" style="31" customWidth="1"/>
    <col min="2" max="2" width="30.44140625" style="31" customWidth="1"/>
    <col min="3" max="3" width="24.109375" style="31" customWidth="1"/>
    <col min="4" max="4" width="23.6640625" style="31" customWidth="1"/>
    <col min="5" max="5" width="21" style="31" customWidth="1"/>
    <col min="6" max="6" width="17.6640625" style="31" customWidth="1"/>
    <col min="7" max="7" width="19.33203125" style="31" customWidth="1"/>
    <col min="8" max="8" width="19.5546875" style="31" customWidth="1"/>
    <col min="9" max="9" width="24.5546875" style="31" customWidth="1"/>
    <col min="10" max="10" width="12.109375" style="31" customWidth="1"/>
    <col min="11" max="16384" width="9.109375" style="31"/>
  </cols>
  <sheetData>
    <row r="1" spans="2:13" ht="22.2">
      <c r="B1" s="51"/>
      <c r="C1" s="51"/>
      <c r="D1" s="51"/>
      <c r="E1" s="51"/>
      <c r="F1" s="51"/>
      <c r="G1" s="51"/>
      <c r="H1" s="51"/>
    </row>
    <row r="2" spans="2:13" ht="22.2">
      <c r="B2" s="51"/>
      <c r="C2" s="51"/>
      <c r="D2" s="51"/>
      <c r="E2" s="51"/>
      <c r="F2" s="51"/>
      <c r="G2" s="51"/>
      <c r="H2" s="51"/>
    </row>
    <row r="3" spans="2:13" ht="22.2">
      <c r="B3" s="69">
        <f ca="1">NOW()</f>
        <v>45910.944826851854</v>
      </c>
      <c r="C3" s="51"/>
      <c r="D3" s="51"/>
      <c r="E3" s="51"/>
      <c r="F3" s="51"/>
      <c r="G3" s="51"/>
      <c r="H3" s="51"/>
    </row>
    <row r="4" spans="2:13" ht="22.2">
      <c r="B4" s="51"/>
      <c r="C4" s="51"/>
      <c r="D4" s="51"/>
      <c r="E4" s="51"/>
      <c r="F4" s="51"/>
      <c r="G4" s="51"/>
      <c r="H4" s="51"/>
    </row>
    <row r="5" spans="2:13" ht="22.2">
      <c r="B5"/>
      <c r="C5"/>
      <c r="D5" s="51"/>
      <c r="E5" s="51"/>
      <c r="F5" s="51"/>
      <c r="G5" s="51"/>
      <c r="H5" s="51"/>
    </row>
    <row r="6" spans="2:13" ht="22.2">
      <c r="B6"/>
      <c r="C6"/>
      <c r="D6" s="51"/>
      <c r="E6" s="70"/>
      <c r="F6" s="50"/>
      <c r="G6" s="292"/>
      <c r="H6" s="51"/>
    </row>
    <row r="7" spans="2:13" ht="22.2">
      <c r="B7"/>
      <c r="C7"/>
      <c r="D7" s="51"/>
      <c r="E7" s="71"/>
      <c r="F7" s="50"/>
      <c r="G7" s="292"/>
      <c r="H7" s="51"/>
    </row>
    <row r="8" spans="2:13" ht="22.2">
      <c r="B8"/>
      <c r="C8"/>
      <c r="D8" s="51"/>
      <c r="E8" s="52"/>
      <c r="F8" s="53"/>
      <c r="G8" s="51"/>
      <c r="H8" s="51"/>
      <c r="M8" s="165"/>
    </row>
    <row r="9" spans="2:13" ht="22.2">
      <c r="B9" s="72"/>
      <c r="C9" s="72"/>
      <c r="D9" s="51"/>
      <c r="E9" s="52"/>
      <c r="F9" s="53"/>
      <c r="G9" s="51"/>
      <c r="H9" s="51"/>
    </row>
    <row r="10" spans="2:13" ht="22.2">
      <c r="B10" s="32" t="s">
        <v>99</v>
      </c>
      <c r="C10" s="33" t="s">
        <v>100</v>
      </c>
      <c r="D10" s="34" t="s">
        <v>101</v>
      </c>
      <c r="E10" s="35" t="s">
        <v>102</v>
      </c>
      <c r="F10" s="36" t="s">
        <v>103</v>
      </c>
      <c r="G10" s="37"/>
      <c r="H10" s="38"/>
      <c r="I10" s="73"/>
    </row>
    <row r="11" spans="2:13" ht="21.75" customHeight="1">
      <c r="B11" s="39" t="s">
        <v>332</v>
      </c>
      <c r="C11" s="40">
        <v>777753</v>
      </c>
      <c r="D11" s="41">
        <v>748434.1744106448</v>
      </c>
      <c r="E11" s="42"/>
      <c r="F11" s="43"/>
      <c r="G11" s="44"/>
      <c r="H11" s="45"/>
      <c r="I11" s="74"/>
      <c r="J11" s="75"/>
    </row>
    <row r="12" spans="2:13" ht="22.2">
      <c r="B12" s="39"/>
      <c r="C12" s="40"/>
      <c r="D12" s="41"/>
      <c r="E12" s="165">
        <v>127662.1226690051</v>
      </c>
      <c r="F12" s="165">
        <v>156980.94825836024</v>
      </c>
      <c r="G12" s="44"/>
      <c r="H12" s="45"/>
      <c r="I12" s="74"/>
    </row>
    <row r="13" spans="2:13" ht="22.2">
      <c r="B13" s="46" t="s">
        <v>104</v>
      </c>
      <c r="C13" s="111">
        <f>SUM(C11:C12)</f>
        <v>777753</v>
      </c>
      <c r="D13" s="112">
        <f>SUM(D11:D12)</f>
        <v>748434.1744106448</v>
      </c>
      <c r="E13" s="47"/>
      <c r="F13" s="48"/>
      <c r="G13" s="49"/>
      <c r="H13" s="50"/>
      <c r="I13" s="76"/>
    </row>
    <row r="14" spans="2:13" ht="22.2">
      <c r="B14" s="51"/>
      <c r="C14" s="51"/>
      <c r="D14" s="51"/>
      <c r="E14" s="52"/>
      <c r="F14" s="53"/>
      <c r="G14" s="51"/>
      <c r="H14" s="51"/>
    </row>
    <row r="15" spans="2:13" ht="22.2">
      <c r="B15" s="54" t="s">
        <v>105</v>
      </c>
      <c r="C15" s="55" t="s">
        <v>106</v>
      </c>
      <c r="D15" s="56" t="s">
        <v>107</v>
      </c>
      <c r="E15" s="57" t="s">
        <v>108</v>
      </c>
      <c r="F15" s="58" t="s">
        <v>109</v>
      </c>
      <c r="G15" s="59" t="s">
        <v>110</v>
      </c>
      <c r="H15" s="59" t="s">
        <v>111</v>
      </c>
    </row>
    <row r="16" spans="2:13" ht="22.2">
      <c r="B16" s="210">
        <f>hostel!Q23</f>
        <v>80915</v>
      </c>
      <c r="C16" s="60">
        <f>hostel!T18</f>
        <v>6110</v>
      </c>
      <c r="D16" s="210">
        <f>'earn-employees'!N42</f>
        <v>19900</v>
      </c>
      <c r="E16" s="229">
        <f>EP!F46</f>
        <v>1001534</v>
      </c>
      <c r="F16" s="61"/>
      <c r="G16" s="301">
        <v>1000000</v>
      </c>
      <c r="H16" s="304">
        <f>G16-D22</f>
        <v>222247</v>
      </c>
    </row>
    <row r="17" spans="2:8" ht="22.2">
      <c r="B17" s="60"/>
      <c r="C17" s="60"/>
      <c r="D17" s="77">
        <v>0</v>
      </c>
      <c r="E17" s="210"/>
      <c r="F17" s="211" t="str">
        <f>IF(ROUND(F12,2)=ROUND(F22,2),"ঠিক আছে","ভুল ")</f>
        <v>ঠিক আছে</v>
      </c>
      <c r="G17" s="302"/>
      <c r="H17" s="305"/>
    </row>
    <row r="18" spans="2:8" ht="22.2">
      <c r="B18" s="62">
        <f>SUM(B16:B17)</f>
        <v>80915</v>
      </c>
      <c r="C18" s="62">
        <f>SUM(C16:C17)</f>
        <v>6110</v>
      </c>
      <c r="D18" s="63">
        <f>SUM(D16:D17)</f>
        <v>19900</v>
      </c>
      <c r="E18" s="229">
        <f>E16</f>
        <v>1001534</v>
      </c>
      <c r="F18" s="64"/>
      <c r="G18" s="303"/>
      <c r="H18" s="306"/>
    </row>
    <row r="19" spans="2:8" ht="22.2">
      <c r="B19" s="51"/>
      <c r="C19" s="51"/>
      <c r="D19" s="51"/>
      <c r="E19" s="52"/>
      <c r="F19" s="53"/>
      <c r="G19" s="51"/>
      <c r="H19" s="51"/>
    </row>
    <row r="20" spans="2:8" ht="22.2">
      <c r="B20" s="36" t="s">
        <v>112</v>
      </c>
      <c r="C20" s="36" t="s">
        <v>102</v>
      </c>
      <c r="D20" s="65" t="s">
        <v>113</v>
      </c>
      <c r="E20" s="66" t="s">
        <v>114</v>
      </c>
      <c r="F20" s="36" t="s">
        <v>115</v>
      </c>
      <c r="G20" s="36" t="s">
        <v>116</v>
      </c>
      <c r="H20" s="36" t="s">
        <v>96</v>
      </c>
    </row>
    <row r="21" spans="2:8" ht="22.2">
      <c r="B21" s="59" t="s">
        <v>117</v>
      </c>
      <c r="C21" s="59" t="s">
        <v>118</v>
      </c>
      <c r="D21" s="59" t="s">
        <v>119</v>
      </c>
      <c r="E21" s="67" t="s">
        <v>120</v>
      </c>
      <c r="F21" s="59" t="s">
        <v>121</v>
      </c>
      <c r="G21" s="59" t="s">
        <v>122</v>
      </c>
      <c r="H21" s="59" t="s">
        <v>123</v>
      </c>
    </row>
    <row r="22" spans="2:8" ht="22.2">
      <c r="B22" s="68">
        <f>SUM(B18:E18)</f>
        <v>1108459</v>
      </c>
      <c r="C22" s="212">
        <f>E12</f>
        <v>127662.1226690051</v>
      </c>
      <c r="D22" s="212">
        <f>C13</f>
        <v>777753</v>
      </c>
      <c r="E22" s="68">
        <f>D13</f>
        <v>748434.1744106448</v>
      </c>
      <c r="F22" s="68">
        <f>C22+D22-E22</f>
        <v>156980.94825836027</v>
      </c>
      <c r="G22" s="68">
        <f>B22-E22</f>
        <v>360024.8255893552</v>
      </c>
      <c r="H22" s="68" t="str">
        <f>IF(G22&lt;0,"ক্ষতি","লাভ")</f>
        <v>লাভ</v>
      </c>
    </row>
    <row r="25" spans="2:8">
      <c r="B25" s="307"/>
      <c r="C25" s="136" t="s">
        <v>176</v>
      </c>
      <c r="D25" s="135">
        <f>C13</f>
        <v>777753</v>
      </c>
    </row>
    <row r="26" spans="2:8">
      <c r="B26" s="308"/>
      <c r="C26" s="136" t="s">
        <v>177</v>
      </c>
      <c r="D26" s="135">
        <f>G16</f>
        <v>1000000</v>
      </c>
    </row>
    <row r="27" spans="2:8">
      <c r="B27" s="309"/>
      <c r="C27" s="136" t="s">
        <v>329</v>
      </c>
      <c r="D27" s="135">
        <f>H16</f>
        <v>222247</v>
      </c>
    </row>
  </sheetData>
  <mergeCells count="4">
    <mergeCell ref="G6:G7"/>
    <mergeCell ref="G16:G18"/>
    <mergeCell ref="H16:H18"/>
    <mergeCell ref="B25:B27"/>
  </mergeCells>
  <conditionalFormatting sqref="B22 E22:G22">
    <cfRule type="cellIs" dxfId="6" priority="3" operator="lessThan">
      <formula>0</formula>
    </cfRule>
  </conditionalFormatting>
  <conditionalFormatting sqref="F17">
    <cfRule type="cellIs" dxfId="5" priority="1" operator="equal">
      <formula>"ভুল "</formula>
    </cfRule>
    <cfRule type="cellIs" dxfId="4" priority="2" operator="equal">
      <formula>"ভুল"</formula>
    </cfRule>
  </conditionalFormatting>
  <conditionalFormatting sqref="H22">
    <cfRule type="cellIs" dxfId="3" priority="4" operator="equal">
      <formula>"লাভ"</formula>
    </cfRule>
    <cfRule type="cellIs" dxfId="2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3"/>
  <sheetViews>
    <sheetView showGridLines="0" topLeftCell="A4" zoomScale="110" zoomScaleNormal="110" workbookViewId="0">
      <selection activeCell="A15" sqref="A15:Q23"/>
    </sheetView>
  </sheetViews>
  <sheetFormatPr defaultColWidth="9.109375" defaultRowHeight="16.8"/>
  <cols>
    <col min="1" max="1" width="11" style="78" customWidth="1"/>
    <col min="2" max="2" width="14.44140625" style="78" customWidth="1"/>
    <col min="3" max="3" width="6" style="78" customWidth="1"/>
    <col min="4" max="4" width="5.109375" style="78" customWidth="1"/>
    <col min="5" max="5" width="5" style="78" customWidth="1"/>
    <col min="6" max="6" width="4.5546875" style="78" customWidth="1"/>
    <col min="7" max="7" width="5.109375" style="78" customWidth="1"/>
    <col min="8" max="8" width="5.44140625" style="78" customWidth="1"/>
    <col min="9" max="9" width="5.6640625" style="78" customWidth="1"/>
    <col min="10" max="10" width="6" style="78" customWidth="1"/>
    <col min="11" max="11" width="5.44140625" style="78" customWidth="1"/>
    <col min="12" max="12" width="4.33203125" style="78" bestFit="1" customWidth="1"/>
    <col min="13" max="13" width="5" style="78" customWidth="1"/>
    <col min="14" max="14" width="5" style="78" hidden="1" customWidth="1"/>
    <col min="15" max="15" width="4.33203125" style="78" hidden="1" customWidth="1"/>
    <col min="16" max="16" width="6.5546875" style="78" customWidth="1"/>
    <col min="17" max="17" width="11.6640625" style="78" customWidth="1"/>
    <col min="18" max="18" width="5" style="78" customWidth="1"/>
    <col min="19" max="19" width="24.109375" style="78" customWidth="1"/>
    <col min="20" max="20" width="16.33203125" style="78" customWidth="1"/>
    <col min="21" max="16384" width="9.109375" style="78"/>
  </cols>
  <sheetData>
    <row r="1" spans="1:20" ht="36.75" customHeight="1">
      <c r="A1" s="310" t="s">
        <v>324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</row>
    <row r="2" spans="1:20" ht="57.6" customHeight="1" thickBot="1">
      <c r="A2" s="81" t="s">
        <v>143</v>
      </c>
      <c r="B2" s="94" t="s">
        <v>0</v>
      </c>
      <c r="C2" s="183">
        <v>45880</v>
      </c>
      <c r="D2" s="183">
        <v>45881</v>
      </c>
      <c r="E2" s="183">
        <v>45882</v>
      </c>
      <c r="F2" s="183">
        <v>45883</v>
      </c>
      <c r="G2" s="183">
        <v>45884</v>
      </c>
      <c r="H2" s="183">
        <v>45885</v>
      </c>
      <c r="I2" s="183">
        <v>45886</v>
      </c>
      <c r="J2" s="183">
        <v>45887</v>
      </c>
      <c r="K2" s="183">
        <v>45888</v>
      </c>
      <c r="L2" s="183">
        <v>45889</v>
      </c>
      <c r="M2" s="183">
        <v>45880</v>
      </c>
      <c r="N2" s="183">
        <v>45881</v>
      </c>
      <c r="O2" s="183">
        <v>45882</v>
      </c>
      <c r="P2" s="95" t="s">
        <v>18</v>
      </c>
      <c r="Q2" s="81" t="s">
        <v>148</v>
      </c>
    </row>
    <row r="3" spans="1:20">
      <c r="A3" s="168" t="s">
        <v>1</v>
      </c>
      <c r="B3" s="99" t="s">
        <v>144</v>
      </c>
      <c r="C3" s="176">
        <v>17</v>
      </c>
      <c r="D3" s="177">
        <v>35</v>
      </c>
      <c r="E3" s="177">
        <v>22</v>
      </c>
      <c r="F3" s="177">
        <v>15</v>
      </c>
      <c r="G3" s="177">
        <v>14</v>
      </c>
      <c r="H3" s="177">
        <v>52</v>
      </c>
      <c r="I3" s="177">
        <v>36</v>
      </c>
      <c r="J3" s="98">
        <v>16</v>
      </c>
      <c r="K3" s="98">
        <v>14</v>
      </c>
      <c r="L3" s="98">
        <v>15</v>
      </c>
      <c r="M3" s="98"/>
      <c r="N3" s="98"/>
      <c r="O3" s="98"/>
      <c r="P3" s="206">
        <f>SUM(C3:O3)</f>
        <v>236</v>
      </c>
      <c r="Q3" s="117">
        <f>P3*80</f>
        <v>18880</v>
      </c>
    </row>
    <row r="4" spans="1:20" ht="15.75" customHeight="1">
      <c r="A4" s="311" t="s">
        <v>2</v>
      </c>
      <c r="B4" s="100" t="s">
        <v>145</v>
      </c>
      <c r="C4" s="178">
        <v>9</v>
      </c>
      <c r="D4" s="96">
        <v>11</v>
      </c>
      <c r="E4" s="96">
        <v>11</v>
      </c>
      <c r="F4" s="96">
        <v>5</v>
      </c>
      <c r="G4" s="96">
        <v>20</v>
      </c>
      <c r="H4" s="96">
        <v>14</v>
      </c>
      <c r="I4" s="96">
        <v>13</v>
      </c>
      <c r="J4" s="96">
        <v>9</v>
      </c>
      <c r="K4" s="96">
        <v>5</v>
      </c>
      <c r="L4" s="96">
        <v>6</v>
      </c>
      <c r="M4" s="96"/>
      <c r="N4" s="96"/>
      <c r="O4" s="96"/>
      <c r="P4" s="206">
        <f>SUM(C4:O4)</f>
        <v>103</v>
      </c>
      <c r="Q4" s="117">
        <f>P4*175</f>
        <v>18025</v>
      </c>
      <c r="S4" s="82" t="s">
        <v>126</v>
      </c>
      <c r="T4" s="83">
        <v>3285</v>
      </c>
    </row>
    <row r="5" spans="1:20" hidden="1">
      <c r="A5" s="312"/>
      <c r="B5" s="99" t="s">
        <v>146</v>
      </c>
      <c r="C5" s="179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206">
        <f t="shared" ref="P5:P7" si="0">SUM(C5:O5)</f>
        <v>0</v>
      </c>
      <c r="Q5" s="117">
        <f>P5*120</f>
        <v>0</v>
      </c>
    </row>
    <row r="6" spans="1:20" hidden="1">
      <c r="A6" s="313"/>
      <c r="B6" s="100" t="s">
        <v>147</v>
      </c>
      <c r="C6" s="178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206">
        <f t="shared" si="0"/>
        <v>0</v>
      </c>
      <c r="Q6" s="117">
        <f>P6*250</f>
        <v>0</v>
      </c>
    </row>
    <row r="7" spans="1:20" hidden="1">
      <c r="A7" s="81" t="s">
        <v>204</v>
      </c>
      <c r="B7" s="100" t="s">
        <v>205</v>
      </c>
      <c r="C7" s="178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206">
        <f t="shared" si="0"/>
        <v>0</v>
      </c>
      <c r="Q7" s="117">
        <f>P7*140</f>
        <v>0</v>
      </c>
    </row>
    <row r="8" spans="1:20">
      <c r="A8" s="81" t="s">
        <v>2</v>
      </c>
      <c r="B8" s="100" t="s">
        <v>215</v>
      </c>
      <c r="C8" s="178">
        <v>5</v>
      </c>
      <c r="D8" s="96">
        <v>5</v>
      </c>
      <c r="E8" s="96">
        <v>5</v>
      </c>
      <c r="F8" s="96">
        <v>3</v>
      </c>
      <c r="G8" s="96"/>
      <c r="H8" s="96"/>
      <c r="I8" s="96">
        <v>5</v>
      </c>
      <c r="J8" s="96">
        <v>5</v>
      </c>
      <c r="K8" s="96">
        <v>6</v>
      </c>
      <c r="L8" s="96">
        <v>7</v>
      </c>
      <c r="M8" s="96"/>
      <c r="N8" s="96"/>
      <c r="O8" s="96"/>
      <c r="P8" s="206">
        <f>SUM(C8:O8)</f>
        <v>41</v>
      </c>
      <c r="Q8" s="117">
        <f>P8*120</f>
        <v>4920</v>
      </c>
    </row>
    <row r="9" spans="1:20">
      <c r="A9" s="311" t="s">
        <v>3</v>
      </c>
      <c r="B9" s="99" t="s">
        <v>145</v>
      </c>
      <c r="C9" s="179">
        <v>16</v>
      </c>
      <c r="D9" s="98">
        <v>26</v>
      </c>
      <c r="E9" s="98">
        <v>15</v>
      </c>
      <c r="F9" s="98">
        <v>10</v>
      </c>
      <c r="G9" s="98">
        <v>27</v>
      </c>
      <c r="H9" s="98">
        <v>13</v>
      </c>
      <c r="I9" s="98">
        <v>13</v>
      </c>
      <c r="J9" s="98">
        <v>24</v>
      </c>
      <c r="K9" s="98">
        <v>12</v>
      </c>
      <c r="L9" s="98">
        <v>15</v>
      </c>
      <c r="M9" s="98"/>
      <c r="N9" s="98"/>
      <c r="O9" s="98"/>
      <c r="P9" s="206">
        <f>SUM(C9:O9)</f>
        <v>171</v>
      </c>
      <c r="Q9" s="117">
        <f>P9*175</f>
        <v>29925</v>
      </c>
    </row>
    <row r="10" spans="1:20" ht="17.399999999999999" hidden="1" customHeight="1" thickBot="1">
      <c r="A10" s="313"/>
      <c r="B10" s="100" t="s">
        <v>147</v>
      </c>
      <c r="C10" s="180"/>
      <c r="D10" s="181"/>
      <c r="E10" s="181"/>
      <c r="F10" s="181"/>
      <c r="G10" s="181"/>
      <c r="H10" s="181"/>
      <c r="I10" s="181"/>
      <c r="J10" s="182"/>
      <c r="K10" s="182"/>
      <c r="L10" s="182"/>
      <c r="M10" s="182"/>
      <c r="N10" s="182"/>
      <c r="O10" s="184"/>
      <c r="P10" s="101">
        <f t="shared" ref="P10" si="1">SUM(C10:O10)</f>
        <v>0</v>
      </c>
      <c r="Q10" s="97">
        <f>P10*250</f>
        <v>0</v>
      </c>
    </row>
    <row r="11" spans="1:20">
      <c r="A11" s="314" t="s">
        <v>125</v>
      </c>
      <c r="B11" s="315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6"/>
      <c r="O11" s="316"/>
      <c r="P11" s="317"/>
      <c r="Q11" s="87">
        <f>SUM(Q3:Q10)</f>
        <v>71750</v>
      </c>
    </row>
    <row r="15" spans="1:20" ht="51">
      <c r="A15" s="81" t="s">
        <v>143</v>
      </c>
      <c r="B15" s="94" t="s">
        <v>0</v>
      </c>
      <c r="C15" s="183">
        <v>45890</v>
      </c>
      <c r="D15" s="183">
        <v>45891</v>
      </c>
      <c r="E15" s="183">
        <v>45892</v>
      </c>
      <c r="F15" s="183">
        <v>45893</v>
      </c>
      <c r="G15" s="183">
        <v>45894</v>
      </c>
      <c r="H15" s="183">
        <v>45895</v>
      </c>
      <c r="I15" s="183">
        <v>45896</v>
      </c>
      <c r="J15" s="183">
        <v>45897</v>
      </c>
      <c r="K15" s="183">
        <v>45898</v>
      </c>
      <c r="L15" s="183">
        <v>45899</v>
      </c>
      <c r="M15" s="183">
        <v>45900</v>
      </c>
      <c r="N15" s="183">
        <v>45901</v>
      </c>
      <c r="O15" s="183">
        <v>45902</v>
      </c>
      <c r="P15" s="95" t="s">
        <v>18</v>
      </c>
      <c r="Q15" s="81" t="s">
        <v>148</v>
      </c>
      <c r="S15" s="84" t="s">
        <v>183</v>
      </c>
    </row>
    <row r="16" spans="1:20">
      <c r="A16" s="311" t="s">
        <v>1</v>
      </c>
      <c r="B16" s="99" t="s">
        <v>144</v>
      </c>
      <c r="C16" s="98">
        <v>17</v>
      </c>
      <c r="D16" s="98">
        <v>22</v>
      </c>
      <c r="E16" s="98">
        <v>31</v>
      </c>
      <c r="F16" s="98">
        <v>19</v>
      </c>
      <c r="G16" s="98">
        <v>19</v>
      </c>
      <c r="H16" s="98">
        <v>21</v>
      </c>
      <c r="I16" s="98">
        <v>28</v>
      </c>
      <c r="J16" s="98">
        <v>19</v>
      </c>
      <c r="K16" s="98">
        <v>16</v>
      </c>
      <c r="L16" s="98">
        <v>26</v>
      </c>
      <c r="M16" s="98">
        <v>27</v>
      </c>
      <c r="N16" s="172"/>
      <c r="O16" s="102"/>
      <c r="P16" s="101">
        <f t="shared" ref="P16:P22" si="2">SUM(C16:O16)</f>
        <v>245</v>
      </c>
      <c r="Q16" s="117">
        <f>P16*80</f>
        <v>19600</v>
      </c>
    </row>
    <row r="17" spans="1:20" ht="16.95" hidden="1" customHeight="1">
      <c r="A17" s="313"/>
      <c r="B17" s="100" t="s">
        <v>124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173"/>
      <c r="O17" s="115"/>
      <c r="P17" s="101">
        <f t="shared" si="2"/>
        <v>0</v>
      </c>
      <c r="Q17" s="117">
        <f>P17*120</f>
        <v>0</v>
      </c>
    </row>
    <row r="18" spans="1:20">
      <c r="A18" s="311" t="s">
        <v>2</v>
      </c>
      <c r="B18" s="100" t="s">
        <v>145</v>
      </c>
      <c r="C18" s="96">
        <v>13</v>
      </c>
      <c r="D18" s="96">
        <v>18</v>
      </c>
      <c r="E18" s="96">
        <v>22</v>
      </c>
      <c r="F18" s="96">
        <v>15</v>
      </c>
      <c r="G18" s="96">
        <v>5</v>
      </c>
      <c r="H18" s="96">
        <v>5</v>
      </c>
      <c r="I18" s="96">
        <v>6</v>
      </c>
      <c r="J18" s="96">
        <v>7</v>
      </c>
      <c r="K18" s="96">
        <v>24</v>
      </c>
      <c r="L18" s="96">
        <v>23</v>
      </c>
      <c r="M18" s="96">
        <v>12</v>
      </c>
      <c r="N18" s="173"/>
      <c r="O18" s="103"/>
      <c r="P18" s="101">
        <f t="shared" si="2"/>
        <v>150</v>
      </c>
      <c r="Q18" s="117">
        <f>P18*175</f>
        <v>26250</v>
      </c>
      <c r="S18" s="82" t="s">
        <v>126</v>
      </c>
      <c r="T18" s="83">
        <v>6110</v>
      </c>
    </row>
    <row r="19" spans="1:20">
      <c r="A19" s="312"/>
      <c r="B19" s="99" t="s">
        <v>146</v>
      </c>
      <c r="C19" s="98">
        <v>6</v>
      </c>
      <c r="D19" s="98">
        <v>0</v>
      </c>
      <c r="E19" s="98">
        <v>0</v>
      </c>
      <c r="F19" s="98">
        <v>6</v>
      </c>
      <c r="G19" s="98">
        <v>6</v>
      </c>
      <c r="H19" s="98">
        <v>6</v>
      </c>
      <c r="I19" s="98">
        <v>4</v>
      </c>
      <c r="J19" s="98">
        <v>3</v>
      </c>
      <c r="K19" s="98">
        <v>0</v>
      </c>
      <c r="L19" s="98">
        <v>0</v>
      </c>
      <c r="M19" s="98">
        <v>6</v>
      </c>
      <c r="N19" s="174"/>
      <c r="O19" s="104"/>
      <c r="P19" s="101">
        <f t="shared" si="2"/>
        <v>37</v>
      </c>
      <c r="Q19" s="117">
        <f>P19*120</f>
        <v>4440</v>
      </c>
    </row>
    <row r="20" spans="1:20" hidden="1">
      <c r="A20" s="313"/>
      <c r="B20" s="100" t="s">
        <v>147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173"/>
      <c r="O20" s="115"/>
      <c r="P20" s="101">
        <f t="shared" si="2"/>
        <v>0</v>
      </c>
      <c r="Q20" s="117">
        <f>P20*250</f>
        <v>0</v>
      </c>
    </row>
    <row r="21" spans="1:20">
      <c r="A21" s="311" t="s">
        <v>3</v>
      </c>
      <c r="B21" s="99" t="s">
        <v>145</v>
      </c>
      <c r="C21" s="98">
        <v>9</v>
      </c>
      <c r="D21" s="98">
        <v>19</v>
      </c>
      <c r="E21" s="98">
        <v>18</v>
      </c>
      <c r="F21" s="98">
        <v>16</v>
      </c>
      <c r="G21" s="98">
        <v>14</v>
      </c>
      <c r="H21" s="98">
        <v>22</v>
      </c>
      <c r="I21" s="98">
        <v>19</v>
      </c>
      <c r="J21" s="98">
        <v>6</v>
      </c>
      <c r="K21" s="98">
        <v>16</v>
      </c>
      <c r="L21" s="98">
        <v>11</v>
      </c>
      <c r="M21" s="98">
        <v>25</v>
      </c>
      <c r="N21" s="174"/>
      <c r="O21" s="104"/>
      <c r="P21" s="101">
        <f t="shared" si="2"/>
        <v>175</v>
      </c>
      <c r="Q21" s="117">
        <f>P21*175</f>
        <v>30625</v>
      </c>
    </row>
    <row r="22" spans="1:20" ht="16.5" hidden="1" customHeight="1">
      <c r="A22" s="313"/>
      <c r="B22" s="100" t="s">
        <v>147</v>
      </c>
      <c r="C22" s="105"/>
      <c r="D22" s="106"/>
      <c r="E22" s="106"/>
      <c r="F22" s="106"/>
      <c r="G22" s="106"/>
      <c r="H22" s="106"/>
      <c r="I22" s="106"/>
      <c r="J22" s="175"/>
      <c r="K22" s="175"/>
      <c r="L22" s="175"/>
      <c r="M22" s="175"/>
      <c r="N22" s="175"/>
      <c r="O22" s="116"/>
      <c r="P22" s="101">
        <f t="shared" si="2"/>
        <v>0</v>
      </c>
      <c r="Q22" s="117">
        <f>P22*250</f>
        <v>0</v>
      </c>
    </row>
    <row r="23" spans="1:20">
      <c r="A23" s="314" t="s">
        <v>125</v>
      </c>
      <c r="B23" s="315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16"/>
      <c r="N23" s="316"/>
      <c r="O23" s="316"/>
      <c r="P23" s="317"/>
      <c r="Q23" s="87">
        <f>SUM(Q16:Q22)</f>
        <v>80915</v>
      </c>
    </row>
  </sheetData>
  <mergeCells count="8">
    <mergeCell ref="A1:Q1"/>
    <mergeCell ref="A18:A20"/>
    <mergeCell ref="A21:A22"/>
    <mergeCell ref="A23:P23"/>
    <mergeCell ref="A4:A6"/>
    <mergeCell ref="A9:A10"/>
    <mergeCell ref="A11:P11"/>
    <mergeCell ref="A16:A17"/>
  </mergeCells>
  <pageMargins left="2" right="0.5" top="0.5" bottom="0.5" header="0" footer="0"/>
  <pageSetup scale="90" orientation="portrait" r:id="rId1"/>
  <ignoredErrors>
    <ignoredError sqref="Q18 Q21 Q6:Q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1F96-EBD8-4B38-8387-22FB98C8588D}">
  <dimension ref="A1:J46"/>
  <sheetViews>
    <sheetView topLeftCell="B1" zoomScale="130" zoomScaleNormal="130" workbookViewId="0">
      <selection activeCell="F47" sqref="F47"/>
    </sheetView>
  </sheetViews>
  <sheetFormatPr defaultColWidth="9.109375" defaultRowHeight="16.8"/>
  <cols>
    <col min="1" max="1" width="8.5546875" style="86" customWidth="1"/>
    <col min="2" max="2" width="39.6640625" style="257" customWidth="1"/>
    <col min="3" max="3" width="21.109375" style="257" customWidth="1"/>
    <col min="4" max="4" width="11" style="86" customWidth="1"/>
    <col min="5" max="5" width="9" style="86" customWidth="1"/>
    <col min="6" max="6" width="16" style="86" customWidth="1"/>
    <col min="7" max="7" width="13.88671875" style="78" customWidth="1"/>
    <col min="8" max="16384" width="9.109375" style="78"/>
  </cols>
  <sheetData>
    <row r="1" spans="1:10">
      <c r="A1" s="81" t="s">
        <v>94</v>
      </c>
      <c r="B1" s="252" t="s">
        <v>95</v>
      </c>
      <c r="C1" s="252" t="s">
        <v>0</v>
      </c>
      <c r="D1" s="81" t="s">
        <v>309</v>
      </c>
      <c r="E1" s="81" t="s">
        <v>98</v>
      </c>
      <c r="F1" s="81" t="s">
        <v>97</v>
      </c>
      <c r="G1" s="86"/>
    </row>
    <row r="2" spans="1:10" ht="33.6">
      <c r="A2" s="79">
        <v>1</v>
      </c>
      <c r="B2" s="95" t="s">
        <v>338</v>
      </c>
      <c r="C2" s="273" t="s">
        <v>348</v>
      </c>
      <c r="D2" s="95"/>
      <c r="E2" s="79">
        <v>208</v>
      </c>
      <c r="F2" s="114">
        <v>163600</v>
      </c>
    </row>
    <row r="3" spans="1:10" ht="33.6">
      <c r="A3" s="79">
        <v>2</v>
      </c>
      <c r="B3" s="95" t="s">
        <v>339</v>
      </c>
      <c r="C3" s="253" t="s">
        <v>349</v>
      </c>
      <c r="D3" s="95"/>
      <c r="E3" s="79">
        <v>258</v>
      </c>
      <c r="F3" s="114">
        <v>184800</v>
      </c>
    </row>
    <row r="4" spans="1:10">
      <c r="A4" s="79">
        <v>6</v>
      </c>
      <c r="B4" s="95" t="s">
        <v>340</v>
      </c>
      <c r="C4" s="253" t="s">
        <v>341</v>
      </c>
      <c r="D4" s="254"/>
      <c r="E4" s="79">
        <v>100</v>
      </c>
      <c r="F4" s="114">
        <v>700</v>
      </c>
    </row>
    <row r="5" spans="1:10" ht="50.4">
      <c r="A5" s="79">
        <v>7</v>
      </c>
      <c r="B5" s="95" t="s">
        <v>342</v>
      </c>
      <c r="C5" s="253" t="s">
        <v>357</v>
      </c>
      <c r="D5" s="95"/>
      <c r="E5" s="79">
        <v>229</v>
      </c>
      <c r="F5" s="114">
        <v>37820</v>
      </c>
    </row>
    <row r="6" spans="1:10">
      <c r="A6" s="79">
        <v>8</v>
      </c>
      <c r="B6" s="95" t="s">
        <v>344</v>
      </c>
      <c r="C6" s="253" t="s">
        <v>343</v>
      </c>
      <c r="D6" s="95"/>
      <c r="E6" s="79">
        <v>10</v>
      </c>
      <c r="F6" s="114">
        <v>150</v>
      </c>
    </row>
    <row r="7" spans="1:10">
      <c r="A7" s="79">
        <v>9</v>
      </c>
      <c r="B7" s="95" t="s">
        <v>345</v>
      </c>
      <c r="C7" s="253" t="s">
        <v>347</v>
      </c>
      <c r="D7" s="95"/>
      <c r="E7" s="79">
        <v>47</v>
      </c>
      <c r="F7" s="114">
        <v>5100</v>
      </c>
    </row>
    <row r="8" spans="1:10">
      <c r="A8" s="79">
        <v>9</v>
      </c>
      <c r="B8" s="95" t="s">
        <v>346</v>
      </c>
      <c r="C8" s="95" t="s">
        <v>343</v>
      </c>
      <c r="D8" s="95"/>
      <c r="E8" s="79">
        <v>100</v>
      </c>
      <c r="F8" s="114">
        <v>6500</v>
      </c>
    </row>
    <row r="9" spans="1:10">
      <c r="A9" s="79">
        <v>9</v>
      </c>
      <c r="B9" s="95" t="s">
        <v>350</v>
      </c>
      <c r="C9" s="95" t="s">
        <v>351</v>
      </c>
      <c r="D9" s="95"/>
      <c r="E9" s="79">
        <v>224</v>
      </c>
      <c r="F9" s="114">
        <v>264568</v>
      </c>
    </row>
    <row r="10" spans="1:10" s="256" customFormat="1" ht="19.5" customHeight="1">
      <c r="A10" s="255"/>
      <c r="B10" s="95" t="s">
        <v>352</v>
      </c>
      <c r="C10" s="79" t="s">
        <v>353</v>
      </c>
      <c r="D10" s="79"/>
      <c r="E10" s="79">
        <v>305</v>
      </c>
      <c r="F10" s="114">
        <v>277496</v>
      </c>
      <c r="I10" s="78"/>
      <c r="J10" s="78"/>
    </row>
    <row r="11" spans="1:10">
      <c r="A11" s="79"/>
      <c r="B11" s="95" t="s">
        <v>354</v>
      </c>
      <c r="C11" s="95" t="s">
        <v>355</v>
      </c>
      <c r="D11" s="79"/>
      <c r="E11" s="79">
        <v>70</v>
      </c>
      <c r="F11" s="114">
        <v>20000</v>
      </c>
    </row>
    <row r="12" spans="1:10" ht="33.6">
      <c r="A12" s="79"/>
      <c r="B12" s="95" t="s">
        <v>356</v>
      </c>
      <c r="C12" s="95" t="s">
        <v>355</v>
      </c>
      <c r="D12" s="79"/>
      <c r="E12" s="79">
        <v>50</v>
      </c>
      <c r="F12" s="114">
        <v>40800</v>
      </c>
    </row>
    <row r="13" spans="1:10" hidden="1">
      <c r="A13" s="79"/>
      <c r="B13" s="95"/>
      <c r="C13" s="95"/>
      <c r="D13" s="79"/>
      <c r="E13" s="79"/>
      <c r="F13" s="114"/>
    </row>
    <row r="14" spans="1:10" hidden="1">
      <c r="A14" s="79"/>
      <c r="B14" s="95"/>
      <c r="C14" s="95"/>
      <c r="D14" s="79"/>
      <c r="E14" s="79"/>
      <c r="F14" s="114"/>
    </row>
    <row r="15" spans="1:10" hidden="1">
      <c r="A15" s="79"/>
      <c r="B15" s="95"/>
      <c r="C15" s="95"/>
      <c r="D15" s="79"/>
      <c r="E15" s="79"/>
      <c r="F15" s="114"/>
    </row>
    <row r="16" spans="1:10" hidden="1">
      <c r="A16" s="79"/>
      <c r="B16" s="95"/>
      <c r="C16" s="95"/>
      <c r="D16" s="79"/>
      <c r="E16" s="79"/>
      <c r="F16" s="114"/>
    </row>
    <row r="17" spans="1:6" hidden="1">
      <c r="A17" s="79"/>
      <c r="B17" s="95"/>
      <c r="C17" s="95"/>
      <c r="D17" s="79"/>
      <c r="E17" s="79"/>
      <c r="F17" s="114"/>
    </row>
    <row r="18" spans="1:6" hidden="1">
      <c r="A18" s="79"/>
      <c r="B18" s="95"/>
      <c r="C18" s="95"/>
      <c r="D18" s="79"/>
      <c r="E18" s="79"/>
      <c r="F18" s="114"/>
    </row>
    <row r="19" spans="1:6" hidden="1">
      <c r="A19" s="79"/>
      <c r="B19" s="95"/>
      <c r="C19" s="95"/>
      <c r="D19" s="79"/>
      <c r="E19" s="79"/>
      <c r="F19" s="114"/>
    </row>
    <row r="20" spans="1:6" hidden="1">
      <c r="A20" s="79"/>
      <c r="B20" s="95"/>
      <c r="C20" s="95"/>
      <c r="D20" s="79"/>
      <c r="E20" s="79"/>
      <c r="F20" s="114"/>
    </row>
    <row r="21" spans="1:6" hidden="1">
      <c r="A21" s="79"/>
      <c r="B21" s="95"/>
      <c r="C21" s="95"/>
      <c r="D21" s="79"/>
      <c r="E21" s="79"/>
      <c r="F21" s="114"/>
    </row>
    <row r="22" spans="1:6" hidden="1">
      <c r="A22" s="79"/>
      <c r="B22" s="95"/>
      <c r="C22" s="95"/>
      <c r="D22" s="79"/>
      <c r="E22" s="79"/>
      <c r="F22" s="114"/>
    </row>
    <row r="23" spans="1:6" hidden="1">
      <c r="A23" s="79"/>
      <c r="B23" s="95"/>
      <c r="C23" s="95"/>
      <c r="D23" s="79"/>
      <c r="E23" s="79"/>
      <c r="F23" s="114"/>
    </row>
    <row r="24" spans="1:6" hidden="1">
      <c r="A24" s="79"/>
      <c r="B24" s="95"/>
      <c r="C24" s="95"/>
      <c r="D24" s="79"/>
      <c r="E24" s="79"/>
      <c r="F24" s="114"/>
    </row>
    <row r="25" spans="1:6" hidden="1">
      <c r="A25" s="79"/>
      <c r="B25" s="95"/>
      <c r="C25" s="95"/>
      <c r="D25" s="79"/>
      <c r="E25" s="79"/>
      <c r="F25" s="114"/>
    </row>
    <row r="26" spans="1:6" hidden="1">
      <c r="A26" s="79"/>
      <c r="B26" s="95"/>
      <c r="C26" s="95"/>
      <c r="D26" s="79"/>
      <c r="E26" s="79"/>
      <c r="F26" s="114"/>
    </row>
    <row r="27" spans="1:6" hidden="1">
      <c r="A27" s="79"/>
      <c r="B27" s="95"/>
      <c r="C27" s="95"/>
      <c r="D27" s="79"/>
      <c r="E27" s="79"/>
      <c r="F27" s="114"/>
    </row>
    <row r="28" spans="1:6" hidden="1">
      <c r="A28" s="79"/>
      <c r="B28" s="95"/>
      <c r="C28" s="95"/>
      <c r="D28" s="79"/>
      <c r="E28" s="79"/>
      <c r="F28" s="114"/>
    </row>
    <row r="29" spans="1:6" hidden="1">
      <c r="A29" s="79"/>
      <c r="B29" s="95"/>
      <c r="C29" s="95"/>
      <c r="D29" s="79"/>
      <c r="E29" s="79"/>
      <c r="F29" s="114"/>
    </row>
    <row r="30" spans="1:6" hidden="1">
      <c r="A30" s="79"/>
      <c r="B30" s="95"/>
      <c r="C30" s="95"/>
      <c r="D30" s="79"/>
      <c r="E30" s="79"/>
      <c r="F30" s="114"/>
    </row>
    <row r="31" spans="1:6" hidden="1">
      <c r="A31" s="79"/>
      <c r="B31" s="95"/>
      <c r="C31" s="95"/>
      <c r="D31" s="79"/>
      <c r="E31" s="79"/>
      <c r="F31" s="114"/>
    </row>
    <row r="32" spans="1:6" hidden="1">
      <c r="A32" s="79"/>
      <c r="B32" s="95"/>
      <c r="C32" s="95"/>
      <c r="D32" s="79"/>
      <c r="E32" s="79"/>
      <c r="F32" s="114"/>
    </row>
    <row r="33" spans="1:7" hidden="1">
      <c r="A33" s="79"/>
      <c r="B33" s="95"/>
      <c r="C33" s="95"/>
      <c r="D33" s="79"/>
      <c r="E33" s="79"/>
      <c r="F33" s="114"/>
    </row>
    <row r="34" spans="1:7" hidden="1">
      <c r="A34" s="79"/>
      <c r="B34" s="95"/>
      <c r="C34" s="95"/>
      <c r="D34" s="79"/>
      <c r="E34" s="79"/>
      <c r="F34" s="114"/>
    </row>
    <row r="35" spans="1:7" hidden="1">
      <c r="A35" s="79"/>
      <c r="B35" s="95"/>
      <c r="C35" s="95"/>
      <c r="D35" s="79"/>
      <c r="E35" s="79"/>
      <c r="F35" s="114"/>
    </row>
    <row r="36" spans="1:7" hidden="1">
      <c r="A36" s="79"/>
      <c r="B36" s="95"/>
      <c r="C36" s="95"/>
      <c r="D36" s="79"/>
      <c r="E36" s="79"/>
      <c r="F36" s="114"/>
    </row>
    <row r="37" spans="1:7" hidden="1">
      <c r="A37" s="79"/>
      <c r="B37" s="95"/>
      <c r="C37" s="95"/>
      <c r="D37" s="79"/>
      <c r="E37" s="79"/>
      <c r="F37" s="114"/>
    </row>
    <row r="38" spans="1:7" hidden="1">
      <c r="A38" s="79"/>
      <c r="B38" s="95"/>
      <c r="C38" s="95"/>
      <c r="D38" s="79"/>
      <c r="E38" s="79"/>
      <c r="F38" s="114"/>
    </row>
    <row r="39" spans="1:7" hidden="1">
      <c r="A39" s="79"/>
      <c r="B39" s="95"/>
      <c r="C39" s="95"/>
      <c r="D39" s="79"/>
      <c r="E39" s="79"/>
      <c r="F39" s="114"/>
    </row>
    <row r="40" spans="1:7" hidden="1">
      <c r="A40" s="79"/>
      <c r="B40" s="95"/>
      <c r="C40" s="95"/>
      <c r="D40" s="79"/>
      <c r="E40" s="79"/>
      <c r="F40" s="114"/>
    </row>
    <row r="41" spans="1:7" hidden="1">
      <c r="A41" s="79"/>
      <c r="B41" s="95"/>
      <c r="C41" s="95"/>
      <c r="D41" s="79"/>
      <c r="E41" s="79"/>
      <c r="F41" s="114"/>
    </row>
    <row r="42" spans="1:7" hidden="1">
      <c r="A42" s="79"/>
      <c r="B42" s="95"/>
      <c r="C42" s="95"/>
      <c r="D42" s="79"/>
      <c r="E42" s="79"/>
      <c r="F42" s="114"/>
    </row>
    <row r="43" spans="1:7" ht="15" hidden="1" customHeight="1">
      <c r="A43" s="79"/>
      <c r="B43" s="95"/>
      <c r="C43" s="95"/>
      <c r="D43" s="79"/>
      <c r="E43" s="79"/>
      <c r="F43" s="114"/>
    </row>
    <row r="44" spans="1:7" hidden="1">
      <c r="A44" s="79"/>
      <c r="B44" s="95"/>
      <c r="C44" s="95"/>
      <c r="D44" s="79"/>
      <c r="E44" s="79"/>
      <c r="F44" s="114"/>
    </row>
    <row r="45" spans="1:7" hidden="1">
      <c r="A45" s="79"/>
      <c r="B45" s="95"/>
      <c r="C45" s="95"/>
      <c r="D45" s="79"/>
      <c r="E45" s="79"/>
      <c r="F45" s="114"/>
    </row>
    <row r="46" spans="1:7">
      <c r="D46" s="258" t="s">
        <v>16</v>
      </c>
      <c r="E46" s="79">
        <f>SUBTOTAL(9,E2:E45)</f>
        <v>1601</v>
      </c>
      <c r="F46" s="114">
        <f>SUBTOTAL(9,F2:F45)</f>
        <v>1001534</v>
      </c>
      <c r="G46" s="78" t="s">
        <v>333</v>
      </c>
    </row>
  </sheetData>
  <autoFilter ref="G1:G46" xr:uid="{27B40E0E-8744-4359-9D32-7BDB740FB989}"/>
  <pageMargins left="0" right="0" top="0.75" bottom="0.75" header="0" footer="0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198"/>
  <sheetViews>
    <sheetView showGridLines="0" tabSelected="1" topLeftCell="A36" zoomScale="120" zoomScaleNormal="120" workbookViewId="0">
      <selection activeCell="N63" sqref="N63"/>
    </sheetView>
  </sheetViews>
  <sheetFormatPr defaultColWidth="9.109375" defaultRowHeight="14.4"/>
  <cols>
    <col min="1" max="1" width="9.33203125" style="1" customWidth="1"/>
    <col min="2" max="2" width="5" style="1" customWidth="1"/>
    <col min="3" max="3" width="5.5546875" style="1" customWidth="1"/>
    <col min="4" max="4" width="5.33203125" style="1" customWidth="1"/>
    <col min="5" max="5" width="6.33203125" style="1" customWidth="1"/>
    <col min="6" max="6" width="5.33203125" style="1" customWidth="1"/>
    <col min="7" max="7" width="6.44140625" style="1" customWidth="1"/>
    <col min="8" max="8" width="7.5546875" style="1" customWidth="1"/>
    <col min="9" max="9" width="5.88671875" style="1" customWidth="1"/>
    <col min="10" max="10" width="6.109375" style="1" customWidth="1"/>
    <col min="11" max="11" width="6" style="1" customWidth="1"/>
    <col min="12" max="12" width="6.88671875" style="1" customWidth="1"/>
    <col min="13" max="13" width="7.6640625" style="1" customWidth="1"/>
    <col min="14" max="14" width="12.33203125" style="1" customWidth="1"/>
    <col min="15" max="15" width="7.109375" style="1" customWidth="1"/>
    <col min="16" max="16" width="11" style="27" customWidth="1"/>
    <col min="17" max="17" width="9.33203125" style="1" customWidth="1"/>
    <col min="18" max="16384" width="9.109375" style="1"/>
  </cols>
  <sheetData>
    <row r="1" spans="1:17" ht="20.25" customHeight="1">
      <c r="A1" s="322" t="s">
        <v>327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155"/>
    </row>
    <row r="2" spans="1:17" ht="9" customHeight="1">
      <c r="A2" s="310"/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22"/>
      <c r="O2" s="155"/>
    </row>
    <row r="3" spans="1:17">
      <c r="A3" s="318" t="s">
        <v>0</v>
      </c>
      <c r="B3" s="2"/>
      <c r="C3" s="3" t="s">
        <v>1</v>
      </c>
      <c r="D3" s="4"/>
      <c r="E3" s="3"/>
      <c r="F3" s="3"/>
      <c r="G3" s="3"/>
      <c r="H3" s="5" t="s">
        <v>2</v>
      </c>
      <c r="I3" s="3"/>
      <c r="J3" s="6"/>
      <c r="K3" s="3"/>
      <c r="L3" s="3" t="s">
        <v>3</v>
      </c>
      <c r="M3" s="7"/>
      <c r="N3" s="8" t="s">
        <v>21</v>
      </c>
      <c r="O3" s="26"/>
      <c r="P3" s="159" t="s">
        <v>16</v>
      </c>
      <c r="Q3" s="157">
        <f>N18+N42</f>
        <v>30820</v>
      </c>
    </row>
    <row r="4" spans="1:17" ht="28.8">
      <c r="A4" s="319"/>
      <c r="B4" s="9" t="s">
        <v>17</v>
      </c>
      <c r="C4" s="158" t="s">
        <v>19</v>
      </c>
      <c r="D4" s="10" t="s">
        <v>18</v>
      </c>
      <c r="E4" s="11" t="s">
        <v>169</v>
      </c>
      <c r="F4" s="158" t="s">
        <v>20</v>
      </c>
      <c r="G4" s="12" t="s">
        <v>18</v>
      </c>
      <c r="H4" s="11" t="s">
        <v>170</v>
      </c>
      <c r="I4" s="158" t="s">
        <v>20</v>
      </c>
      <c r="J4" s="13" t="s">
        <v>18</v>
      </c>
      <c r="K4" s="11" t="s">
        <v>17</v>
      </c>
      <c r="L4" s="14" t="s">
        <v>20</v>
      </c>
      <c r="M4" s="15" t="s">
        <v>18</v>
      </c>
      <c r="N4" s="9" t="s">
        <v>22</v>
      </c>
      <c r="O4" s="27"/>
    </row>
    <row r="5" spans="1:17">
      <c r="A5" s="107">
        <v>45870</v>
      </c>
      <c r="B5" s="30"/>
      <c r="C5" s="16">
        <v>60</v>
      </c>
      <c r="D5" s="17">
        <f>B5*C5</f>
        <v>0</v>
      </c>
      <c r="E5" s="8"/>
      <c r="F5" s="16">
        <v>80</v>
      </c>
      <c r="G5" s="17">
        <f>E5*F5</f>
        <v>0</v>
      </c>
      <c r="H5" s="8"/>
      <c r="I5" s="16">
        <v>100</v>
      </c>
      <c r="J5" s="17">
        <f>H5*I5</f>
        <v>0</v>
      </c>
      <c r="K5" s="8"/>
      <c r="L5" s="18">
        <v>80</v>
      </c>
      <c r="M5" s="17">
        <f>K5*L5</f>
        <v>0</v>
      </c>
      <c r="N5" s="19">
        <f>D5+G5+J5+M5</f>
        <v>0</v>
      </c>
      <c r="O5" s="28"/>
    </row>
    <row r="6" spans="1:17">
      <c r="A6" s="107">
        <v>45871</v>
      </c>
      <c r="B6" s="30"/>
      <c r="C6" s="16">
        <v>60</v>
      </c>
      <c r="D6" s="17">
        <f t="shared" ref="D6:D14" si="0">B6*C6</f>
        <v>0</v>
      </c>
      <c r="E6" s="8"/>
      <c r="F6" s="16">
        <v>80</v>
      </c>
      <c r="G6" s="17">
        <f t="shared" ref="G6:G14" si="1">E6*F6</f>
        <v>0</v>
      </c>
      <c r="H6" s="8"/>
      <c r="I6" s="16">
        <v>100</v>
      </c>
      <c r="J6" s="17">
        <f t="shared" ref="J6:J14" si="2">H6*I6</f>
        <v>0</v>
      </c>
      <c r="K6" s="8"/>
      <c r="L6" s="18">
        <v>80</v>
      </c>
      <c r="M6" s="17">
        <f t="shared" ref="M6:M14" si="3">K6*L6</f>
        <v>0</v>
      </c>
      <c r="N6" s="19">
        <f t="shared" ref="N6:N17" si="4">D6+G6+J6+M6</f>
        <v>0</v>
      </c>
      <c r="O6" s="28"/>
    </row>
    <row r="7" spans="1:17">
      <c r="A7" s="107">
        <v>45872</v>
      </c>
      <c r="B7" s="30"/>
      <c r="C7" s="16">
        <v>60</v>
      </c>
      <c r="D7" s="17">
        <f t="shared" si="0"/>
        <v>0</v>
      </c>
      <c r="E7" s="8">
        <v>30</v>
      </c>
      <c r="F7" s="16">
        <v>80</v>
      </c>
      <c r="G7" s="17">
        <f t="shared" si="1"/>
        <v>2400</v>
      </c>
      <c r="H7" s="8">
        <v>4</v>
      </c>
      <c r="I7" s="16">
        <v>100</v>
      </c>
      <c r="J7" s="17">
        <f t="shared" si="2"/>
        <v>400</v>
      </c>
      <c r="K7" s="8"/>
      <c r="L7" s="18">
        <v>80</v>
      </c>
      <c r="M7" s="17">
        <f t="shared" si="3"/>
        <v>0</v>
      </c>
      <c r="N7" s="19">
        <f t="shared" si="4"/>
        <v>2800</v>
      </c>
      <c r="O7" s="28"/>
    </row>
    <row r="8" spans="1:17">
      <c r="A8" s="107">
        <v>45873</v>
      </c>
      <c r="B8" s="30"/>
      <c r="C8" s="16">
        <v>60</v>
      </c>
      <c r="D8" s="17">
        <f t="shared" si="0"/>
        <v>0</v>
      </c>
      <c r="E8" s="8">
        <v>3</v>
      </c>
      <c r="F8" s="16">
        <v>80</v>
      </c>
      <c r="G8" s="17">
        <f t="shared" si="1"/>
        <v>240</v>
      </c>
      <c r="H8" s="8">
        <v>1</v>
      </c>
      <c r="I8" s="16">
        <v>100</v>
      </c>
      <c r="J8" s="17">
        <f t="shared" si="2"/>
        <v>100</v>
      </c>
      <c r="K8" s="8"/>
      <c r="L8" s="18">
        <v>80</v>
      </c>
      <c r="M8" s="17">
        <f t="shared" si="3"/>
        <v>0</v>
      </c>
      <c r="N8" s="19">
        <f t="shared" si="4"/>
        <v>340</v>
      </c>
      <c r="O8" s="28"/>
    </row>
    <row r="9" spans="1:17">
      <c r="A9" s="107">
        <v>45874</v>
      </c>
      <c r="B9" s="30"/>
      <c r="C9" s="16">
        <v>60</v>
      </c>
      <c r="D9" s="17">
        <f t="shared" si="0"/>
        <v>0</v>
      </c>
      <c r="E9" s="8"/>
      <c r="F9" s="16">
        <v>80</v>
      </c>
      <c r="G9" s="17">
        <f t="shared" si="1"/>
        <v>0</v>
      </c>
      <c r="H9" s="8"/>
      <c r="I9" s="16">
        <v>100</v>
      </c>
      <c r="J9" s="17">
        <f t="shared" si="2"/>
        <v>0</v>
      </c>
      <c r="K9" s="8"/>
      <c r="L9" s="18">
        <v>80</v>
      </c>
      <c r="M9" s="17">
        <f t="shared" si="3"/>
        <v>0</v>
      </c>
      <c r="N9" s="19">
        <f t="shared" si="4"/>
        <v>0</v>
      </c>
      <c r="O9" s="28"/>
    </row>
    <row r="10" spans="1:17">
      <c r="A10" s="107">
        <v>45875</v>
      </c>
      <c r="B10" s="30"/>
      <c r="C10" s="16">
        <v>60</v>
      </c>
      <c r="D10" s="17">
        <f t="shared" si="0"/>
        <v>0</v>
      </c>
      <c r="E10" s="8">
        <v>30</v>
      </c>
      <c r="F10" s="16">
        <v>80</v>
      </c>
      <c r="G10" s="17">
        <f t="shared" si="1"/>
        <v>2400</v>
      </c>
      <c r="H10" s="8">
        <v>4</v>
      </c>
      <c r="I10" s="16">
        <v>100</v>
      </c>
      <c r="J10" s="17">
        <f t="shared" si="2"/>
        <v>400</v>
      </c>
      <c r="K10" s="8"/>
      <c r="L10" s="18">
        <v>80</v>
      </c>
      <c r="M10" s="17">
        <f t="shared" si="3"/>
        <v>0</v>
      </c>
      <c r="N10" s="19">
        <f t="shared" si="4"/>
        <v>2800</v>
      </c>
      <c r="O10" s="28"/>
    </row>
    <row r="11" spans="1:17">
      <c r="A11" s="107">
        <v>45876</v>
      </c>
      <c r="B11" s="30"/>
      <c r="C11" s="16">
        <v>60</v>
      </c>
      <c r="D11" s="17">
        <f t="shared" si="0"/>
        <v>0</v>
      </c>
      <c r="E11" s="8">
        <v>30</v>
      </c>
      <c r="F11" s="16">
        <v>80</v>
      </c>
      <c r="G11" s="17">
        <f t="shared" si="1"/>
        <v>2400</v>
      </c>
      <c r="H11" s="8">
        <v>7</v>
      </c>
      <c r="I11" s="16">
        <v>100</v>
      </c>
      <c r="J11" s="17">
        <f t="shared" si="2"/>
        <v>700</v>
      </c>
      <c r="K11" s="8"/>
      <c r="L11" s="18">
        <v>80</v>
      </c>
      <c r="M11" s="17">
        <f t="shared" si="3"/>
        <v>0</v>
      </c>
      <c r="N11" s="19">
        <f t="shared" si="4"/>
        <v>3100</v>
      </c>
      <c r="O11" s="28"/>
    </row>
    <row r="12" spans="1:17">
      <c r="A12" s="107">
        <v>45877</v>
      </c>
      <c r="B12" s="30"/>
      <c r="C12" s="16">
        <v>60</v>
      </c>
      <c r="D12" s="17">
        <f t="shared" si="0"/>
        <v>0</v>
      </c>
      <c r="E12" s="8"/>
      <c r="F12" s="16">
        <v>80</v>
      </c>
      <c r="G12" s="17">
        <f t="shared" si="1"/>
        <v>0</v>
      </c>
      <c r="H12" s="8"/>
      <c r="I12" s="16">
        <v>100</v>
      </c>
      <c r="J12" s="17">
        <f t="shared" si="2"/>
        <v>0</v>
      </c>
      <c r="K12" s="8"/>
      <c r="L12" s="18">
        <v>80</v>
      </c>
      <c r="M12" s="17">
        <f t="shared" si="3"/>
        <v>0</v>
      </c>
      <c r="N12" s="19">
        <f t="shared" si="4"/>
        <v>0</v>
      </c>
      <c r="O12" s="28"/>
    </row>
    <row r="13" spans="1:17" ht="15">
      <c r="A13" s="107">
        <v>45878</v>
      </c>
      <c r="B13" s="30"/>
      <c r="C13" s="16">
        <v>60</v>
      </c>
      <c r="D13" s="17">
        <f t="shared" si="0"/>
        <v>0</v>
      </c>
      <c r="E13" s="8"/>
      <c r="F13" s="16">
        <v>80</v>
      </c>
      <c r="G13" s="17">
        <f t="shared" si="1"/>
        <v>0</v>
      </c>
      <c r="H13" s="8"/>
      <c r="I13" s="16">
        <v>100</v>
      </c>
      <c r="J13" s="17">
        <f t="shared" si="2"/>
        <v>0</v>
      </c>
      <c r="K13" s="8"/>
      <c r="L13" s="18">
        <v>80</v>
      </c>
      <c r="M13" s="17">
        <f t="shared" si="3"/>
        <v>0</v>
      </c>
      <c r="N13" s="19">
        <f t="shared" si="4"/>
        <v>0</v>
      </c>
      <c r="O13" s="28"/>
      <c r="P13" s="160"/>
    </row>
    <row r="14" spans="1:17" ht="15">
      <c r="A14" s="107">
        <v>45879</v>
      </c>
      <c r="B14" s="30"/>
      <c r="C14" s="16">
        <v>60</v>
      </c>
      <c r="D14" s="17">
        <f t="shared" si="0"/>
        <v>0</v>
      </c>
      <c r="E14" s="8">
        <v>21</v>
      </c>
      <c r="F14" s="16">
        <v>80</v>
      </c>
      <c r="G14" s="17">
        <f t="shared" si="1"/>
        <v>1680</v>
      </c>
      <c r="H14" s="8">
        <v>2</v>
      </c>
      <c r="I14" s="16">
        <v>100</v>
      </c>
      <c r="J14" s="17">
        <f t="shared" si="2"/>
        <v>200</v>
      </c>
      <c r="K14" s="8"/>
      <c r="L14" s="18">
        <v>80</v>
      </c>
      <c r="M14" s="17">
        <f t="shared" si="3"/>
        <v>0</v>
      </c>
      <c r="N14" s="19">
        <f t="shared" si="4"/>
        <v>1880</v>
      </c>
      <c r="O14" s="28"/>
      <c r="P14" s="160"/>
    </row>
    <row r="15" spans="1:17" ht="15" hidden="1">
      <c r="A15" s="107">
        <v>45880</v>
      </c>
      <c r="B15" s="30"/>
      <c r="C15" s="16">
        <v>60</v>
      </c>
      <c r="D15" s="17">
        <f>B15*C15</f>
        <v>0</v>
      </c>
      <c r="E15" s="8"/>
      <c r="F15" s="16">
        <v>80</v>
      </c>
      <c r="G15" s="17">
        <f>E15*F15</f>
        <v>0</v>
      </c>
      <c r="H15" s="8"/>
      <c r="I15" s="16">
        <v>100</v>
      </c>
      <c r="J15" s="17">
        <f>H15*I15</f>
        <v>0</v>
      </c>
      <c r="K15" s="8"/>
      <c r="L15" s="18">
        <v>80</v>
      </c>
      <c r="M15" s="17">
        <f>K15*L15</f>
        <v>0</v>
      </c>
      <c r="N15" s="19">
        <f t="shared" si="4"/>
        <v>0</v>
      </c>
      <c r="O15" s="28"/>
      <c r="P15" s="160"/>
    </row>
    <row r="16" spans="1:17" ht="15" hidden="1">
      <c r="A16" s="107">
        <v>45881</v>
      </c>
      <c r="B16" s="30"/>
      <c r="C16" s="16">
        <v>60</v>
      </c>
      <c r="D16" s="17">
        <f t="shared" ref="D16:D17" si="5">B16*C16</f>
        <v>0</v>
      </c>
      <c r="E16" s="30"/>
      <c r="F16" s="16">
        <v>80</v>
      </c>
      <c r="G16" s="134">
        <f>E16*F16</f>
        <v>0</v>
      </c>
      <c r="H16" s="30"/>
      <c r="I16" s="16">
        <v>100</v>
      </c>
      <c r="J16" s="134">
        <f>H16*I16</f>
        <v>0</v>
      </c>
      <c r="K16" s="30"/>
      <c r="L16" s="18">
        <v>80</v>
      </c>
      <c r="M16" s="17">
        <f t="shared" ref="M16:M17" si="6">K16*L16</f>
        <v>0</v>
      </c>
      <c r="N16" s="19">
        <f t="shared" si="4"/>
        <v>0</v>
      </c>
      <c r="O16" s="28"/>
      <c r="P16" s="160"/>
    </row>
    <row r="17" spans="1:20" ht="15" hidden="1">
      <c r="A17" s="107">
        <v>45882</v>
      </c>
      <c r="B17" s="30"/>
      <c r="C17" s="16">
        <v>60</v>
      </c>
      <c r="D17" s="17">
        <f t="shared" si="5"/>
        <v>0</v>
      </c>
      <c r="E17" s="30"/>
      <c r="F17" s="16">
        <v>80</v>
      </c>
      <c r="G17" s="134">
        <f t="shared" ref="G17" si="7">E17*F17</f>
        <v>0</v>
      </c>
      <c r="H17" s="30"/>
      <c r="I17" s="16">
        <v>100</v>
      </c>
      <c r="J17" s="134">
        <f t="shared" ref="J17" si="8">H17*I17</f>
        <v>0</v>
      </c>
      <c r="K17" s="30"/>
      <c r="L17" s="18">
        <v>80</v>
      </c>
      <c r="M17" s="17">
        <f t="shared" si="6"/>
        <v>0</v>
      </c>
      <c r="N17" s="19">
        <f t="shared" si="4"/>
        <v>0</v>
      </c>
      <c r="O17" s="28"/>
      <c r="P17" s="160"/>
    </row>
    <row r="18" spans="1:20" ht="15">
      <c r="B18" s="26"/>
      <c r="M18" s="132" t="s">
        <v>16</v>
      </c>
      <c r="N18" s="133">
        <f>SUM(N5:N17)</f>
        <v>10920</v>
      </c>
      <c r="O18" s="25"/>
      <c r="P18" s="160"/>
    </row>
    <row r="19" spans="1:20" ht="15">
      <c r="B19" s="26"/>
      <c r="H19" s="23"/>
      <c r="I19" s="23"/>
      <c r="J19" s="323" t="s">
        <v>328</v>
      </c>
      <c r="K19" s="323"/>
      <c r="L19" s="323"/>
      <c r="M19" s="323"/>
      <c r="N19" s="323"/>
      <c r="O19" s="156"/>
      <c r="P19" s="160"/>
    </row>
    <row r="20" spans="1:20" ht="15">
      <c r="B20" s="26"/>
      <c r="M20" s="24"/>
      <c r="N20" s="25"/>
      <c r="O20" s="25"/>
      <c r="P20" s="160"/>
    </row>
    <row r="21" spans="1:20" ht="1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M21" s="24"/>
      <c r="N21" s="25"/>
      <c r="O21" s="25"/>
      <c r="P21" s="160"/>
    </row>
    <row r="22" spans="1:20" ht="1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M22" s="24"/>
      <c r="N22" s="25"/>
      <c r="O22" s="25"/>
      <c r="P22" s="160"/>
      <c r="Q22" s="29"/>
      <c r="R22" s="29"/>
      <c r="S22" s="29"/>
    </row>
    <row r="23" spans="1:20" ht="1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M23" s="24"/>
      <c r="N23" s="25"/>
      <c r="O23" s="25"/>
      <c r="P23" s="160"/>
      <c r="Q23" s="29"/>
      <c r="R23" s="29"/>
      <c r="S23" s="29"/>
    </row>
    <row r="24" spans="1:20" ht="1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M24" s="24"/>
      <c r="N24" s="25"/>
      <c r="O24" s="25"/>
      <c r="P24" s="160"/>
      <c r="Q24" s="29"/>
      <c r="R24" s="29"/>
      <c r="S24" s="29"/>
    </row>
    <row r="25" spans="1:20" ht="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P25" s="160"/>
      <c r="Q25" s="29"/>
      <c r="R25" s="29"/>
      <c r="S25" s="29"/>
    </row>
    <row r="26" spans="1:20">
      <c r="A26" s="324" t="s">
        <v>0</v>
      </c>
      <c r="B26" s="30"/>
      <c r="C26" s="30" t="s">
        <v>1</v>
      </c>
      <c r="D26" s="30"/>
      <c r="E26" s="30"/>
      <c r="F26" s="30"/>
      <c r="G26" s="30"/>
      <c r="H26" s="232" t="s">
        <v>2</v>
      </c>
      <c r="I26" s="30"/>
      <c r="J26" s="30"/>
      <c r="K26" s="30"/>
      <c r="L26" s="30" t="s">
        <v>3</v>
      </c>
      <c r="M26" s="30"/>
      <c r="N26" s="30" t="s">
        <v>21</v>
      </c>
      <c r="O26" s="26"/>
      <c r="P26" s="161" t="b">
        <f>Q31=Q32</f>
        <v>1</v>
      </c>
      <c r="Q26" s="162" t="s">
        <v>93</v>
      </c>
      <c r="R26" s="162" t="s">
        <v>92</v>
      </c>
      <c r="S26" s="162" t="s">
        <v>203</v>
      </c>
      <c r="T26" s="163"/>
    </row>
    <row r="27" spans="1:20" ht="28.8">
      <c r="A27" s="324"/>
      <c r="B27" s="150" t="s">
        <v>17</v>
      </c>
      <c r="C27" s="150" t="s">
        <v>19</v>
      </c>
      <c r="D27" s="150" t="s">
        <v>18</v>
      </c>
      <c r="E27" s="146" t="s">
        <v>89</v>
      </c>
      <c r="F27" s="150" t="s">
        <v>20</v>
      </c>
      <c r="G27" s="150" t="s">
        <v>18</v>
      </c>
      <c r="H27" s="146" t="s">
        <v>90</v>
      </c>
      <c r="I27" s="150" t="s">
        <v>20</v>
      </c>
      <c r="J27" s="150" t="s">
        <v>18</v>
      </c>
      <c r="K27" s="146" t="s">
        <v>17</v>
      </c>
      <c r="L27" s="150" t="s">
        <v>20</v>
      </c>
      <c r="M27" s="150" t="s">
        <v>18</v>
      </c>
      <c r="N27" s="150" t="s">
        <v>22</v>
      </c>
      <c r="O27" s="27"/>
      <c r="P27" s="166" t="s">
        <v>184</v>
      </c>
      <c r="Q27" s="166">
        <f>SUM(B5:B17)+SUM(B28:B41)</f>
        <v>5</v>
      </c>
      <c r="R27" s="166">
        <f>employee_Food_bill!BG140</f>
        <v>9</v>
      </c>
      <c r="S27" s="166"/>
      <c r="T27" s="163" t="b">
        <f>R27=Q27</f>
        <v>0</v>
      </c>
    </row>
    <row r="28" spans="1:20">
      <c r="A28" s="233">
        <v>45880</v>
      </c>
      <c r="B28" s="30"/>
      <c r="C28" s="16">
        <v>60</v>
      </c>
      <c r="D28" s="134">
        <f>B28*C28</f>
        <v>0</v>
      </c>
      <c r="E28" s="30">
        <v>25</v>
      </c>
      <c r="F28" s="16">
        <v>80</v>
      </c>
      <c r="G28" s="134">
        <f>E28*F28</f>
        <v>2000</v>
      </c>
      <c r="H28" s="30">
        <v>4</v>
      </c>
      <c r="I28" s="16">
        <v>100</v>
      </c>
      <c r="J28" s="134">
        <f>H28*I28</f>
        <v>400</v>
      </c>
      <c r="K28" s="30"/>
      <c r="L28" s="16">
        <v>80</v>
      </c>
      <c r="M28" s="134">
        <f>K28*L28</f>
        <v>0</v>
      </c>
      <c r="N28" s="234">
        <f>D28+G28+J28+M28</f>
        <v>2400</v>
      </c>
      <c r="O28" s="28"/>
      <c r="P28" s="167" t="s">
        <v>185</v>
      </c>
      <c r="Q28" s="166">
        <f>SUM(E5:E17)+SUM(E28:E41)</f>
        <v>314</v>
      </c>
      <c r="R28" s="166"/>
      <c r="S28" s="164"/>
      <c r="T28" s="163"/>
    </row>
    <row r="29" spans="1:20">
      <c r="A29" s="233">
        <v>45881</v>
      </c>
      <c r="B29" s="30">
        <v>1</v>
      </c>
      <c r="C29" s="16">
        <v>60</v>
      </c>
      <c r="D29" s="134">
        <f t="shared" ref="D29:D41" si="9">B29*C29</f>
        <v>60</v>
      </c>
      <c r="E29" s="30">
        <v>29</v>
      </c>
      <c r="F29" s="16">
        <v>80</v>
      </c>
      <c r="G29" s="134">
        <f t="shared" ref="G29:G41" si="10">E29*F29</f>
        <v>2320</v>
      </c>
      <c r="H29" s="30">
        <v>4</v>
      </c>
      <c r="I29" s="16">
        <v>100</v>
      </c>
      <c r="J29" s="134">
        <f t="shared" ref="J29:J41" si="11">H29*I29</f>
        <v>400</v>
      </c>
      <c r="K29" s="30"/>
      <c r="L29" s="16">
        <v>80</v>
      </c>
      <c r="M29" s="134">
        <f t="shared" ref="M29:M41" si="12">K29*L29</f>
        <v>0</v>
      </c>
      <c r="N29" s="234">
        <f t="shared" ref="N29:N41" si="13">D29+G29+J29+M29</f>
        <v>2780</v>
      </c>
      <c r="O29" s="28"/>
      <c r="P29" s="167" t="s">
        <v>186</v>
      </c>
      <c r="Q29" s="166">
        <f>SUM(H5:H17)+SUM(H28:H41)</f>
        <v>54</v>
      </c>
      <c r="R29" s="166"/>
      <c r="S29" s="164"/>
      <c r="T29" s="163"/>
    </row>
    <row r="30" spans="1:20">
      <c r="A30" s="233">
        <v>45882</v>
      </c>
      <c r="B30" s="30"/>
      <c r="C30" s="16">
        <v>60</v>
      </c>
      <c r="D30" s="134">
        <f t="shared" si="9"/>
        <v>0</v>
      </c>
      <c r="E30" s="30">
        <v>29</v>
      </c>
      <c r="F30" s="16">
        <v>80</v>
      </c>
      <c r="G30" s="134">
        <f t="shared" si="10"/>
        <v>2320</v>
      </c>
      <c r="H30" s="30">
        <v>5</v>
      </c>
      <c r="I30" s="16">
        <v>100</v>
      </c>
      <c r="J30" s="134">
        <f t="shared" si="11"/>
        <v>500</v>
      </c>
      <c r="K30" s="30"/>
      <c r="L30" s="16">
        <v>80</v>
      </c>
      <c r="M30" s="134">
        <f t="shared" si="12"/>
        <v>0</v>
      </c>
      <c r="N30" s="234">
        <f t="shared" si="13"/>
        <v>2820</v>
      </c>
      <c r="O30" s="28"/>
      <c r="P30" s="167" t="s">
        <v>187</v>
      </c>
      <c r="Q30" s="166">
        <f>Q28+Q29</f>
        <v>368</v>
      </c>
      <c r="R30" s="166">
        <f>employee_Food_bill!BI140</f>
        <v>577</v>
      </c>
      <c r="S30" s="164"/>
      <c r="T30" s="163" t="b">
        <f>R30=Q30</f>
        <v>0</v>
      </c>
    </row>
    <row r="31" spans="1:20">
      <c r="A31" s="233">
        <v>45883</v>
      </c>
      <c r="B31" s="30">
        <v>1</v>
      </c>
      <c r="C31" s="16">
        <v>60</v>
      </c>
      <c r="D31" s="134">
        <f t="shared" si="9"/>
        <v>60</v>
      </c>
      <c r="E31" s="30">
        <v>26</v>
      </c>
      <c r="F31" s="16">
        <v>80</v>
      </c>
      <c r="G31" s="134">
        <f t="shared" si="10"/>
        <v>2080</v>
      </c>
      <c r="H31" s="30">
        <v>6</v>
      </c>
      <c r="I31" s="16">
        <v>100</v>
      </c>
      <c r="J31" s="134">
        <f t="shared" si="11"/>
        <v>600</v>
      </c>
      <c r="K31" s="30"/>
      <c r="L31" s="16">
        <v>80</v>
      </c>
      <c r="M31" s="134">
        <f t="shared" si="12"/>
        <v>0</v>
      </c>
      <c r="N31" s="234">
        <f t="shared" si="13"/>
        <v>2740</v>
      </c>
      <c r="O31" s="28"/>
      <c r="P31" s="167" t="s">
        <v>188</v>
      </c>
      <c r="Q31" s="320">
        <f>N18+N42+N63</f>
        <v>48760</v>
      </c>
      <c r="R31" s="321"/>
      <c r="S31" s="170"/>
      <c r="T31" s="163"/>
    </row>
    <row r="32" spans="1:20">
      <c r="A32" s="233">
        <v>45884</v>
      </c>
      <c r="B32" s="30"/>
      <c r="C32" s="16">
        <v>60</v>
      </c>
      <c r="D32" s="134">
        <f t="shared" si="9"/>
        <v>0</v>
      </c>
      <c r="E32" s="30"/>
      <c r="F32" s="16">
        <v>80</v>
      </c>
      <c r="G32" s="134">
        <f t="shared" si="10"/>
        <v>0</v>
      </c>
      <c r="H32" s="30"/>
      <c r="I32" s="16">
        <v>100</v>
      </c>
      <c r="J32" s="134">
        <f t="shared" si="11"/>
        <v>0</v>
      </c>
      <c r="K32" s="30"/>
      <c r="L32" s="16">
        <v>80</v>
      </c>
      <c r="M32" s="134">
        <f t="shared" si="12"/>
        <v>0</v>
      </c>
      <c r="N32" s="234">
        <f t="shared" si="13"/>
        <v>0</v>
      </c>
      <c r="O32" s="28"/>
      <c r="P32" s="167" t="s">
        <v>189</v>
      </c>
      <c r="Q32" s="320">
        <f>employee_Food_bill!BJ140</f>
        <v>48760</v>
      </c>
      <c r="R32" s="320"/>
      <c r="S32" s="169"/>
      <c r="T32" s="163"/>
    </row>
    <row r="33" spans="1:19" ht="15">
      <c r="A33" s="233">
        <v>45885</v>
      </c>
      <c r="B33" s="30"/>
      <c r="C33" s="16">
        <v>60</v>
      </c>
      <c r="D33" s="134">
        <f t="shared" si="9"/>
        <v>0</v>
      </c>
      <c r="E33" s="30"/>
      <c r="F33" s="16">
        <v>80</v>
      </c>
      <c r="G33" s="134">
        <f t="shared" si="10"/>
        <v>0</v>
      </c>
      <c r="H33" s="30"/>
      <c r="I33" s="16">
        <v>100</v>
      </c>
      <c r="J33" s="134">
        <f t="shared" si="11"/>
        <v>0</v>
      </c>
      <c r="K33" s="30"/>
      <c r="L33" s="16">
        <v>80</v>
      </c>
      <c r="M33" s="134">
        <f t="shared" si="12"/>
        <v>0</v>
      </c>
      <c r="N33" s="234">
        <f t="shared" si="13"/>
        <v>0</v>
      </c>
      <c r="O33" s="28"/>
      <c r="P33"/>
      <c r="Q33"/>
      <c r="R33"/>
      <c r="S33"/>
    </row>
    <row r="34" spans="1:19">
      <c r="A34" s="233">
        <v>45886</v>
      </c>
      <c r="B34" s="30">
        <v>1</v>
      </c>
      <c r="C34" s="16">
        <v>60</v>
      </c>
      <c r="D34" s="134">
        <f t="shared" si="9"/>
        <v>60</v>
      </c>
      <c r="E34" s="30">
        <v>19</v>
      </c>
      <c r="F34" s="16">
        <v>80</v>
      </c>
      <c r="G34" s="134">
        <f t="shared" si="10"/>
        <v>1520</v>
      </c>
      <c r="H34" s="30">
        <v>1</v>
      </c>
      <c r="I34" s="16">
        <v>100</v>
      </c>
      <c r="J34" s="134">
        <f t="shared" si="11"/>
        <v>100</v>
      </c>
      <c r="K34" s="30"/>
      <c r="L34" s="16">
        <v>80</v>
      </c>
      <c r="M34" s="134">
        <f t="shared" si="12"/>
        <v>0</v>
      </c>
      <c r="N34" s="234">
        <f t="shared" si="13"/>
        <v>1680</v>
      </c>
      <c r="O34" s="28"/>
    </row>
    <row r="35" spans="1:19">
      <c r="A35" s="233">
        <v>45887</v>
      </c>
      <c r="B35" s="30">
        <v>1</v>
      </c>
      <c r="C35" s="16">
        <v>60</v>
      </c>
      <c r="D35" s="134">
        <f t="shared" si="9"/>
        <v>60</v>
      </c>
      <c r="E35" s="30">
        <v>25</v>
      </c>
      <c r="F35" s="16">
        <v>80</v>
      </c>
      <c r="G35" s="134">
        <f t="shared" si="10"/>
        <v>2000</v>
      </c>
      <c r="H35" s="30">
        <v>6</v>
      </c>
      <c r="I35" s="16">
        <v>100</v>
      </c>
      <c r="J35" s="134">
        <f t="shared" si="11"/>
        <v>600</v>
      </c>
      <c r="K35" s="30"/>
      <c r="L35" s="16">
        <v>80</v>
      </c>
      <c r="M35" s="134">
        <f t="shared" si="12"/>
        <v>0</v>
      </c>
      <c r="N35" s="234">
        <f t="shared" si="13"/>
        <v>2660</v>
      </c>
      <c r="O35" s="28"/>
    </row>
    <row r="36" spans="1:19">
      <c r="A36" s="233">
        <v>45888</v>
      </c>
      <c r="B36" s="30">
        <v>1</v>
      </c>
      <c r="C36" s="16">
        <v>60</v>
      </c>
      <c r="D36" s="134">
        <f t="shared" si="9"/>
        <v>60</v>
      </c>
      <c r="E36" s="30">
        <v>26</v>
      </c>
      <c r="F36" s="16">
        <v>80</v>
      </c>
      <c r="G36" s="134">
        <f t="shared" si="10"/>
        <v>2080</v>
      </c>
      <c r="H36" s="30">
        <v>6</v>
      </c>
      <c r="I36" s="16">
        <v>100</v>
      </c>
      <c r="J36" s="134">
        <f t="shared" si="11"/>
        <v>600</v>
      </c>
      <c r="K36" s="30"/>
      <c r="L36" s="16">
        <v>80</v>
      </c>
      <c r="M36" s="134">
        <f t="shared" si="12"/>
        <v>0</v>
      </c>
      <c r="N36" s="234">
        <f t="shared" si="13"/>
        <v>2740</v>
      </c>
      <c r="O36" s="28"/>
    </row>
    <row r="37" spans="1:19">
      <c r="A37" s="233">
        <v>45889</v>
      </c>
      <c r="B37" s="30"/>
      <c r="C37" s="16">
        <v>60</v>
      </c>
      <c r="D37" s="134">
        <f t="shared" si="9"/>
        <v>0</v>
      </c>
      <c r="E37" s="30">
        <v>21</v>
      </c>
      <c r="F37" s="16">
        <v>80</v>
      </c>
      <c r="G37" s="134">
        <f t="shared" si="10"/>
        <v>1680</v>
      </c>
      <c r="H37" s="30">
        <v>4</v>
      </c>
      <c r="I37" s="16">
        <v>100</v>
      </c>
      <c r="J37" s="134">
        <f t="shared" si="11"/>
        <v>400</v>
      </c>
      <c r="K37" s="30"/>
      <c r="L37" s="16">
        <v>80</v>
      </c>
      <c r="M37" s="134">
        <f t="shared" si="12"/>
        <v>0</v>
      </c>
      <c r="N37" s="234">
        <f t="shared" si="13"/>
        <v>2080</v>
      </c>
      <c r="O37" s="28"/>
    </row>
    <row r="38" spans="1:19" hidden="1">
      <c r="A38" s="233">
        <v>45890</v>
      </c>
      <c r="B38" s="30"/>
      <c r="C38" s="16">
        <v>60</v>
      </c>
      <c r="D38" s="134">
        <f t="shared" si="9"/>
        <v>0</v>
      </c>
      <c r="E38" s="30"/>
      <c r="F38" s="16">
        <v>80</v>
      </c>
      <c r="G38" s="134">
        <f t="shared" si="10"/>
        <v>0</v>
      </c>
      <c r="H38" s="30"/>
      <c r="I38" s="16">
        <v>100</v>
      </c>
      <c r="J38" s="134">
        <f t="shared" si="11"/>
        <v>0</v>
      </c>
      <c r="K38" s="30"/>
      <c r="L38" s="16">
        <v>80</v>
      </c>
      <c r="M38" s="134">
        <f t="shared" si="12"/>
        <v>0</v>
      </c>
      <c r="N38" s="234">
        <f t="shared" si="13"/>
        <v>0</v>
      </c>
      <c r="O38" s="28"/>
    </row>
    <row r="39" spans="1:19" hidden="1">
      <c r="A39" s="233">
        <v>45891</v>
      </c>
      <c r="B39" s="30"/>
      <c r="C39" s="16">
        <v>60</v>
      </c>
      <c r="D39" s="134">
        <f t="shared" si="9"/>
        <v>0</v>
      </c>
      <c r="E39" s="30"/>
      <c r="F39" s="16">
        <v>80</v>
      </c>
      <c r="G39" s="134">
        <f t="shared" si="10"/>
        <v>0</v>
      </c>
      <c r="H39" s="30"/>
      <c r="I39" s="16">
        <v>100</v>
      </c>
      <c r="J39" s="134">
        <f t="shared" si="11"/>
        <v>0</v>
      </c>
      <c r="K39" s="30"/>
      <c r="L39" s="16">
        <v>80</v>
      </c>
      <c r="M39" s="134">
        <f t="shared" si="12"/>
        <v>0</v>
      </c>
      <c r="N39" s="234">
        <f t="shared" si="13"/>
        <v>0</v>
      </c>
      <c r="O39" s="28"/>
    </row>
    <row r="40" spans="1:19" hidden="1">
      <c r="A40" s="233">
        <v>45892</v>
      </c>
      <c r="B40" s="30"/>
      <c r="C40" s="16">
        <v>60</v>
      </c>
      <c r="D40" s="134">
        <f t="shared" si="9"/>
        <v>0</v>
      </c>
      <c r="E40" s="30"/>
      <c r="F40" s="16">
        <v>80</v>
      </c>
      <c r="G40" s="134">
        <f t="shared" si="10"/>
        <v>0</v>
      </c>
      <c r="H40" s="30"/>
      <c r="I40" s="16">
        <v>100</v>
      </c>
      <c r="J40" s="134">
        <f t="shared" si="11"/>
        <v>0</v>
      </c>
      <c r="K40" s="30"/>
      <c r="L40" s="16">
        <v>80</v>
      </c>
      <c r="M40" s="134">
        <f t="shared" si="12"/>
        <v>0</v>
      </c>
      <c r="N40" s="234">
        <f t="shared" si="13"/>
        <v>0</v>
      </c>
      <c r="O40" s="28"/>
    </row>
    <row r="41" spans="1:19" hidden="1">
      <c r="A41" s="233">
        <v>45893</v>
      </c>
      <c r="B41" s="30"/>
      <c r="C41" s="16">
        <v>60</v>
      </c>
      <c r="D41" s="134">
        <f t="shared" si="9"/>
        <v>0</v>
      </c>
      <c r="E41" s="30"/>
      <c r="F41" s="16">
        <v>80</v>
      </c>
      <c r="G41" s="134">
        <f t="shared" si="10"/>
        <v>0</v>
      </c>
      <c r="H41" s="30"/>
      <c r="I41" s="16">
        <v>100</v>
      </c>
      <c r="J41" s="134">
        <f t="shared" si="11"/>
        <v>0</v>
      </c>
      <c r="K41" s="30"/>
      <c r="L41" s="16">
        <v>80</v>
      </c>
      <c r="M41" s="134">
        <f t="shared" si="12"/>
        <v>0</v>
      </c>
      <c r="N41" s="234">
        <f t="shared" si="13"/>
        <v>0</v>
      </c>
      <c r="O41" s="28"/>
    </row>
    <row r="42" spans="1:19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1" t="s">
        <v>16</v>
      </c>
      <c r="N42" s="22">
        <f>SUM(N28:N41)</f>
        <v>19900</v>
      </c>
      <c r="O42" s="25"/>
    </row>
    <row r="44" spans="1:19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</row>
    <row r="45" spans="1:19">
      <c r="A45" s="318" t="s">
        <v>0</v>
      </c>
      <c r="B45" s="2"/>
      <c r="C45" s="3" t="s">
        <v>1</v>
      </c>
      <c r="D45" s="4"/>
      <c r="E45" s="3"/>
      <c r="F45" s="3"/>
      <c r="G45" s="3"/>
      <c r="H45" s="5" t="s">
        <v>2</v>
      </c>
      <c r="I45" s="3"/>
      <c r="J45" s="6"/>
      <c r="K45" s="3"/>
      <c r="L45" s="3" t="s">
        <v>3</v>
      </c>
      <c r="M45" s="7"/>
      <c r="N45" s="8" t="s">
        <v>21</v>
      </c>
      <c r="O45" s="23"/>
    </row>
    <row r="46" spans="1:19" ht="28.8">
      <c r="A46" s="319"/>
      <c r="B46" s="9" t="s">
        <v>17</v>
      </c>
      <c r="C46" s="171" t="s">
        <v>19</v>
      </c>
      <c r="D46" s="10" t="s">
        <v>18</v>
      </c>
      <c r="E46" s="11" t="s">
        <v>89</v>
      </c>
      <c r="F46" s="171" t="s">
        <v>20</v>
      </c>
      <c r="G46" s="12" t="s">
        <v>18</v>
      </c>
      <c r="H46" s="11" t="s">
        <v>90</v>
      </c>
      <c r="I46" s="171" t="s">
        <v>20</v>
      </c>
      <c r="J46" s="13" t="s">
        <v>18</v>
      </c>
      <c r="K46" s="11" t="s">
        <v>17</v>
      </c>
      <c r="L46" s="14" t="s">
        <v>20</v>
      </c>
      <c r="M46" s="15" t="s">
        <v>18</v>
      </c>
      <c r="N46" s="9" t="s">
        <v>22</v>
      </c>
      <c r="O46" s="23"/>
    </row>
    <row r="47" spans="1:19">
      <c r="A47" s="107">
        <v>45890</v>
      </c>
      <c r="B47" s="30"/>
      <c r="C47" s="16">
        <v>60</v>
      </c>
      <c r="D47" s="17">
        <f>B47*C47</f>
        <v>0</v>
      </c>
      <c r="E47" s="8">
        <v>20</v>
      </c>
      <c r="F47" s="16">
        <v>80</v>
      </c>
      <c r="G47" s="17">
        <f>E47*F47</f>
        <v>1600</v>
      </c>
      <c r="H47" s="8">
        <v>3</v>
      </c>
      <c r="I47" s="16">
        <v>100</v>
      </c>
      <c r="J47" s="17">
        <f>H47*I47</f>
        <v>300</v>
      </c>
      <c r="K47" s="8"/>
      <c r="L47" s="18">
        <v>80</v>
      </c>
      <c r="M47" s="17">
        <f>K47*L47</f>
        <v>0</v>
      </c>
      <c r="N47" s="19">
        <f>D47+G47+J47+M47</f>
        <v>1900</v>
      </c>
      <c r="O47" s="23"/>
    </row>
    <row r="48" spans="1:19">
      <c r="A48" s="107">
        <v>45891</v>
      </c>
      <c r="B48" s="30"/>
      <c r="C48" s="16">
        <v>60</v>
      </c>
      <c r="D48" s="17">
        <f t="shared" ref="D48:D62" si="14">B48*C48</f>
        <v>0</v>
      </c>
      <c r="E48" s="8"/>
      <c r="F48" s="16">
        <v>80</v>
      </c>
      <c r="G48" s="17">
        <f t="shared" ref="G48:G62" si="15">E48*F48</f>
        <v>0</v>
      </c>
      <c r="H48" s="8"/>
      <c r="I48" s="16">
        <v>100</v>
      </c>
      <c r="J48" s="17">
        <f t="shared" ref="J48:J62" si="16">H48*I48</f>
        <v>0</v>
      </c>
      <c r="K48" s="8"/>
      <c r="L48" s="18">
        <v>80</v>
      </c>
      <c r="M48" s="17">
        <f t="shared" ref="M48:M62" si="17">K48*L48</f>
        <v>0</v>
      </c>
      <c r="N48" s="20">
        <f t="shared" ref="N48:N56" si="18">D48+G48+J48+M48</f>
        <v>0</v>
      </c>
      <c r="O48" s="23"/>
    </row>
    <row r="49" spans="1:15">
      <c r="A49" s="107">
        <v>45892</v>
      </c>
      <c r="B49" s="30"/>
      <c r="C49" s="16">
        <v>60</v>
      </c>
      <c r="D49" s="17">
        <f t="shared" si="14"/>
        <v>0</v>
      </c>
      <c r="E49" s="8"/>
      <c r="F49" s="16">
        <v>80</v>
      </c>
      <c r="G49" s="17">
        <f t="shared" si="15"/>
        <v>0</v>
      </c>
      <c r="H49" s="8"/>
      <c r="I49" s="16">
        <v>100</v>
      </c>
      <c r="J49" s="17">
        <f t="shared" si="16"/>
        <v>0</v>
      </c>
      <c r="K49" s="8"/>
      <c r="L49" s="18">
        <v>80</v>
      </c>
      <c r="M49" s="17">
        <f t="shared" si="17"/>
        <v>0</v>
      </c>
      <c r="N49" s="20">
        <f t="shared" si="18"/>
        <v>0</v>
      </c>
      <c r="O49" s="23"/>
    </row>
    <row r="50" spans="1:15">
      <c r="A50" s="107">
        <v>45893</v>
      </c>
      <c r="B50" s="30"/>
      <c r="C50" s="16">
        <v>60</v>
      </c>
      <c r="D50" s="17">
        <f t="shared" si="14"/>
        <v>0</v>
      </c>
      <c r="E50" s="8">
        <v>24</v>
      </c>
      <c r="F50" s="16">
        <v>80</v>
      </c>
      <c r="G50" s="17">
        <f t="shared" si="15"/>
        <v>1920</v>
      </c>
      <c r="H50" s="8">
        <v>7</v>
      </c>
      <c r="I50" s="16">
        <v>100</v>
      </c>
      <c r="J50" s="17">
        <f t="shared" si="16"/>
        <v>700</v>
      </c>
      <c r="K50" s="8"/>
      <c r="L50" s="18">
        <v>80</v>
      </c>
      <c r="M50" s="17">
        <f t="shared" si="17"/>
        <v>0</v>
      </c>
      <c r="N50" s="20">
        <f t="shared" si="18"/>
        <v>2620</v>
      </c>
      <c r="O50" s="23"/>
    </row>
    <row r="51" spans="1:15">
      <c r="A51" s="107">
        <v>45894</v>
      </c>
      <c r="B51" s="30">
        <v>1</v>
      </c>
      <c r="C51" s="16">
        <v>60</v>
      </c>
      <c r="D51" s="17">
        <f t="shared" si="14"/>
        <v>60</v>
      </c>
      <c r="E51" s="8">
        <v>27</v>
      </c>
      <c r="F51" s="16">
        <v>80</v>
      </c>
      <c r="G51" s="17">
        <f t="shared" si="15"/>
        <v>2160</v>
      </c>
      <c r="H51" s="8">
        <v>7</v>
      </c>
      <c r="I51" s="16">
        <v>100</v>
      </c>
      <c r="J51" s="17">
        <f t="shared" si="16"/>
        <v>700</v>
      </c>
      <c r="K51" s="8"/>
      <c r="L51" s="18">
        <v>80</v>
      </c>
      <c r="M51" s="17">
        <f t="shared" si="17"/>
        <v>0</v>
      </c>
      <c r="N51" s="20">
        <f t="shared" si="18"/>
        <v>2920</v>
      </c>
      <c r="O51" s="23"/>
    </row>
    <row r="52" spans="1:15">
      <c r="A52" s="107">
        <v>45895</v>
      </c>
      <c r="B52" s="30"/>
      <c r="C52" s="16">
        <v>60</v>
      </c>
      <c r="D52" s="17">
        <f t="shared" si="14"/>
        <v>0</v>
      </c>
      <c r="E52" s="8">
        <v>27</v>
      </c>
      <c r="F52" s="16">
        <v>80</v>
      </c>
      <c r="G52" s="17">
        <f t="shared" si="15"/>
        <v>2160</v>
      </c>
      <c r="H52" s="8">
        <v>7</v>
      </c>
      <c r="I52" s="16">
        <v>100</v>
      </c>
      <c r="J52" s="17">
        <f t="shared" si="16"/>
        <v>700</v>
      </c>
      <c r="K52" s="8"/>
      <c r="L52" s="18">
        <v>80</v>
      </c>
      <c r="M52" s="17">
        <f t="shared" si="17"/>
        <v>0</v>
      </c>
      <c r="N52" s="20">
        <f t="shared" si="18"/>
        <v>2860</v>
      </c>
      <c r="O52" s="23"/>
    </row>
    <row r="53" spans="1:15">
      <c r="A53" s="107">
        <v>45896</v>
      </c>
      <c r="B53" s="30">
        <v>1</v>
      </c>
      <c r="C53" s="16">
        <v>60</v>
      </c>
      <c r="D53" s="17">
        <f t="shared" si="14"/>
        <v>60</v>
      </c>
      <c r="E53" s="8">
        <v>24</v>
      </c>
      <c r="F53" s="16">
        <v>80</v>
      </c>
      <c r="G53" s="17">
        <f t="shared" si="15"/>
        <v>1920</v>
      </c>
      <c r="H53" s="8">
        <v>7</v>
      </c>
      <c r="I53" s="16">
        <v>100</v>
      </c>
      <c r="J53" s="17">
        <f t="shared" si="16"/>
        <v>700</v>
      </c>
      <c r="K53" s="8"/>
      <c r="L53" s="18">
        <v>80</v>
      </c>
      <c r="M53" s="17">
        <f t="shared" si="17"/>
        <v>0</v>
      </c>
      <c r="N53" s="20">
        <f t="shared" si="18"/>
        <v>2680</v>
      </c>
      <c r="O53" s="23"/>
    </row>
    <row r="54" spans="1:15">
      <c r="A54" s="107">
        <v>45897</v>
      </c>
      <c r="B54" s="30">
        <v>1</v>
      </c>
      <c r="C54" s="16">
        <v>60</v>
      </c>
      <c r="D54" s="17">
        <f t="shared" si="14"/>
        <v>60</v>
      </c>
      <c r="E54" s="8">
        <v>18</v>
      </c>
      <c r="F54" s="16">
        <v>80</v>
      </c>
      <c r="G54" s="17">
        <f t="shared" si="15"/>
        <v>1440</v>
      </c>
      <c r="H54" s="8">
        <v>11</v>
      </c>
      <c r="I54" s="16">
        <v>100</v>
      </c>
      <c r="J54" s="17">
        <f t="shared" si="16"/>
        <v>1100</v>
      </c>
      <c r="K54" s="8"/>
      <c r="L54" s="18">
        <v>80</v>
      </c>
      <c r="M54" s="17">
        <f t="shared" si="17"/>
        <v>0</v>
      </c>
      <c r="N54" s="20">
        <f t="shared" si="18"/>
        <v>2600</v>
      </c>
      <c r="O54" s="23"/>
    </row>
    <row r="55" spans="1:15">
      <c r="A55" s="107">
        <v>45898</v>
      </c>
      <c r="B55" s="30"/>
      <c r="C55" s="16">
        <v>60</v>
      </c>
      <c r="D55" s="17">
        <f t="shared" si="14"/>
        <v>0</v>
      </c>
      <c r="E55" s="8"/>
      <c r="F55" s="16">
        <v>80</v>
      </c>
      <c r="G55" s="17">
        <f t="shared" si="15"/>
        <v>0</v>
      </c>
      <c r="H55" s="8"/>
      <c r="I55" s="16">
        <v>100</v>
      </c>
      <c r="J55" s="17">
        <f t="shared" si="16"/>
        <v>0</v>
      </c>
      <c r="K55" s="8"/>
      <c r="L55" s="18">
        <v>80</v>
      </c>
      <c r="M55" s="17">
        <f t="shared" si="17"/>
        <v>0</v>
      </c>
      <c r="N55" s="20">
        <f t="shared" si="18"/>
        <v>0</v>
      </c>
      <c r="O55" s="23"/>
    </row>
    <row r="56" spans="1:15">
      <c r="A56" s="107">
        <v>45899</v>
      </c>
      <c r="B56" s="30"/>
      <c r="C56" s="16">
        <v>60</v>
      </c>
      <c r="D56" s="17">
        <f t="shared" si="14"/>
        <v>0</v>
      </c>
      <c r="E56" s="8"/>
      <c r="F56" s="16">
        <v>80</v>
      </c>
      <c r="G56" s="17">
        <f t="shared" si="15"/>
        <v>0</v>
      </c>
      <c r="H56" s="8"/>
      <c r="I56" s="16">
        <v>100</v>
      </c>
      <c r="J56" s="17">
        <f t="shared" si="16"/>
        <v>0</v>
      </c>
      <c r="K56" s="8"/>
      <c r="L56" s="18">
        <v>80</v>
      </c>
      <c r="M56" s="17">
        <f t="shared" si="17"/>
        <v>0</v>
      </c>
      <c r="N56" s="20">
        <f t="shared" si="18"/>
        <v>0</v>
      </c>
      <c r="O56" s="23"/>
    </row>
    <row r="57" spans="1:15">
      <c r="A57" s="107">
        <v>45900</v>
      </c>
      <c r="B57" s="30">
        <v>1</v>
      </c>
      <c r="C57" s="16">
        <v>60</v>
      </c>
      <c r="D57" s="17">
        <f t="shared" si="14"/>
        <v>60</v>
      </c>
      <c r="E57" s="8">
        <v>20</v>
      </c>
      <c r="F57" s="16">
        <v>80</v>
      </c>
      <c r="G57" s="17">
        <f t="shared" si="15"/>
        <v>1600</v>
      </c>
      <c r="H57" s="8">
        <v>7</v>
      </c>
      <c r="I57" s="16">
        <v>100</v>
      </c>
      <c r="J57" s="17">
        <f t="shared" si="16"/>
        <v>700</v>
      </c>
      <c r="K57" s="8"/>
      <c r="L57" s="18">
        <v>80</v>
      </c>
      <c r="M57" s="17">
        <f t="shared" si="17"/>
        <v>0</v>
      </c>
      <c r="N57" s="20">
        <f>D57+G57+J57+M57</f>
        <v>2360</v>
      </c>
      <c r="O57" s="23"/>
    </row>
    <row r="58" spans="1:15" hidden="1">
      <c r="A58" s="107">
        <v>45748</v>
      </c>
      <c r="B58" s="30"/>
      <c r="C58" s="16">
        <v>60</v>
      </c>
      <c r="D58" s="17">
        <f t="shared" si="14"/>
        <v>0</v>
      </c>
      <c r="E58" s="8"/>
      <c r="F58" s="16">
        <v>80</v>
      </c>
      <c r="G58" s="17">
        <f t="shared" si="15"/>
        <v>0</v>
      </c>
      <c r="H58" s="8"/>
      <c r="I58" s="16">
        <v>100</v>
      </c>
      <c r="J58" s="17">
        <f t="shared" si="16"/>
        <v>0</v>
      </c>
      <c r="K58" s="8"/>
      <c r="L58" s="18">
        <v>80</v>
      </c>
      <c r="M58" s="17">
        <f t="shared" si="17"/>
        <v>0</v>
      </c>
      <c r="N58" s="20">
        <f t="shared" ref="N58:N59" si="19">D58+G58+J58+M58</f>
        <v>0</v>
      </c>
      <c r="O58" s="23"/>
    </row>
    <row r="59" spans="1:15" hidden="1">
      <c r="A59" s="107">
        <v>45749</v>
      </c>
      <c r="B59" s="30"/>
      <c r="C59" s="16">
        <v>60</v>
      </c>
      <c r="D59" s="17">
        <f t="shared" si="14"/>
        <v>0</v>
      </c>
      <c r="E59" s="8"/>
      <c r="F59" s="16">
        <v>80</v>
      </c>
      <c r="G59" s="17">
        <f t="shared" si="15"/>
        <v>0</v>
      </c>
      <c r="H59" s="8"/>
      <c r="I59" s="16">
        <v>100</v>
      </c>
      <c r="J59" s="17">
        <f t="shared" si="16"/>
        <v>0</v>
      </c>
      <c r="K59" s="8"/>
      <c r="L59" s="18">
        <v>80</v>
      </c>
      <c r="M59" s="17">
        <f t="shared" si="17"/>
        <v>0</v>
      </c>
      <c r="N59" s="20">
        <f t="shared" si="19"/>
        <v>0</v>
      </c>
      <c r="O59" s="23"/>
    </row>
    <row r="60" spans="1:15" hidden="1">
      <c r="A60" s="107">
        <v>45750</v>
      </c>
      <c r="B60" s="30"/>
      <c r="C60" s="16">
        <v>60</v>
      </c>
      <c r="D60" s="17">
        <f t="shared" si="14"/>
        <v>0</v>
      </c>
      <c r="E60" s="8"/>
      <c r="F60" s="16">
        <v>80</v>
      </c>
      <c r="G60" s="17">
        <f t="shared" si="15"/>
        <v>0</v>
      </c>
      <c r="H60" s="8"/>
      <c r="I60" s="16">
        <v>100</v>
      </c>
      <c r="J60" s="17">
        <f t="shared" si="16"/>
        <v>0</v>
      </c>
      <c r="K60" s="8"/>
      <c r="L60" s="18">
        <v>80</v>
      </c>
      <c r="M60" s="17">
        <f t="shared" si="17"/>
        <v>0</v>
      </c>
      <c r="N60" s="20">
        <f>D60+G60+J60+M60</f>
        <v>0</v>
      </c>
      <c r="O60" s="23"/>
    </row>
    <row r="61" spans="1:15" hidden="1">
      <c r="A61" s="107">
        <v>45751</v>
      </c>
      <c r="B61" s="30"/>
      <c r="C61" s="16">
        <v>60</v>
      </c>
      <c r="D61" s="17">
        <f t="shared" si="14"/>
        <v>0</v>
      </c>
      <c r="E61" s="8"/>
      <c r="F61" s="16">
        <v>80</v>
      </c>
      <c r="G61" s="17">
        <f t="shared" si="15"/>
        <v>0</v>
      </c>
      <c r="H61" s="8"/>
      <c r="I61" s="16">
        <v>100</v>
      </c>
      <c r="J61" s="17">
        <f t="shared" si="16"/>
        <v>0</v>
      </c>
      <c r="K61" s="8"/>
      <c r="L61" s="18">
        <v>80</v>
      </c>
      <c r="M61" s="17">
        <f t="shared" si="17"/>
        <v>0</v>
      </c>
      <c r="N61" s="20">
        <f t="shared" ref="N61:N62" si="20">D61+G61+J61+M61</f>
        <v>0</v>
      </c>
      <c r="O61" s="23"/>
    </row>
    <row r="62" spans="1:15">
      <c r="A62" s="107"/>
      <c r="B62" s="30"/>
      <c r="C62" s="16">
        <v>60</v>
      </c>
      <c r="D62" s="17">
        <f t="shared" si="14"/>
        <v>0</v>
      </c>
      <c r="E62" s="8"/>
      <c r="F62" s="16">
        <v>80</v>
      </c>
      <c r="G62" s="17">
        <f t="shared" si="15"/>
        <v>0</v>
      </c>
      <c r="H62" s="8"/>
      <c r="I62" s="16">
        <v>100</v>
      </c>
      <c r="J62" s="17">
        <f t="shared" si="16"/>
        <v>0</v>
      </c>
      <c r="K62" s="8"/>
      <c r="L62" s="18">
        <v>80</v>
      </c>
      <c r="M62" s="17">
        <f t="shared" si="17"/>
        <v>0</v>
      </c>
      <c r="N62" s="20">
        <f t="shared" si="20"/>
        <v>0</v>
      </c>
      <c r="O62" s="23"/>
    </row>
    <row r="63" spans="1:15">
      <c r="M63" s="21" t="s">
        <v>16</v>
      </c>
      <c r="N63" s="22">
        <f>SUM(N47:N62)</f>
        <v>17940</v>
      </c>
      <c r="O63" s="23"/>
    </row>
    <row r="64" spans="1: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</row>
    <row r="65" spans="1: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</row>
    <row r="66" spans="1: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</row>
    <row r="67" spans="1: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</row>
    <row r="68" spans="1: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</row>
    <row r="69" spans="1: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</row>
    <row r="70" spans="1: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</row>
    <row r="71" spans="1: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</row>
    <row r="72" spans="1: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73" spans="1: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</row>
    <row r="74" spans="1: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</row>
    <row r="75" spans="1: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</row>
    <row r="76" spans="1: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</row>
    <row r="77" spans="1: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</row>
    <row r="78" spans="1: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</row>
    <row r="79" spans="1: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</row>
    <row r="80" spans="1: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</row>
    <row r="81" spans="1: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</row>
    <row r="82" spans="1: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</row>
    <row r="83" spans="1: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</row>
    <row r="84" spans="1: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</row>
    <row r="85" spans="1: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</row>
    <row r="86" spans="1: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</row>
    <row r="87" spans="1: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</row>
    <row r="88" spans="1: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</row>
    <row r="89" spans="1: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</row>
    <row r="90" spans="1: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spans="1: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</row>
    <row r="92" spans="1: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</row>
    <row r="93" spans="1: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</row>
    <row r="94" spans="1: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</row>
    <row r="95" spans="1: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</row>
    <row r="96" spans="1: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</row>
    <row r="97" spans="1: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</row>
    <row r="98" spans="1: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</row>
    <row r="99" spans="1: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</row>
    <row r="100" spans="1: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</row>
    <row r="101" spans="1: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</row>
    <row r="102" spans="1: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</row>
    <row r="103" spans="1: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</row>
    <row r="104" spans="1: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</row>
    <row r="105" spans="1: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</row>
    <row r="106" spans="1: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</row>
    <row r="107" spans="1: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</row>
    <row r="108" spans="1: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</row>
    <row r="109" spans="1: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</row>
    <row r="110" spans="1: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</row>
    <row r="111" spans="1: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</row>
    <row r="112" spans="1: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</row>
    <row r="113" spans="1: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</row>
    <row r="114" spans="1: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</row>
    <row r="115" spans="1: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</row>
    <row r="116" spans="1: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</row>
    <row r="117" spans="1: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</row>
    <row r="118" spans="1: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</row>
    <row r="119" spans="1: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</row>
    <row r="120" spans="1: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</row>
    <row r="121" spans="1: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</row>
    <row r="122" spans="1: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</row>
    <row r="123" spans="1: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</row>
    <row r="124" spans="1: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</row>
    <row r="125" spans="1: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</row>
    <row r="126" spans="1: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</row>
    <row r="127" spans="1: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</row>
    <row r="128" spans="1: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</row>
    <row r="129" spans="1: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</row>
    <row r="130" spans="1: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31" spans="1: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1: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</row>
    <row r="133" spans="1: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</row>
    <row r="134" spans="1: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</row>
    <row r="135" spans="1: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</row>
    <row r="136" spans="1: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</row>
    <row r="137" spans="1: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</row>
    <row r="138" spans="1: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</row>
    <row r="139" spans="1: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</row>
    <row r="140" spans="1: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</row>
    <row r="141" spans="1: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</row>
    <row r="142" spans="1: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</row>
    <row r="143" spans="1: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</row>
    <row r="144" spans="1: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</row>
    <row r="145" spans="1: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</row>
    <row r="146" spans="1: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</row>
    <row r="147" spans="1: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</row>
    <row r="148" spans="1: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</row>
    <row r="149" spans="1: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</row>
    <row r="150" spans="1: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</row>
    <row r="151" spans="1: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</row>
    <row r="152" spans="1: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</row>
    <row r="153" spans="1: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</row>
    <row r="154" spans="1: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</row>
    <row r="155" spans="1: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</row>
    <row r="156" spans="1: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</row>
    <row r="157" spans="1: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</row>
    <row r="158" spans="1: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</row>
    <row r="159" spans="1: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</row>
    <row r="160" spans="1: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</row>
    <row r="161" spans="1: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</row>
    <row r="162" spans="1: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</row>
    <row r="163" spans="1: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</row>
    <row r="164" spans="1: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</row>
    <row r="165" spans="1: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</row>
    <row r="166" spans="1: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</row>
    <row r="167" spans="1: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</row>
    <row r="168" spans="1: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</row>
    <row r="169" spans="1: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</row>
    <row r="170" spans="1: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</row>
    <row r="171" spans="1: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</row>
    <row r="172" spans="1: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</row>
    <row r="173" spans="1: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</row>
    <row r="174" spans="1: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</row>
    <row r="175" spans="1: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</row>
    <row r="176" spans="1: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</row>
    <row r="177" spans="1: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</row>
    <row r="178" spans="1: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</row>
    <row r="179" spans="1: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</row>
    <row r="180" spans="1: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</row>
    <row r="181" spans="1: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</row>
    <row r="182" spans="1: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</row>
    <row r="183" spans="1: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</row>
    <row r="184" spans="1: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</row>
    <row r="185" spans="1: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</row>
    <row r="186" spans="1: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</row>
    <row r="187" spans="1: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</row>
    <row r="188" spans="1: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</row>
    <row r="189" spans="1: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</row>
    <row r="190" spans="1: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</row>
    <row r="191" spans="1: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</row>
    <row r="192" spans="1: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</row>
    <row r="193" spans="1: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</row>
    <row r="194" spans="1: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</row>
    <row r="195" spans="1: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</row>
    <row r="196" spans="1: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</row>
    <row r="197" spans="1: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</row>
    <row r="198" spans="1: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</row>
  </sheetData>
  <mergeCells count="7">
    <mergeCell ref="A45:A46"/>
    <mergeCell ref="Q31:R31"/>
    <mergeCell ref="Q32:R32"/>
    <mergeCell ref="A1:N2"/>
    <mergeCell ref="J19:N19"/>
    <mergeCell ref="A3:A4"/>
    <mergeCell ref="A26:A27"/>
  </mergeCells>
  <phoneticPr fontId="2" type="noConversion"/>
  <conditionalFormatting sqref="T27:T30">
    <cfRule type="cellIs" dxfId="1" priority="1" operator="equal">
      <formula>TRUE</formula>
    </cfRule>
  </conditionalFormatting>
  <pageMargins left="0.5" right="0.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71C5-36CF-43CB-BBC6-C75CF5614662}">
  <dimension ref="A1:N162"/>
  <sheetViews>
    <sheetView zoomScale="130" zoomScaleNormal="130" workbookViewId="0">
      <selection activeCell="N23" sqref="N23"/>
    </sheetView>
  </sheetViews>
  <sheetFormatPr defaultColWidth="9.109375" defaultRowHeight="14.4"/>
  <cols>
    <col min="1" max="1" width="9.33203125" style="1" customWidth="1"/>
    <col min="2" max="2" width="5" style="1" customWidth="1"/>
    <col min="3" max="3" width="5.5546875" style="1" customWidth="1"/>
    <col min="4" max="4" width="5.33203125" style="1" customWidth="1"/>
    <col min="5" max="5" width="6.33203125" style="1" customWidth="1"/>
    <col min="6" max="6" width="5.33203125" style="1" customWidth="1"/>
    <col min="7" max="7" width="6.44140625" style="1" customWidth="1"/>
    <col min="8" max="8" width="6" style="1" customWidth="1"/>
    <col min="9" max="9" width="6.88671875" style="1" customWidth="1"/>
    <col min="10" max="10" width="7.6640625" style="1" customWidth="1"/>
    <col min="11" max="11" width="12.33203125" style="1" customWidth="1"/>
    <col min="12" max="12" width="7.109375" style="1" customWidth="1"/>
    <col min="13" max="13" width="11" style="27" customWidth="1"/>
    <col min="14" max="14" width="9.33203125" style="1" customWidth="1"/>
    <col min="15" max="16384" width="9.109375" style="1"/>
  </cols>
  <sheetData>
    <row r="1" spans="1:14" ht="20.25" customHeight="1">
      <c r="A1" s="322" t="s">
        <v>308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266"/>
    </row>
    <row r="2" spans="1:14" ht="9" customHeight="1">
      <c r="A2" s="310"/>
      <c r="B2" s="310"/>
      <c r="C2" s="310"/>
      <c r="D2" s="310"/>
      <c r="E2" s="310"/>
      <c r="F2" s="310"/>
      <c r="G2" s="310"/>
      <c r="H2" s="310"/>
      <c r="I2" s="310"/>
      <c r="J2" s="310"/>
      <c r="K2" s="322"/>
      <c r="L2" s="266"/>
    </row>
    <row r="3" spans="1:14" ht="15" customHeight="1">
      <c r="A3" s="324" t="s">
        <v>0</v>
      </c>
      <c r="B3" s="30"/>
      <c r="C3" s="30" t="s">
        <v>1</v>
      </c>
      <c r="D3" s="30"/>
      <c r="E3" s="325" t="s">
        <v>2</v>
      </c>
      <c r="F3" s="326"/>
      <c r="G3" s="327"/>
      <c r="H3" s="328" t="s">
        <v>3</v>
      </c>
      <c r="I3" s="329"/>
      <c r="J3" s="330"/>
      <c r="K3" s="30" t="s">
        <v>21</v>
      </c>
      <c r="L3" s="26"/>
      <c r="M3" s="159" t="s">
        <v>16</v>
      </c>
      <c r="N3" s="157"/>
    </row>
    <row r="4" spans="1:14">
      <c r="A4" s="324"/>
      <c r="B4" s="267" t="s">
        <v>17</v>
      </c>
      <c r="C4" s="267" t="s">
        <v>19</v>
      </c>
      <c r="D4" s="267" t="s">
        <v>18</v>
      </c>
      <c r="E4" s="281" t="s">
        <v>17</v>
      </c>
      <c r="F4" s="282" t="s">
        <v>20</v>
      </c>
      <c r="G4" s="282" t="s">
        <v>18</v>
      </c>
      <c r="H4" s="146" t="s">
        <v>17</v>
      </c>
      <c r="I4" s="267" t="s">
        <v>20</v>
      </c>
      <c r="J4" s="267" t="s">
        <v>18</v>
      </c>
      <c r="K4" s="267" t="s">
        <v>22</v>
      </c>
      <c r="L4" s="27"/>
    </row>
    <row r="5" spans="1:14">
      <c r="A5" s="233"/>
      <c r="B5" s="30">
        <v>17</v>
      </c>
      <c r="C5" s="16">
        <v>80</v>
      </c>
      <c r="D5" s="134">
        <f>B5*C5</f>
        <v>1360</v>
      </c>
      <c r="E5" s="280">
        <v>13</v>
      </c>
      <c r="F5" s="283">
        <v>175</v>
      </c>
      <c r="G5" s="284">
        <f>E5*F5</f>
        <v>2275</v>
      </c>
      <c r="H5" s="280">
        <v>9</v>
      </c>
      <c r="I5" s="16">
        <v>175</v>
      </c>
      <c r="J5" s="134">
        <f>H5*I5</f>
        <v>1575</v>
      </c>
      <c r="K5" s="234">
        <f>D5+G5+J5</f>
        <v>5210</v>
      </c>
      <c r="L5" s="28"/>
    </row>
    <row r="6" spans="1:14">
      <c r="A6" s="233"/>
      <c r="B6" s="30">
        <v>0</v>
      </c>
      <c r="C6" s="16">
        <v>80</v>
      </c>
      <c r="D6" s="134">
        <f t="shared" ref="D6:D14" si="0">B6*C6</f>
        <v>0</v>
      </c>
      <c r="E6" s="280">
        <v>6</v>
      </c>
      <c r="F6" s="283">
        <v>120</v>
      </c>
      <c r="G6" s="284">
        <f t="shared" ref="G6:G14" si="1">E6*F6</f>
        <v>720</v>
      </c>
      <c r="H6" s="280">
        <v>0</v>
      </c>
      <c r="I6" s="16">
        <v>175</v>
      </c>
      <c r="J6" s="134">
        <f t="shared" ref="J6:J14" si="2">H6*I6</f>
        <v>0</v>
      </c>
      <c r="K6" s="234">
        <f>D6+G6+J6</f>
        <v>720</v>
      </c>
      <c r="L6" s="28"/>
    </row>
    <row r="7" spans="1:14">
      <c r="A7" s="233"/>
      <c r="B7" s="30">
        <v>22</v>
      </c>
      <c r="C7" s="16">
        <v>80</v>
      </c>
      <c r="D7" s="134">
        <f t="shared" si="0"/>
        <v>1760</v>
      </c>
      <c r="E7" s="280">
        <v>18</v>
      </c>
      <c r="F7" s="283">
        <v>175</v>
      </c>
      <c r="G7" s="284">
        <f t="shared" si="1"/>
        <v>3150</v>
      </c>
      <c r="H7" s="280">
        <v>19</v>
      </c>
      <c r="I7" s="16">
        <v>175</v>
      </c>
      <c r="J7" s="134">
        <f t="shared" si="2"/>
        <v>3325</v>
      </c>
      <c r="K7" s="234">
        <f t="shared" ref="K7:K28" si="3">D7+G7+J7</f>
        <v>8235</v>
      </c>
      <c r="L7" s="28"/>
    </row>
    <row r="8" spans="1:14">
      <c r="A8" s="233"/>
      <c r="B8" s="30">
        <v>31</v>
      </c>
      <c r="C8" s="16">
        <v>80</v>
      </c>
      <c r="D8" s="134">
        <f t="shared" si="0"/>
        <v>2480</v>
      </c>
      <c r="E8" s="280">
        <v>22</v>
      </c>
      <c r="F8" s="283">
        <v>175</v>
      </c>
      <c r="G8" s="284">
        <f t="shared" si="1"/>
        <v>3850</v>
      </c>
      <c r="H8" s="280">
        <v>18</v>
      </c>
      <c r="I8" s="16">
        <v>175</v>
      </c>
      <c r="J8" s="134">
        <f t="shared" si="2"/>
        <v>3150</v>
      </c>
      <c r="K8" s="234">
        <f t="shared" si="3"/>
        <v>9480</v>
      </c>
      <c r="L8" s="28"/>
    </row>
    <row r="9" spans="1:14">
      <c r="A9" s="233"/>
      <c r="B9" s="30">
        <v>19</v>
      </c>
      <c r="C9" s="16">
        <v>80</v>
      </c>
      <c r="D9" s="134">
        <f t="shared" si="0"/>
        <v>1520</v>
      </c>
      <c r="E9" s="280">
        <v>15</v>
      </c>
      <c r="F9" s="283">
        <v>175</v>
      </c>
      <c r="G9" s="284">
        <f t="shared" si="1"/>
        <v>2625</v>
      </c>
      <c r="H9" s="280">
        <v>16</v>
      </c>
      <c r="I9" s="16">
        <v>175</v>
      </c>
      <c r="J9" s="134">
        <f t="shared" si="2"/>
        <v>2800</v>
      </c>
      <c r="K9" s="234">
        <f t="shared" si="3"/>
        <v>6945</v>
      </c>
      <c r="L9" s="28"/>
    </row>
    <row r="10" spans="1:14">
      <c r="A10" s="233"/>
      <c r="B10" s="30">
        <v>0</v>
      </c>
      <c r="C10" s="16">
        <v>80</v>
      </c>
      <c r="D10" s="134">
        <f t="shared" si="0"/>
        <v>0</v>
      </c>
      <c r="E10" s="280">
        <v>6</v>
      </c>
      <c r="F10" s="283">
        <v>120</v>
      </c>
      <c r="G10" s="284">
        <f t="shared" si="1"/>
        <v>720</v>
      </c>
      <c r="H10" s="280">
        <v>0</v>
      </c>
      <c r="I10" s="16">
        <v>175</v>
      </c>
      <c r="J10" s="134">
        <f t="shared" si="2"/>
        <v>0</v>
      </c>
      <c r="K10" s="234">
        <f t="shared" si="3"/>
        <v>720</v>
      </c>
      <c r="L10" s="28"/>
    </row>
    <row r="11" spans="1:14">
      <c r="A11" s="233"/>
      <c r="B11" s="30">
        <v>19</v>
      </c>
      <c r="C11" s="16">
        <v>80</v>
      </c>
      <c r="D11" s="134">
        <f t="shared" si="0"/>
        <v>1520</v>
      </c>
      <c r="E11" s="280">
        <v>5</v>
      </c>
      <c r="F11" s="283">
        <v>175</v>
      </c>
      <c r="G11" s="284">
        <f t="shared" si="1"/>
        <v>875</v>
      </c>
      <c r="H11" s="280">
        <v>14</v>
      </c>
      <c r="I11" s="16">
        <v>175</v>
      </c>
      <c r="J11" s="134">
        <f t="shared" si="2"/>
        <v>2450</v>
      </c>
      <c r="K11" s="234">
        <f t="shared" si="3"/>
        <v>4845</v>
      </c>
      <c r="L11" s="28"/>
    </row>
    <row r="12" spans="1:14">
      <c r="A12" s="233"/>
      <c r="B12" s="30">
        <v>0</v>
      </c>
      <c r="C12" s="16">
        <v>80</v>
      </c>
      <c r="D12" s="134">
        <f t="shared" si="0"/>
        <v>0</v>
      </c>
      <c r="E12" s="280">
        <v>6</v>
      </c>
      <c r="F12" s="283">
        <v>120</v>
      </c>
      <c r="G12" s="284">
        <f t="shared" si="1"/>
        <v>720</v>
      </c>
      <c r="H12" s="280">
        <v>0</v>
      </c>
      <c r="I12" s="16">
        <v>175</v>
      </c>
      <c r="J12" s="134">
        <f t="shared" si="2"/>
        <v>0</v>
      </c>
      <c r="K12" s="234">
        <f t="shared" si="3"/>
        <v>720</v>
      </c>
      <c r="L12" s="28"/>
    </row>
    <row r="13" spans="1:14" ht="15">
      <c r="A13" s="233"/>
      <c r="B13" s="30">
        <v>21</v>
      </c>
      <c r="C13" s="16">
        <v>80</v>
      </c>
      <c r="D13" s="134">
        <f t="shared" si="0"/>
        <v>1680</v>
      </c>
      <c r="E13" s="280">
        <v>5</v>
      </c>
      <c r="F13" s="283">
        <v>175</v>
      </c>
      <c r="G13" s="284">
        <f t="shared" si="1"/>
        <v>875</v>
      </c>
      <c r="H13" s="280">
        <v>22</v>
      </c>
      <c r="I13" s="16">
        <v>175</v>
      </c>
      <c r="J13" s="134">
        <f t="shared" si="2"/>
        <v>3850</v>
      </c>
      <c r="K13" s="234">
        <f t="shared" si="3"/>
        <v>6405</v>
      </c>
      <c r="L13" s="28"/>
      <c r="M13" s="160"/>
    </row>
    <row r="14" spans="1:14" ht="15">
      <c r="A14" s="233"/>
      <c r="B14" s="30">
        <v>0</v>
      </c>
      <c r="C14" s="16">
        <v>80</v>
      </c>
      <c r="D14" s="134">
        <f t="shared" si="0"/>
        <v>0</v>
      </c>
      <c r="E14" s="280">
        <v>6</v>
      </c>
      <c r="F14" s="283">
        <v>120</v>
      </c>
      <c r="G14" s="284">
        <f t="shared" si="1"/>
        <v>720</v>
      </c>
      <c r="H14" s="280">
        <v>0</v>
      </c>
      <c r="I14" s="16">
        <v>175</v>
      </c>
      <c r="J14" s="134">
        <f t="shared" si="2"/>
        <v>0</v>
      </c>
      <c r="K14" s="234">
        <f t="shared" si="3"/>
        <v>720</v>
      </c>
      <c r="L14" s="28"/>
      <c r="M14" s="160"/>
    </row>
    <row r="15" spans="1:14" ht="15">
      <c r="A15" s="233"/>
      <c r="B15" s="30">
        <v>28</v>
      </c>
      <c r="C15" s="16">
        <v>80</v>
      </c>
      <c r="D15" s="134">
        <f>B15*C15</f>
        <v>2240</v>
      </c>
      <c r="E15" s="280">
        <v>6</v>
      </c>
      <c r="F15" s="283">
        <v>175</v>
      </c>
      <c r="G15" s="284">
        <f t="shared" ref="G15:G27" si="4">E15*F15</f>
        <v>1050</v>
      </c>
      <c r="H15" s="280">
        <v>19</v>
      </c>
      <c r="I15" s="16">
        <v>175</v>
      </c>
      <c r="J15" s="134">
        <f>H15*I15</f>
        <v>3325</v>
      </c>
      <c r="K15" s="234">
        <f t="shared" si="3"/>
        <v>6615</v>
      </c>
      <c r="L15" s="28"/>
      <c r="M15" s="160"/>
    </row>
    <row r="16" spans="1:14" ht="15">
      <c r="A16" s="233"/>
      <c r="B16" s="30">
        <v>0</v>
      </c>
      <c r="C16" s="16">
        <v>80</v>
      </c>
      <c r="D16" s="134">
        <f>B16*C16</f>
        <v>0</v>
      </c>
      <c r="E16" s="280">
        <v>4</v>
      </c>
      <c r="F16" s="283">
        <v>120</v>
      </c>
      <c r="G16" s="284">
        <f t="shared" si="4"/>
        <v>480</v>
      </c>
      <c r="H16" s="280">
        <v>0</v>
      </c>
      <c r="I16" s="16">
        <v>175</v>
      </c>
      <c r="J16" s="134">
        <f>H16*I16</f>
        <v>0</v>
      </c>
      <c r="K16" s="234">
        <f t="shared" si="3"/>
        <v>480</v>
      </c>
      <c r="L16" s="28"/>
      <c r="M16" s="160"/>
    </row>
    <row r="17" spans="1:13" ht="15">
      <c r="A17" s="233"/>
      <c r="B17" s="30">
        <v>19</v>
      </c>
      <c r="C17" s="16">
        <v>80</v>
      </c>
      <c r="D17" s="134">
        <f>B17*C17</f>
        <v>1520</v>
      </c>
      <c r="E17" s="280">
        <v>7</v>
      </c>
      <c r="F17" s="283">
        <v>175</v>
      </c>
      <c r="G17" s="284">
        <f t="shared" si="4"/>
        <v>1225</v>
      </c>
      <c r="H17" s="280">
        <v>6</v>
      </c>
      <c r="I17" s="16">
        <v>175</v>
      </c>
      <c r="J17" s="134">
        <f>H17*I17</f>
        <v>1050</v>
      </c>
      <c r="K17" s="234">
        <f t="shared" si="3"/>
        <v>3795</v>
      </c>
      <c r="L17" s="28"/>
      <c r="M17" s="160"/>
    </row>
    <row r="18" spans="1:13" ht="15">
      <c r="A18" s="233"/>
      <c r="B18" s="30">
        <v>0</v>
      </c>
      <c r="C18" s="16">
        <v>80</v>
      </c>
      <c r="D18" s="134">
        <f>B18*C18</f>
        <v>0</v>
      </c>
      <c r="E18" s="280">
        <v>3</v>
      </c>
      <c r="F18" s="283">
        <v>120</v>
      </c>
      <c r="G18" s="284">
        <f t="shared" si="4"/>
        <v>360</v>
      </c>
      <c r="H18" s="280">
        <v>0</v>
      </c>
      <c r="I18" s="16">
        <v>175</v>
      </c>
      <c r="J18" s="134">
        <f>H18*I18</f>
        <v>0</v>
      </c>
      <c r="K18" s="234">
        <f t="shared" si="3"/>
        <v>360</v>
      </c>
      <c r="L18" s="28"/>
      <c r="M18" s="160"/>
    </row>
    <row r="19" spans="1:13" ht="15">
      <c r="A19" s="233"/>
      <c r="B19" s="30">
        <v>16</v>
      </c>
      <c r="C19" s="16">
        <v>80</v>
      </c>
      <c r="D19" s="134">
        <f>B19*C19</f>
        <v>1280</v>
      </c>
      <c r="E19" s="280">
        <v>24</v>
      </c>
      <c r="F19" s="283">
        <v>175</v>
      </c>
      <c r="G19" s="284">
        <f t="shared" si="4"/>
        <v>4200</v>
      </c>
      <c r="H19" s="280">
        <v>16</v>
      </c>
      <c r="I19" s="16">
        <v>175</v>
      </c>
      <c r="J19" s="134">
        <f>H19*I19</f>
        <v>2800</v>
      </c>
      <c r="K19" s="234">
        <f t="shared" si="3"/>
        <v>8280</v>
      </c>
      <c r="L19" s="28"/>
      <c r="M19" s="160"/>
    </row>
    <row r="20" spans="1:13" ht="15">
      <c r="A20" s="233"/>
      <c r="B20" s="30">
        <v>26</v>
      </c>
      <c r="C20" s="16">
        <v>80</v>
      </c>
      <c r="D20" s="134">
        <f t="shared" ref="D20:D26" si="5">B20*C20</f>
        <v>2080</v>
      </c>
      <c r="E20" s="280">
        <v>23</v>
      </c>
      <c r="F20" s="283">
        <v>120</v>
      </c>
      <c r="G20" s="284">
        <f t="shared" si="4"/>
        <v>2760</v>
      </c>
      <c r="H20" s="280">
        <v>11</v>
      </c>
      <c r="I20" s="16">
        <v>175</v>
      </c>
      <c r="J20" s="134">
        <f t="shared" ref="J20:J26" si="6">H20*I20</f>
        <v>1925</v>
      </c>
      <c r="K20" s="234">
        <f t="shared" si="3"/>
        <v>6765</v>
      </c>
      <c r="L20" s="28"/>
      <c r="M20" s="160"/>
    </row>
    <row r="21" spans="1:13" ht="15">
      <c r="A21" s="233"/>
      <c r="B21" s="30">
        <v>27</v>
      </c>
      <c r="C21" s="16">
        <v>80</v>
      </c>
      <c r="D21" s="134">
        <f t="shared" si="5"/>
        <v>2160</v>
      </c>
      <c r="E21" s="280">
        <v>12</v>
      </c>
      <c r="F21" s="283">
        <v>175</v>
      </c>
      <c r="G21" s="284">
        <f t="shared" si="4"/>
        <v>2100</v>
      </c>
      <c r="H21" s="280">
        <v>25</v>
      </c>
      <c r="I21" s="16">
        <v>175</v>
      </c>
      <c r="J21" s="134">
        <f t="shared" si="6"/>
        <v>4375</v>
      </c>
      <c r="K21" s="234">
        <f t="shared" si="3"/>
        <v>8635</v>
      </c>
      <c r="L21" s="28"/>
      <c r="M21" s="160"/>
    </row>
    <row r="22" spans="1:13" ht="15">
      <c r="A22" s="233"/>
      <c r="B22" s="30">
        <v>0</v>
      </c>
      <c r="C22" s="16">
        <v>80</v>
      </c>
      <c r="D22" s="134">
        <f t="shared" si="5"/>
        <v>0</v>
      </c>
      <c r="E22" s="280">
        <v>6</v>
      </c>
      <c r="F22" s="283">
        <v>120</v>
      </c>
      <c r="G22" s="284">
        <f t="shared" si="4"/>
        <v>720</v>
      </c>
      <c r="H22" s="280">
        <v>0</v>
      </c>
      <c r="I22" s="16">
        <v>175</v>
      </c>
      <c r="J22" s="134">
        <f t="shared" si="6"/>
        <v>0</v>
      </c>
      <c r="K22" s="234">
        <f t="shared" si="3"/>
        <v>720</v>
      </c>
      <c r="L22" s="28"/>
      <c r="M22" s="160"/>
    </row>
    <row r="23" spans="1:13" ht="15">
      <c r="A23" s="233"/>
      <c r="B23" s="30"/>
      <c r="C23" s="16">
        <v>80</v>
      </c>
      <c r="D23" s="134">
        <f t="shared" si="5"/>
        <v>0</v>
      </c>
      <c r="E23" s="280"/>
      <c r="F23" s="283"/>
      <c r="G23" s="284">
        <f t="shared" si="4"/>
        <v>0</v>
      </c>
      <c r="H23" s="280"/>
      <c r="I23" s="16">
        <v>175</v>
      </c>
      <c r="J23" s="134">
        <f t="shared" si="6"/>
        <v>0</v>
      </c>
      <c r="K23" s="234">
        <f t="shared" si="3"/>
        <v>0</v>
      </c>
      <c r="L23" s="28"/>
      <c r="M23" s="160"/>
    </row>
    <row r="24" spans="1:13" ht="15">
      <c r="A24" s="233"/>
      <c r="B24" s="30"/>
      <c r="C24" s="16">
        <v>80</v>
      </c>
      <c r="D24" s="134">
        <f t="shared" si="5"/>
        <v>0</v>
      </c>
      <c r="E24" s="280"/>
      <c r="F24" s="283"/>
      <c r="G24" s="284">
        <f t="shared" si="4"/>
        <v>0</v>
      </c>
      <c r="H24" s="280"/>
      <c r="I24" s="16">
        <v>175</v>
      </c>
      <c r="J24" s="134">
        <f t="shared" si="6"/>
        <v>0</v>
      </c>
      <c r="K24" s="234">
        <f t="shared" si="3"/>
        <v>0</v>
      </c>
      <c r="L24" s="28"/>
      <c r="M24" s="160"/>
    </row>
    <row r="25" spans="1:13" ht="15">
      <c r="A25" s="233"/>
      <c r="B25" s="30"/>
      <c r="C25" s="16">
        <v>80</v>
      </c>
      <c r="D25" s="134">
        <f t="shared" si="5"/>
        <v>0</v>
      </c>
      <c r="E25" s="280"/>
      <c r="F25" s="283"/>
      <c r="G25" s="284">
        <f t="shared" si="4"/>
        <v>0</v>
      </c>
      <c r="H25" s="280"/>
      <c r="I25" s="16">
        <v>175</v>
      </c>
      <c r="J25" s="134">
        <f t="shared" si="6"/>
        <v>0</v>
      </c>
      <c r="K25" s="234">
        <f t="shared" si="3"/>
        <v>0</v>
      </c>
      <c r="L25" s="28"/>
      <c r="M25" s="160"/>
    </row>
    <row r="26" spans="1:13" ht="15">
      <c r="A26" s="233"/>
      <c r="B26" s="30"/>
      <c r="C26" s="16">
        <v>80</v>
      </c>
      <c r="D26" s="134">
        <f t="shared" si="5"/>
        <v>0</v>
      </c>
      <c r="E26" s="280"/>
      <c r="F26" s="283"/>
      <c r="G26" s="284">
        <f t="shared" si="4"/>
        <v>0</v>
      </c>
      <c r="H26" s="280"/>
      <c r="I26" s="16">
        <v>175</v>
      </c>
      <c r="J26" s="134">
        <f t="shared" si="6"/>
        <v>0</v>
      </c>
      <c r="K26" s="234">
        <f t="shared" si="3"/>
        <v>0</v>
      </c>
      <c r="L26" s="28"/>
      <c r="M26" s="160"/>
    </row>
    <row r="27" spans="1:13" ht="15">
      <c r="A27" s="233"/>
      <c r="B27" s="30"/>
      <c r="C27" s="16">
        <v>80</v>
      </c>
      <c r="D27" s="134">
        <f t="shared" ref="D27" si="7">B27*C27</f>
        <v>0</v>
      </c>
      <c r="E27" s="280"/>
      <c r="F27" s="283"/>
      <c r="G27" s="284">
        <f t="shared" si="4"/>
        <v>0</v>
      </c>
      <c r="H27" s="280"/>
      <c r="I27" s="16">
        <v>120</v>
      </c>
      <c r="J27" s="134">
        <f>H27*I27</f>
        <v>0</v>
      </c>
      <c r="K27" s="234">
        <f t="shared" si="3"/>
        <v>0</v>
      </c>
      <c r="L27" s="28"/>
      <c r="M27" s="160"/>
    </row>
    <row r="28" spans="1:13" ht="15">
      <c r="A28" s="233"/>
      <c r="B28" s="30"/>
      <c r="C28" s="16"/>
      <c r="D28" s="134"/>
      <c r="E28" s="280"/>
      <c r="F28" s="283"/>
      <c r="G28" s="284"/>
      <c r="H28" s="280"/>
      <c r="I28" s="16"/>
      <c r="J28" s="134"/>
      <c r="K28" s="234">
        <f t="shared" si="3"/>
        <v>0</v>
      </c>
      <c r="L28" s="28"/>
      <c r="M28" s="160"/>
    </row>
    <row r="29" spans="1:13" ht="15">
      <c r="B29" s="26"/>
      <c r="J29" s="132" t="s">
        <v>16</v>
      </c>
      <c r="K29" s="133">
        <f>SUM(K5:K28)</f>
        <v>79650</v>
      </c>
      <c r="L29" s="25"/>
      <c r="M29" s="160"/>
    </row>
    <row r="30" spans="1:1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1:1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spans="1:13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1:1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1:1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1:1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 spans="1:1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1:1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1:1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1:1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1:1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1:1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1:1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 spans="1:1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1:1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1:1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1:1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 spans="1:1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 spans="1:1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spans="1:1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spans="1:1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spans="1:1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pans="1:1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pans="1:1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spans="1:1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spans="1:1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pans="1:1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spans="1:1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spans="1:1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pans="1:1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spans="1:1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spans="1:1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spans="1:1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spans="1:1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1:1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 spans="1:1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 spans="1:1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spans="1:1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 spans="1:1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 spans="1:1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 spans="1:1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 spans="1:1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 spans="1:1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 spans="1:1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 spans="1:1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</row>
    <row r="84" spans="1:1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</row>
    <row r="85" spans="1:1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</row>
    <row r="86" spans="1:1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</row>
    <row r="87" spans="1:1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</row>
    <row r="88" spans="1:1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</row>
    <row r="89" spans="1:1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</row>
    <row r="90" spans="1:1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 spans="1:1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</row>
    <row r="92" spans="1:1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</row>
    <row r="93" spans="1:1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</row>
    <row r="94" spans="1:1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</row>
    <row r="95" spans="1:1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</row>
    <row r="96" spans="1:1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</row>
    <row r="97" spans="1:1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 spans="1:1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</row>
    <row r="99" spans="1:1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</row>
    <row r="100" spans="1:1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</row>
    <row r="101" spans="1:1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</row>
    <row r="102" spans="1:1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</row>
    <row r="103" spans="1:1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</row>
    <row r="104" spans="1:1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</row>
    <row r="105" spans="1:1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</row>
    <row r="106" spans="1:1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</row>
    <row r="107" spans="1:1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</row>
    <row r="108" spans="1:1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</row>
    <row r="109" spans="1:1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</row>
    <row r="110" spans="1:1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</row>
    <row r="111" spans="1:1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</row>
    <row r="112" spans="1: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</row>
    <row r="113" spans="1:1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</row>
    <row r="114" spans="1:1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</row>
    <row r="115" spans="1:1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</row>
    <row r="116" spans="1:1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</row>
    <row r="117" spans="1:1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</row>
    <row r="118" spans="1:1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</row>
    <row r="119" spans="1:1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</row>
    <row r="120" spans="1:1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</row>
    <row r="121" spans="1:1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</row>
    <row r="122" spans="1:1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</row>
    <row r="123" spans="1:1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</row>
    <row r="124" spans="1:1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</row>
    <row r="125" spans="1:1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</row>
    <row r="126" spans="1:1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</row>
    <row r="127" spans="1:1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</row>
    <row r="128" spans="1:1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</row>
    <row r="129" spans="1:1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</row>
    <row r="130" spans="1:1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</row>
    <row r="131" spans="1:1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</row>
    <row r="132" spans="1:1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</row>
    <row r="133" spans="1:1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</row>
    <row r="134" spans="1:1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</row>
    <row r="135" spans="1:1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</row>
    <row r="136" spans="1:1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</row>
    <row r="137" spans="1:1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</row>
    <row r="138" spans="1:1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</row>
    <row r="139" spans="1:1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</row>
    <row r="140" spans="1:1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</row>
    <row r="141" spans="1:1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</row>
    <row r="142" spans="1:1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</row>
    <row r="143" spans="1:1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</row>
    <row r="144" spans="1:1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</row>
    <row r="145" spans="1:1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</row>
    <row r="146" spans="1:1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</row>
    <row r="147" spans="1:1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</row>
    <row r="148" spans="1:1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</row>
    <row r="149" spans="1:1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</row>
    <row r="150" spans="1:1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1:1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  <row r="152" spans="1:1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</row>
    <row r="153" spans="1:1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</row>
    <row r="154" spans="1:1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</row>
    <row r="155" spans="1:1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</row>
    <row r="156" spans="1:1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</row>
    <row r="157" spans="1:1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</row>
    <row r="158" spans="1:1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</row>
    <row r="159" spans="1:1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</row>
    <row r="160" spans="1:1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</row>
    <row r="161" spans="1:1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</row>
    <row r="162" spans="1:1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</row>
  </sheetData>
  <mergeCells count="4">
    <mergeCell ref="A1:K2"/>
    <mergeCell ref="A3:A4"/>
    <mergeCell ref="E3:G3"/>
    <mergeCell ref="H3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00B050"/>
  </sheetPr>
  <dimension ref="A1:BP140"/>
  <sheetViews>
    <sheetView zoomScale="110" zoomScaleNormal="110" workbookViewId="0">
      <pane xSplit="4" ySplit="4" topLeftCell="E111" activePane="bottomRight" state="frozen"/>
      <selection pane="topRight" activeCell="E1" sqref="E1"/>
      <selection pane="bottomLeft" activeCell="A5" sqref="A5"/>
      <selection pane="bottomRight" activeCell="S137" sqref="S137"/>
    </sheetView>
  </sheetViews>
  <sheetFormatPr defaultColWidth="9.109375" defaultRowHeight="14.4"/>
  <cols>
    <col min="1" max="1" width="0.109375" style="23" customWidth="1"/>
    <col min="2" max="2" width="3.5546875" style="26" customWidth="1"/>
    <col min="3" max="3" width="14.33203125" style="1" customWidth="1"/>
    <col min="4" max="4" width="13.33203125" style="1" customWidth="1"/>
    <col min="5" max="5" width="2.88671875" style="1" customWidth="1"/>
    <col min="6" max="6" width="2.88671875" style="204" customWidth="1"/>
    <col min="7" max="7" width="2.6640625" style="1" customWidth="1"/>
    <col min="8" max="8" width="3" style="204" customWidth="1"/>
    <col min="9" max="9" width="2.6640625" style="1" customWidth="1"/>
    <col min="10" max="10" width="2.88671875" style="204" customWidth="1"/>
    <col min="11" max="11" width="2.33203125" style="1" customWidth="1"/>
    <col min="12" max="12" width="2.6640625" style="204" customWidth="1"/>
    <col min="13" max="13" width="2.5546875" style="1" customWidth="1"/>
    <col min="14" max="14" width="2.5546875" style="204" customWidth="1"/>
    <col min="15" max="15" width="2.6640625" style="1" customWidth="1"/>
    <col min="16" max="16" width="2.88671875" style="204" customWidth="1"/>
    <col min="17" max="17" width="2.6640625" style="1" customWidth="1"/>
    <col min="18" max="18" width="3.109375" style="204" customWidth="1"/>
    <col min="19" max="19" width="2.44140625" style="1" customWidth="1"/>
    <col min="20" max="20" width="2.88671875" style="204" customWidth="1"/>
    <col min="21" max="21" width="2.6640625" style="1" customWidth="1"/>
    <col min="22" max="22" width="2.88671875" style="204" customWidth="1"/>
    <col min="23" max="23" width="2.5546875" style="1" customWidth="1"/>
    <col min="24" max="24" width="2.5546875" style="204" customWidth="1"/>
    <col min="25" max="25" width="2.44140625" style="1" customWidth="1"/>
    <col min="26" max="26" width="2.88671875" style="204" customWidth="1"/>
    <col min="27" max="27" width="2.44140625" style="1" customWidth="1"/>
    <col min="28" max="28" width="3.33203125" style="204" customWidth="1"/>
    <col min="29" max="29" width="2.44140625" style="1" customWidth="1"/>
    <col min="30" max="30" width="2.88671875" style="204" customWidth="1"/>
    <col min="31" max="31" width="2.5546875" style="1" customWidth="1"/>
    <col min="32" max="32" width="2.6640625" style="204" customWidth="1"/>
    <col min="33" max="33" width="2.44140625" style="1" customWidth="1"/>
    <col min="34" max="34" width="2.88671875" style="204" customWidth="1"/>
    <col min="35" max="35" width="2.6640625" style="1" customWidth="1"/>
    <col min="36" max="36" width="3" style="204" customWidth="1"/>
    <col min="37" max="37" width="2.5546875" style="1" customWidth="1"/>
    <col min="38" max="38" width="2.6640625" style="204" customWidth="1"/>
    <col min="39" max="39" width="2.6640625" style="1" customWidth="1"/>
    <col min="40" max="40" width="3.109375" style="204" customWidth="1"/>
    <col min="41" max="41" width="2.6640625" style="1" customWidth="1"/>
    <col min="42" max="42" width="2.88671875" style="204" customWidth="1"/>
    <col min="43" max="43" width="2.6640625" style="1" customWidth="1"/>
    <col min="44" max="44" width="2.6640625" style="204" customWidth="1"/>
    <col min="45" max="45" width="2.88671875" style="1" hidden="1" customWidth="1"/>
    <col min="46" max="46" width="2.88671875" style="204" hidden="1" customWidth="1"/>
    <col min="47" max="47" width="2.6640625" style="1" hidden="1" customWidth="1"/>
    <col min="48" max="48" width="2.6640625" style="204" hidden="1" customWidth="1"/>
    <col min="49" max="49" width="3.33203125" style="1" hidden="1" customWidth="1"/>
    <col min="50" max="50" width="3.33203125" style="204" hidden="1" customWidth="1"/>
    <col min="51" max="51" width="3.109375" style="1" hidden="1" customWidth="1"/>
    <col min="52" max="52" width="3.109375" style="204" hidden="1" customWidth="1"/>
    <col min="53" max="53" width="3.33203125" style="1" hidden="1" customWidth="1"/>
    <col min="54" max="54" width="3" style="204" hidden="1" customWidth="1"/>
    <col min="55" max="55" width="3.109375" style="1" hidden="1" customWidth="1"/>
    <col min="56" max="56" width="3" style="204" hidden="1" customWidth="1"/>
    <col min="57" max="57" width="3.33203125" style="1" hidden="1" customWidth="1"/>
    <col min="58" max="58" width="2.6640625" style="204" hidden="1" customWidth="1"/>
    <col min="59" max="59" width="4" style="1" customWidth="1"/>
    <col min="60" max="60" width="3.33203125" style="1" bestFit="1" customWidth="1"/>
    <col min="61" max="61" width="4.109375" style="1" customWidth="1"/>
    <col min="62" max="62" width="3.88671875" style="1" customWidth="1"/>
    <col min="63" max="63" width="5.88671875" style="1" customWidth="1"/>
    <col min="64" max="64" width="10.109375" style="1" customWidth="1"/>
    <col min="65" max="16384" width="9.109375" style="1"/>
  </cols>
  <sheetData>
    <row r="1" spans="1:68" s="27" customFormat="1" ht="24.9" customHeight="1">
      <c r="A1" s="185"/>
      <c r="C1" s="137"/>
      <c r="D1" s="137"/>
      <c r="E1" s="293" t="s">
        <v>326</v>
      </c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  <c r="AP1" s="293"/>
      <c r="AQ1" s="293"/>
      <c r="AR1" s="293"/>
      <c r="AS1" s="293"/>
      <c r="AT1" s="293"/>
      <c r="AU1" s="293"/>
      <c r="AV1" s="293"/>
      <c r="AW1" s="293"/>
      <c r="AX1" s="293"/>
      <c r="AY1" s="293"/>
      <c r="AZ1" s="293"/>
      <c r="BA1" s="293"/>
      <c r="BB1" s="293"/>
      <c r="BC1" s="293"/>
      <c r="BD1" s="293"/>
      <c r="BE1" s="293"/>
      <c r="BF1" s="293"/>
      <c r="BG1" s="293"/>
      <c r="BH1" s="293"/>
      <c r="BI1" s="293"/>
      <c r="BJ1" s="293"/>
      <c r="BK1" s="137"/>
      <c r="BN1" s="186">
        <f>BJ140</f>
        <v>48760</v>
      </c>
      <c r="BO1" s="187">
        <f>BG140</f>
        <v>9</v>
      </c>
      <c r="BP1" s="187">
        <f>BI140</f>
        <v>577</v>
      </c>
    </row>
    <row r="2" spans="1:68" s="27" customFormat="1" ht="24.9" customHeight="1">
      <c r="A2" s="185" t="s">
        <v>27</v>
      </c>
      <c r="B2" s="340" t="s">
        <v>4</v>
      </c>
      <c r="C2" s="343" t="s">
        <v>5</v>
      </c>
      <c r="D2" s="346" t="s">
        <v>6</v>
      </c>
      <c r="E2" s="337" t="s">
        <v>325</v>
      </c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  <c r="S2" s="337"/>
      <c r="T2" s="337"/>
      <c r="U2" s="337"/>
      <c r="V2" s="337"/>
      <c r="W2" s="337"/>
      <c r="X2" s="337"/>
      <c r="Y2" s="337"/>
      <c r="Z2" s="337"/>
      <c r="AA2" s="337"/>
      <c r="AB2" s="337"/>
      <c r="AC2" s="337"/>
      <c r="AD2" s="337"/>
      <c r="AE2" s="337"/>
      <c r="AF2" s="337"/>
      <c r="AG2" s="337"/>
      <c r="AH2" s="337"/>
      <c r="AI2" s="337"/>
      <c r="AJ2" s="337"/>
      <c r="AK2" s="337"/>
      <c r="AL2" s="337"/>
      <c r="AM2" s="337"/>
      <c r="AN2" s="337"/>
      <c r="AO2" s="349"/>
      <c r="AP2" s="349"/>
      <c r="AQ2" s="349"/>
      <c r="AR2" s="349"/>
      <c r="AS2" s="349"/>
      <c r="AT2" s="349"/>
      <c r="AU2" s="349"/>
      <c r="AV2" s="349"/>
      <c r="AW2" s="349"/>
      <c r="AX2" s="349"/>
      <c r="AY2" s="349"/>
      <c r="AZ2" s="349"/>
      <c r="BA2" s="349"/>
      <c r="BB2" s="349"/>
      <c r="BC2" s="349"/>
      <c r="BD2" s="349"/>
      <c r="BE2" s="349"/>
      <c r="BF2" s="349"/>
      <c r="BG2" s="331" t="s">
        <v>1</v>
      </c>
      <c r="BH2" s="331"/>
      <c r="BI2" s="337" t="s">
        <v>2</v>
      </c>
      <c r="BJ2" s="337"/>
      <c r="BK2" s="338" t="s">
        <v>7</v>
      </c>
      <c r="BL2" s="338" t="s">
        <v>96</v>
      </c>
      <c r="BM2" s="27" t="s">
        <v>91</v>
      </c>
    </row>
    <row r="3" spans="1:68" s="27" customFormat="1" ht="24.9" customHeight="1">
      <c r="A3" s="185" t="s">
        <v>27</v>
      </c>
      <c r="B3" s="341"/>
      <c r="C3" s="344"/>
      <c r="D3" s="347"/>
      <c r="E3" s="331">
        <v>3</v>
      </c>
      <c r="F3" s="331"/>
      <c r="G3" s="331">
        <v>4</v>
      </c>
      <c r="H3" s="331"/>
      <c r="I3" s="331">
        <v>6</v>
      </c>
      <c r="J3" s="331"/>
      <c r="K3" s="331">
        <v>7</v>
      </c>
      <c r="L3" s="331"/>
      <c r="M3" s="331">
        <v>10</v>
      </c>
      <c r="N3" s="331"/>
      <c r="O3" s="331">
        <v>11</v>
      </c>
      <c r="P3" s="331"/>
      <c r="Q3" s="331">
        <v>12</v>
      </c>
      <c r="R3" s="331"/>
      <c r="S3" s="331">
        <v>13</v>
      </c>
      <c r="T3" s="331"/>
      <c r="U3" s="331">
        <v>14</v>
      </c>
      <c r="V3" s="331"/>
      <c r="W3" s="331">
        <v>17</v>
      </c>
      <c r="X3" s="331"/>
      <c r="Y3" s="331">
        <v>18</v>
      </c>
      <c r="Z3" s="331"/>
      <c r="AA3" s="331">
        <v>19</v>
      </c>
      <c r="AB3" s="331"/>
      <c r="AC3" s="331">
        <v>20</v>
      </c>
      <c r="AD3" s="331"/>
      <c r="AE3" s="331">
        <v>21</v>
      </c>
      <c r="AF3" s="331"/>
      <c r="AG3" s="331">
        <v>24</v>
      </c>
      <c r="AH3" s="331"/>
      <c r="AI3" s="331">
        <v>25</v>
      </c>
      <c r="AJ3" s="331"/>
      <c r="AK3" s="331">
        <v>26</v>
      </c>
      <c r="AL3" s="331"/>
      <c r="AM3" s="331">
        <v>27</v>
      </c>
      <c r="AN3" s="331"/>
      <c r="AO3" s="334">
        <v>28</v>
      </c>
      <c r="AP3" s="331"/>
      <c r="AQ3" s="333">
        <v>31</v>
      </c>
      <c r="AR3" s="334"/>
      <c r="AS3" s="333">
        <v>30</v>
      </c>
      <c r="AT3" s="334"/>
      <c r="AU3" s="333">
        <v>31</v>
      </c>
      <c r="AV3" s="334"/>
      <c r="AW3" s="331"/>
      <c r="AX3" s="331"/>
      <c r="AY3" s="331"/>
      <c r="AZ3" s="331"/>
      <c r="BA3" s="333"/>
      <c r="BB3" s="334"/>
      <c r="BC3" s="333"/>
      <c r="BD3" s="334"/>
      <c r="BE3" s="333"/>
      <c r="BF3" s="335"/>
      <c r="BG3" s="336" t="s">
        <v>23</v>
      </c>
      <c r="BH3" s="331" t="s">
        <v>19</v>
      </c>
      <c r="BI3" s="336" t="s">
        <v>24</v>
      </c>
      <c r="BJ3" s="331" t="s">
        <v>19</v>
      </c>
      <c r="BK3" s="339"/>
      <c r="BL3" s="338"/>
      <c r="BM3" s="27" t="s">
        <v>91</v>
      </c>
    </row>
    <row r="4" spans="1:68" s="27" customFormat="1" ht="24.9" customHeight="1">
      <c r="A4" s="185" t="s">
        <v>27</v>
      </c>
      <c r="B4" s="342"/>
      <c r="C4" s="345"/>
      <c r="D4" s="348"/>
      <c r="E4" s="213" t="s">
        <v>25</v>
      </c>
      <c r="F4" s="223" t="s">
        <v>26</v>
      </c>
      <c r="G4" s="213" t="s">
        <v>25</v>
      </c>
      <c r="H4" s="223" t="s">
        <v>26</v>
      </c>
      <c r="I4" s="213" t="s">
        <v>25</v>
      </c>
      <c r="J4" s="223" t="s">
        <v>26</v>
      </c>
      <c r="K4" s="213" t="s">
        <v>25</v>
      </c>
      <c r="L4" s="223" t="s">
        <v>26</v>
      </c>
      <c r="M4" s="213" t="s">
        <v>25</v>
      </c>
      <c r="N4" s="223" t="s">
        <v>26</v>
      </c>
      <c r="O4" s="213" t="s">
        <v>25</v>
      </c>
      <c r="P4" s="223" t="s">
        <v>26</v>
      </c>
      <c r="Q4" s="213" t="s">
        <v>25</v>
      </c>
      <c r="R4" s="223" t="s">
        <v>26</v>
      </c>
      <c r="S4" s="213" t="s">
        <v>25</v>
      </c>
      <c r="T4" s="223" t="s">
        <v>26</v>
      </c>
      <c r="U4" s="213" t="s">
        <v>25</v>
      </c>
      <c r="V4" s="223" t="s">
        <v>26</v>
      </c>
      <c r="W4" s="213" t="s">
        <v>25</v>
      </c>
      <c r="X4" s="223" t="s">
        <v>26</v>
      </c>
      <c r="Y4" s="213" t="s">
        <v>25</v>
      </c>
      <c r="Z4" s="223" t="s">
        <v>26</v>
      </c>
      <c r="AA4" s="213" t="s">
        <v>25</v>
      </c>
      <c r="AB4" s="223" t="s">
        <v>26</v>
      </c>
      <c r="AC4" s="213" t="s">
        <v>25</v>
      </c>
      <c r="AD4" s="223" t="s">
        <v>26</v>
      </c>
      <c r="AE4" s="213" t="s">
        <v>25</v>
      </c>
      <c r="AF4" s="223" t="s">
        <v>26</v>
      </c>
      <c r="AG4" s="213" t="s">
        <v>25</v>
      </c>
      <c r="AH4" s="223" t="s">
        <v>26</v>
      </c>
      <c r="AI4" s="213" t="s">
        <v>25</v>
      </c>
      <c r="AJ4" s="223" t="s">
        <v>26</v>
      </c>
      <c r="AK4" s="213" t="s">
        <v>25</v>
      </c>
      <c r="AL4" s="223" t="s">
        <v>26</v>
      </c>
      <c r="AM4" s="213" t="s">
        <v>25</v>
      </c>
      <c r="AN4" s="223" t="s">
        <v>26</v>
      </c>
      <c r="AO4" s="217" t="s">
        <v>25</v>
      </c>
      <c r="AP4" s="140" t="s">
        <v>26</v>
      </c>
      <c r="AQ4" s="139" t="s">
        <v>25</v>
      </c>
      <c r="AR4" s="140" t="s">
        <v>26</v>
      </c>
      <c r="AS4" s="139" t="s">
        <v>25</v>
      </c>
      <c r="AT4" s="140" t="s">
        <v>26</v>
      </c>
      <c r="AU4" s="139" t="s">
        <v>25</v>
      </c>
      <c r="AV4" s="140" t="s">
        <v>26</v>
      </c>
      <c r="AW4" s="139" t="s">
        <v>25</v>
      </c>
      <c r="AX4" s="140" t="s">
        <v>26</v>
      </c>
      <c r="AY4" s="139" t="s">
        <v>25</v>
      </c>
      <c r="AZ4" s="140" t="s">
        <v>26</v>
      </c>
      <c r="BA4" s="139" t="s">
        <v>25</v>
      </c>
      <c r="BB4" s="140" t="s">
        <v>26</v>
      </c>
      <c r="BC4" s="139" t="s">
        <v>25</v>
      </c>
      <c r="BD4" s="140" t="s">
        <v>26</v>
      </c>
      <c r="BE4" s="139" t="s">
        <v>25</v>
      </c>
      <c r="BF4" s="138" t="s">
        <v>26</v>
      </c>
      <c r="BG4" s="331"/>
      <c r="BH4" s="331"/>
      <c r="BI4" s="331"/>
      <c r="BJ4" s="331"/>
      <c r="BK4" s="339"/>
      <c r="BL4" s="338"/>
      <c r="BM4" s="27" t="s">
        <v>91</v>
      </c>
    </row>
    <row r="5" spans="1:68" s="27" customFormat="1" ht="24.9" customHeight="1">
      <c r="A5" s="185" t="s">
        <v>27</v>
      </c>
      <c r="B5" s="141">
        <f>SUBTOTAL(103,C$5:C5)</f>
        <v>1</v>
      </c>
      <c r="C5" s="188" t="s">
        <v>165</v>
      </c>
      <c r="D5" s="189" t="s">
        <v>28</v>
      </c>
      <c r="E5" s="221"/>
      <c r="F5" s="203"/>
      <c r="G5" s="202"/>
      <c r="H5" s="203"/>
      <c r="I5" s="202"/>
      <c r="J5" s="203"/>
      <c r="K5" s="202"/>
      <c r="L5" s="203"/>
      <c r="M5" s="202"/>
      <c r="N5" s="203"/>
      <c r="O5" s="202"/>
      <c r="P5" s="203"/>
      <c r="Q5" s="202"/>
      <c r="R5" s="203"/>
      <c r="S5" s="202"/>
      <c r="T5" s="203"/>
      <c r="U5" s="202"/>
      <c r="V5" s="203"/>
      <c r="W5" s="202"/>
      <c r="X5" s="203"/>
      <c r="Y5" s="202"/>
      <c r="Z5" s="203"/>
      <c r="AA5" s="202"/>
      <c r="AB5" s="203"/>
      <c r="AC5" s="202"/>
      <c r="AD5" s="203"/>
      <c r="AE5" s="202"/>
      <c r="AF5" s="203"/>
      <c r="AG5" s="202"/>
      <c r="AH5" s="203">
        <v>2</v>
      </c>
      <c r="AI5" s="202"/>
      <c r="AJ5" s="203"/>
      <c r="AK5" s="202"/>
      <c r="AL5" s="203"/>
      <c r="AM5" s="202"/>
      <c r="AN5" s="203"/>
      <c r="AO5" s="142"/>
      <c r="AP5" s="143"/>
      <c r="AQ5" s="142"/>
      <c r="AR5" s="143"/>
      <c r="AS5" s="142"/>
      <c r="AT5" s="143"/>
      <c r="AU5" s="142"/>
      <c r="AV5" s="143"/>
      <c r="AW5" s="142"/>
      <c r="AX5" s="143"/>
      <c r="AY5" s="142"/>
      <c r="AZ5" s="143"/>
      <c r="BA5" s="142"/>
      <c r="BB5" s="143"/>
      <c r="BC5" s="142"/>
      <c r="BD5" s="143"/>
      <c r="BE5" s="142"/>
      <c r="BF5" s="190"/>
      <c r="BG5" s="220">
        <f t="shared" ref="BG5:BG41" si="0">E5+I5+K5+M5+O5+Q5+S5+U5+W5+Y5+AA5+AC5+AE5+AG5+AI5+AK5+AM5+AO5+AQ5+AS5+AU5+BE5+G5+AW5+AY5+BA5+BC5</f>
        <v>0</v>
      </c>
      <c r="BH5" s="202">
        <v>60</v>
      </c>
      <c r="BI5" s="202">
        <f t="shared" ref="BI5:BI41" si="1">F5+J5+L5+N5+P5+R5+T5+V5+X5+Z5+AB5+AD5+AF5+AH5+AJ5+AL5+AN5+AP5+AR5+AT5+AV5+BF5+H5+AX5+AZ5+BB5+BD5</f>
        <v>2</v>
      </c>
      <c r="BJ5" s="202">
        <v>100</v>
      </c>
      <c r="BK5" s="202">
        <f>(BG5*BH5)+(BI5*BJ5)</f>
        <v>200</v>
      </c>
      <c r="BL5" s="145"/>
      <c r="BM5" s="150" t="str">
        <f>IF(BK5&lt;&gt;0,"OK","×")</f>
        <v>OK</v>
      </c>
    </row>
    <row r="6" spans="1:68" s="27" customFormat="1" ht="30" customHeight="1">
      <c r="A6" s="185" t="s">
        <v>27</v>
      </c>
      <c r="B6" s="141">
        <f>SUBTOTAL(103,C$5:C6)</f>
        <v>2</v>
      </c>
      <c r="C6" s="146" t="s">
        <v>29</v>
      </c>
      <c r="D6" s="191" t="s">
        <v>30</v>
      </c>
      <c r="E6" s="141"/>
      <c r="F6" s="149"/>
      <c r="G6" s="141"/>
      <c r="H6" s="149"/>
      <c r="I6" s="141"/>
      <c r="J6" s="149">
        <v>1</v>
      </c>
      <c r="K6" s="141"/>
      <c r="L6" s="149">
        <v>1</v>
      </c>
      <c r="M6" s="141"/>
      <c r="N6" s="149">
        <v>1</v>
      </c>
      <c r="O6" s="141"/>
      <c r="P6" s="149">
        <v>1</v>
      </c>
      <c r="Q6" s="141"/>
      <c r="R6" s="149">
        <v>1</v>
      </c>
      <c r="S6" s="141"/>
      <c r="T6" s="149">
        <v>1</v>
      </c>
      <c r="U6" s="141"/>
      <c r="V6" s="149">
        <v>1</v>
      </c>
      <c r="W6" s="141"/>
      <c r="X6" s="149">
        <v>1</v>
      </c>
      <c r="Y6" s="141"/>
      <c r="Z6" s="149">
        <v>1</v>
      </c>
      <c r="AA6" s="141"/>
      <c r="AB6" s="149">
        <v>1</v>
      </c>
      <c r="AC6" s="141"/>
      <c r="AD6" s="149">
        <v>1</v>
      </c>
      <c r="AE6" s="141"/>
      <c r="AF6" s="149"/>
      <c r="AG6" s="141"/>
      <c r="AH6" s="149">
        <v>1</v>
      </c>
      <c r="AI6" s="141"/>
      <c r="AJ6" s="149">
        <v>1</v>
      </c>
      <c r="AK6" s="141"/>
      <c r="AL6" s="149">
        <v>1</v>
      </c>
      <c r="AM6" s="141"/>
      <c r="AN6" s="149">
        <v>1</v>
      </c>
      <c r="AO6" s="144"/>
      <c r="AP6" s="149">
        <v>1</v>
      </c>
      <c r="AQ6" s="141"/>
      <c r="AR6" s="149">
        <v>1</v>
      </c>
      <c r="AS6" s="141"/>
      <c r="AT6" s="149"/>
      <c r="AU6" s="141"/>
      <c r="AV6" s="149"/>
      <c r="AW6" s="141"/>
      <c r="AX6" s="149"/>
      <c r="AY6" s="141"/>
      <c r="AZ6" s="149"/>
      <c r="BA6" s="141"/>
      <c r="BB6" s="149"/>
      <c r="BC6" s="141"/>
      <c r="BD6" s="149"/>
      <c r="BE6" s="141"/>
      <c r="BF6" s="214"/>
      <c r="BG6" s="141">
        <f t="shared" si="0"/>
        <v>0</v>
      </c>
      <c r="BH6" s="141">
        <v>60</v>
      </c>
      <c r="BI6" s="141">
        <f t="shared" si="1"/>
        <v>17</v>
      </c>
      <c r="BJ6" s="141">
        <v>100</v>
      </c>
      <c r="BK6" s="141">
        <f t="shared" ref="BK6" si="2">(BG6*BH6)+(BI6*BJ6)</f>
        <v>1700</v>
      </c>
      <c r="BL6" s="224"/>
      <c r="BM6" s="218" t="str">
        <f t="shared" ref="BM6:BM80" si="3">IF(BK6&lt;&gt;0,"OK","×")</f>
        <v>OK</v>
      </c>
    </row>
    <row r="7" spans="1:68" s="27" customFormat="1" ht="28.8" hidden="1">
      <c r="A7" s="185" t="s">
        <v>27</v>
      </c>
      <c r="B7" s="141">
        <f>SUBTOTAL(103,C$5:C7)</f>
        <v>2</v>
      </c>
      <c r="C7" s="188" t="s">
        <v>221</v>
      </c>
      <c r="D7" s="189" t="s">
        <v>222</v>
      </c>
      <c r="E7" s="221"/>
      <c r="F7" s="222"/>
      <c r="G7" s="202"/>
      <c r="H7" s="203"/>
      <c r="I7" s="202"/>
      <c r="J7" s="203"/>
      <c r="K7" s="202"/>
      <c r="L7" s="203"/>
      <c r="M7" s="202"/>
      <c r="N7" s="203"/>
      <c r="O7" s="202"/>
      <c r="P7" s="203"/>
      <c r="Q7" s="202"/>
      <c r="R7" s="203"/>
      <c r="S7" s="202"/>
      <c r="T7" s="203"/>
      <c r="U7" s="202"/>
      <c r="V7" s="203"/>
      <c r="W7" s="202"/>
      <c r="X7" s="203"/>
      <c r="Y7" s="202"/>
      <c r="Z7" s="203"/>
      <c r="AA7" s="202"/>
      <c r="AB7" s="203"/>
      <c r="AC7" s="202"/>
      <c r="AD7" s="203"/>
      <c r="AE7" s="202"/>
      <c r="AF7" s="203"/>
      <c r="AG7" s="202"/>
      <c r="AH7" s="203"/>
      <c r="AI7" s="202"/>
      <c r="AJ7" s="203"/>
      <c r="AK7" s="202"/>
      <c r="AL7" s="203"/>
      <c r="AM7" s="202"/>
      <c r="AN7" s="203"/>
      <c r="AO7" s="141"/>
      <c r="AP7" s="149"/>
      <c r="AQ7" s="141"/>
      <c r="AR7" s="149"/>
      <c r="AS7" s="141"/>
      <c r="AT7" s="149"/>
      <c r="AU7" s="141"/>
      <c r="AV7" s="149"/>
      <c r="AW7" s="141"/>
      <c r="AX7" s="149"/>
      <c r="AY7" s="141"/>
      <c r="AZ7" s="149"/>
      <c r="BA7" s="141"/>
      <c r="BB7" s="149"/>
      <c r="BC7" s="141"/>
      <c r="BD7" s="149"/>
      <c r="BE7" s="141"/>
      <c r="BF7" s="193"/>
      <c r="BG7" s="220">
        <f t="shared" si="0"/>
        <v>0</v>
      </c>
      <c r="BH7" s="202">
        <v>60</v>
      </c>
      <c r="BI7" s="202">
        <f t="shared" si="1"/>
        <v>0</v>
      </c>
      <c r="BJ7" s="202">
        <v>100</v>
      </c>
      <c r="BK7" s="202">
        <f>(BG7*BH7)+(BI7*BJ7)</f>
        <v>0</v>
      </c>
      <c r="BL7" s="145"/>
      <c r="BM7" s="150" t="str">
        <f t="shared" si="3"/>
        <v>×</v>
      </c>
    </row>
    <row r="8" spans="1:68" s="27" customFormat="1" ht="24.9" customHeight="1">
      <c r="A8" s="185"/>
      <c r="B8" s="141">
        <f>SUBTOTAL(103,C$5:C8)</f>
        <v>3</v>
      </c>
      <c r="C8" s="147" t="s">
        <v>173</v>
      </c>
      <c r="D8" s="189" t="s">
        <v>168</v>
      </c>
      <c r="E8" s="141"/>
      <c r="F8" s="149"/>
      <c r="G8" s="141"/>
      <c r="H8" s="149"/>
      <c r="I8" s="141"/>
      <c r="J8" s="149"/>
      <c r="K8" s="141"/>
      <c r="L8" s="149"/>
      <c r="M8" s="141"/>
      <c r="N8" s="149"/>
      <c r="O8" s="141"/>
      <c r="P8" s="149"/>
      <c r="Q8" s="141"/>
      <c r="R8" s="149"/>
      <c r="S8" s="141"/>
      <c r="T8" s="149"/>
      <c r="U8" s="141"/>
      <c r="V8" s="149"/>
      <c r="W8" s="141"/>
      <c r="X8" s="149"/>
      <c r="Y8" s="141"/>
      <c r="Z8" s="149"/>
      <c r="AA8" s="141"/>
      <c r="AB8" s="149"/>
      <c r="AC8" s="141"/>
      <c r="AD8" s="149"/>
      <c r="AE8" s="141"/>
      <c r="AF8" s="149"/>
      <c r="AG8" s="141"/>
      <c r="AH8" s="149"/>
      <c r="AI8" s="141"/>
      <c r="AJ8" s="149">
        <v>1</v>
      </c>
      <c r="AK8" s="141"/>
      <c r="AL8" s="149"/>
      <c r="AM8" s="141"/>
      <c r="AN8" s="149"/>
      <c r="AO8" s="144"/>
      <c r="AP8" s="149"/>
      <c r="AQ8" s="141"/>
      <c r="AR8" s="149"/>
      <c r="AS8" s="141"/>
      <c r="AT8" s="149"/>
      <c r="AU8" s="141"/>
      <c r="AV8" s="149"/>
      <c r="AW8" s="141"/>
      <c r="AX8" s="149"/>
      <c r="AY8" s="141"/>
      <c r="AZ8" s="149"/>
      <c r="BA8" s="141"/>
      <c r="BB8" s="149"/>
      <c r="BC8" s="141"/>
      <c r="BD8" s="149"/>
      <c r="BE8" s="141"/>
      <c r="BF8" s="214"/>
      <c r="BG8" s="141">
        <f t="shared" si="0"/>
        <v>0</v>
      </c>
      <c r="BH8" s="141">
        <v>60</v>
      </c>
      <c r="BI8" s="141">
        <f t="shared" si="1"/>
        <v>1</v>
      </c>
      <c r="BJ8" s="141">
        <v>100</v>
      </c>
      <c r="BK8" s="141">
        <f t="shared" ref="BK8:BK13" si="4">(BG8*BH8)+(BI8*BJ8)</f>
        <v>100</v>
      </c>
      <c r="BL8" s="224"/>
      <c r="BM8" s="218" t="str">
        <f t="shared" si="3"/>
        <v>OK</v>
      </c>
    </row>
    <row r="9" spans="1:68" s="27" customFormat="1" ht="24.9" customHeight="1">
      <c r="A9" s="185" t="s">
        <v>27</v>
      </c>
      <c r="B9" s="141">
        <f>SUBTOTAL(103,C$5:C9)</f>
        <v>4</v>
      </c>
      <c r="C9" s="147" t="s">
        <v>336</v>
      </c>
      <c r="D9" s="194" t="s">
        <v>31</v>
      </c>
      <c r="E9" s="141"/>
      <c r="F9" s="149"/>
      <c r="G9" s="141"/>
      <c r="H9" s="149"/>
      <c r="I9" s="141"/>
      <c r="J9" s="149"/>
      <c r="K9" s="141"/>
      <c r="L9" s="149"/>
      <c r="M9" s="141"/>
      <c r="N9" s="149"/>
      <c r="O9" s="141"/>
      <c r="P9" s="149"/>
      <c r="Q9" s="141"/>
      <c r="R9" s="149"/>
      <c r="S9" s="141"/>
      <c r="T9" s="149"/>
      <c r="U9" s="141"/>
      <c r="V9" s="149"/>
      <c r="W9" s="141"/>
      <c r="X9" s="149"/>
      <c r="Y9" s="141"/>
      <c r="Z9" s="149"/>
      <c r="AA9" s="141"/>
      <c r="AB9" s="149"/>
      <c r="AC9" s="141"/>
      <c r="AD9" s="149"/>
      <c r="AE9" s="141"/>
      <c r="AF9" s="149"/>
      <c r="AG9" s="141"/>
      <c r="AH9" s="149"/>
      <c r="AI9" s="141">
        <v>1</v>
      </c>
      <c r="AJ9" s="149">
        <v>1</v>
      </c>
      <c r="AK9" s="141"/>
      <c r="AL9" s="149">
        <v>1</v>
      </c>
      <c r="AM9" s="141">
        <v>1</v>
      </c>
      <c r="AN9" s="149">
        <v>1</v>
      </c>
      <c r="AO9" s="144">
        <v>1</v>
      </c>
      <c r="AP9" s="149">
        <v>2</v>
      </c>
      <c r="AQ9" s="141">
        <v>1</v>
      </c>
      <c r="AR9" s="149">
        <v>1</v>
      </c>
      <c r="AS9" s="141"/>
      <c r="AT9" s="149"/>
      <c r="AU9" s="141"/>
      <c r="AV9" s="149"/>
      <c r="AW9" s="141"/>
      <c r="AX9" s="149"/>
      <c r="AY9" s="141"/>
      <c r="AZ9" s="149"/>
      <c r="BA9" s="141"/>
      <c r="BB9" s="149"/>
      <c r="BC9" s="141"/>
      <c r="BD9" s="149"/>
      <c r="BE9" s="141"/>
      <c r="BF9" s="214"/>
      <c r="BG9" s="141">
        <f t="shared" si="0"/>
        <v>4</v>
      </c>
      <c r="BH9" s="141">
        <v>60</v>
      </c>
      <c r="BI9" s="141">
        <f t="shared" si="1"/>
        <v>6</v>
      </c>
      <c r="BJ9" s="141">
        <v>100</v>
      </c>
      <c r="BK9" s="141">
        <f t="shared" si="4"/>
        <v>840</v>
      </c>
      <c r="BL9" s="224"/>
      <c r="BM9" s="218" t="str">
        <f t="shared" si="3"/>
        <v>OK</v>
      </c>
    </row>
    <row r="10" spans="1:68" s="27" customFormat="1" ht="24.9" hidden="1" customHeight="1">
      <c r="A10" s="185"/>
      <c r="B10" s="141">
        <f>SUBTOTAL(103,C$5:C10)</f>
        <v>4</v>
      </c>
      <c r="C10" s="188" t="s">
        <v>190</v>
      </c>
      <c r="D10" s="194" t="s">
        <v>191</v>
      </c>
      <c r="E10" s="221"/>
      <c r="F10" s="222"/>
      <c r="G10" s="202"/>
      <c r="H10" s="203"/>
      <c r="I10" s="202"/>
      <c r="J10" s="203"/>
      <c r="K10" s="202"/>
      <c r="L10" s="203"/>
      <c r="M10" s="202"/>
      <c r="N10" s="203"/>
      <c r="O10" s="202"/>
      <c r="P10" s="203"/>
      <c r="Q10" s="202"/>
      <c r="R10" s="203"/>
      <c r="S10" s="202"/>
      <c r="T10" s="203"/>
      <c r="U10" s="202"/>
      <c r="V10" s="203"/>
      <c r="W10" s="202"/>
      <c r="X10" s="203"/>
      <c r="Y10" s="202"/>
      <c r="Z10" s="203"/>
      <c r="AA10" s="202"/>
      <c r="AB10" s="203"/>
      <c r="AC10" s="202"/>
      <c r="AD10" s="203"/>
      <c r="AE10" s="202"/>
      <c r="AF10" s="203"/>
      <c r="AG10" s="202"/>
      <c r="AH10" s="203"/>
      <c r="AI10" s="202"/>
      <c r="AJ10" s="203"/>
      <c r="AK10" s="202"/>
      <c r="AL10" s="203"/>
      <c r="AM10" s="202"/>
      <c r="AN10" s="203"/>
      <c r="AO10" s="141"/>
      <c r="AP10" s="149"/>
      <c r="AQ10" s="141"/>
      <c r="AR10" s="149"/>
      <c r="AS10" s="141"/>
      <c r="AT10" s="149"/>
      <c r="AU10" s="141"/>
      <c r="AV10" s="149"/>
      <c r="AW10" s="141"/>
      <c r="AX10" s="149"/>
      <c r="AY10" s="141"/>
      <c r="AZ10" s="149"/>
      <c r="BA10" s="141"/>
      <c r="BB10" s="149"/>
      <c r="BC10" s="141"/>
      <c r="BD10" s="149"/>
      <c r="BE10" s="141"/>
      <c r="BF10" s="193"/>
      <c r="BG10" s="220">
        <f t="shared" si="0"/>
        <v>0</v>
      </c>
      <c r="BH10" s="202">
        <v>60</v>
      </c>
      <c r="BI10" s="202">
        <f t="shared" si="1"/>
        <v>0</v>
      </c>
      <c r="BJ10" s="202">
        <v>100</v>
      </c>
      <c r="BK10" s="202">
        <f t="shared" si="4"/>
        <v>0</v>
      </c>
      <c r="BL10" s="145"/>
      <c r="BM10" s="150" t="str">
        <f t="shared" si="3"/>
        <v>×</v>
      </c>
    </row>
    <row r="11" spans="1:68" s="27" customFormat="1" ht="24.9" customHeight="1">
      <c r="A11" s="185" t="s">
        <v>27</v>
      </c>
      <c r="B11" s="141">
        <f>SUBTOTAL(103,C$5:C11)</f>
        <v>5</v>
      </c>
      <c r="C11" s="195" t="s">
        <v>171</v>
      </c>
      <c r="D11" s="196" t="s">
        <v>32</v>
      </c>
      <c r="E11" s="192"/>
      <c r="F11" s="207"/>
      <c r="G11" s="141"/>
      <c r="H11" s="149"/>
      <c r="I11" s="141"/>
      <c r="J11" s="149"/>
      <c r="K11" s="141"/>
      <c r="L11" s="149"/>
      <c r="M11" s="141"/>
      <c r="N11" s="149"/>
      <c r="O11" s="141"/>
      <c r="P11" s="149"/>
      <c r="Q11" s="141">
        <v>1</v>
      </c>
      <c r="R11" s="149"/>
      <c r="S11" s="141"/>
      <c r="T11" s="149"/>
      <c r="U11" s="141"/>
      <c r="V11" s="149"/>
      <c r="W11" s="141"/>
      <c r="X11" s="149"/>
      <c r="Y11" s="141"/>
      <c r="Z11" s="149"/>
      <c r="AA11" s="141"/>
      <c r="AB11" s="149"/>
      <c r="AC11" s="141"/>
      <c r="AD11" s="149"/>
      <c r="AE11" s="141"/>
      <c r="AF11" s="149"/>
      <c r="AG11" s="141"/>
      <c r="AH11" s="149"/>
      <c r="AI11" s="141"/>
      <c r="AJ11" s="149"/>
      <c r="AK11" s="141"/>
      <c r="AL11" s="149"/>
      <c r="AM11" s="141"/>
      <c r="AN11" s="149"/>
      <c r="AO11" s="141"/>
      <c r="AP11" s="149"/>
      <c r="AQ11" s="141"/>
      <c r="AR11" s="149"/>
      <c r="AS11" s="141"/>
      <c r="AT11" s="149"/>
      <c r="AU11" s="141"/>
      <c r="AV11" s="149"/>
      <c r="AW11" s="141"/>
      <c r="AX11" s="149"/>
      <c r="AY11" s="141"/>
      <c r="AZ11" s="149"/>
      <c r="BA11" s="141"/>
      <c r="BB11" s="149"/>
      <c r="BC11" s="141"/>
      <c r="BD11" s="149"/>
      <c r="BE11" s="141"/>
      <c r="BF11" s="193"/>
      <c r="BG11" s="144">
        <f t="shared" si="0"/>
        <v>1</v>
      </c>
      <c r="BH11" s="141">
        <v>60</v>
      </c>
      <c r="BI11" s="141">
        <f t="shared" si="1"/>
        <v>0</v>
      </c>
      <c r="BJ11" s="141">
        <v>100</v>
      </c>
      <c r="BK11" s="141">
        <f t="shared" si="4"/>
        <v>60</v>
      </c>
      <c r="BL11" s="145"/>
      <c r="BM11" s="150" t="str">
        <f t="shared" si="3"/>
        <v>OK</v>
      </c>
    </row>
    <row r="12" spans="1:68" s="27" customFormat="1" ht="24.9" customHeight="1">
      <c r="A12" s="185"/>
      <c r="B12" s="141">
        <f>SUBTOTAL(103,C$5:C12)</f>
        <v>6</v>
      </c>
      <c r="C12" s="27" t="s">
        <v>182</v>
      </c>
      <c r="D12" s="189" t="s">
        <v>181</v>
      </c>
      <c r="E12" s="141"/>
      <c r="F12" s="149"/>
      <c r="G12" s="141"/>
      <c r="H12" s="149">
        <v>1</v>
      </c>
      <c r="I12" s="141"/>
      <c r="J12" s="149"/>
      <c r="K12" s="141"/>
      <c r="L12" s="149"/>
      <c r="M12" s="141"/>
      <c r="N12" s="149"/>
      <c r="O12" s="141"/>
      <c r="P12" s="149"/>
      <c r="Q12" s="141"/>
      <c r="R12" s="149"/>
      <c r="S12" s="141"/>
      <c r="T12" s="149"/>
      <c r="U12" s="141"/>
      <c r="V12" s="149"/>
      <c r="W12" s="141"/>
      <c r="X12" s="149"/>
      <c r="Y12" s="141"/>
      <c r="Z12" s="149"/>
      <c r="AA12" s="141"/>
      <c r="AB12" s="149"/>
      <c r="AC12" s="141"/>
      <c r="AD12" s="149"/>
      <c r="AE12" s="141"/>
      <c r="AF12" s="149"/>
      <c r="AG12" s="141"/>
      <c r="AH12" s="149"/>
      <c r="AI12" s="141"/>
      <c r="AJ12" s="149"/>
      <c r="AK12" s="141"/>
      <c r="AL12" s="149"/>
      <c r="AM12" s="141"/>
      <c r="AN12" s="149"/>
      <c r="AO12" s="144"/>
      <c r="AP12" s="149">
        <v>1</v>
      </c>
      <c r="AQ12" s="141"/>
      <c r="AR12" s="149"/>
      <c r="AS12" s="141"/>
      <c r="AT12" s="149"/>
      <c r="AU12" s="141"/>
      <c r="AV12" s="149"/>
      <c r="AW12" s="141"/>
      <c r="AX12" s="149"/>
      <c r="AY12" s="141"/>
      <c r="AZ12" s="149"/>
      <c r="BA12" s="141"/>
      <c r="BB12" s="149"/>
      <c r="BC12" s="141"/>
      <c r="BD12" s="149"/>
      <c r="BE12" s="141"/>
      <c r="BF12" s="214"/>
      <c r="BG12" s="141">
        <f t="shared" si="0"/>
        <v>0</v>
      </c>
      <c r="BH12" s="141">
        <v>60</v>
      </c>
      <c r="BI12" s="141">
        <f t="shared" si="1"/>
        <v>2</v>
      </c>
      <c r="BJ12" s="141">
        <v>100</v>
      </c>
      <c r="BK12" s="141">
        <f t="shared" si="4"/>
        <v>200</v>
      </c>
      <c r="BL12" s="224"/>
      <c r="BM12" s="218" t="str">
        <f t="shared" si="3"/>
        <v>OK</v>
      </c>
    </row>
    <row r="13" spans="1:68" s="27" customFormat="1" ht="18.75" customHeight="1">
      <c r="A13" s="185"/>
      <c r="B13" s="141">
        <f>SUBTOTAL(103,C$5:C13)</f>
        <v>7</v>
      </c>
      <c r="C13" s="150" t="s">
        <v>178</v>
      </c>
      <c r="D13" s="189" t="s">
        <v>179</v>
      </c>
      <c r="E13" s="141"/>
      <c r="F13" s="149"/>
      <c r="G13" s="141"/>
      <c r="H13" s="149"/>
      <c r="I13" s="141"/>
      <c r="J13" s="149"/>
      <c r="K13" s="141"/>
      <c r="L13" s="149">
        <v>1</v>
      </c>
      <c r="M13" s="141"/>
      <c r="N13" s="149"/>
      <c r="O13" s="141"/>
      <c r="P13" s="149"/>
      <c r="Q13" s="141"/>
      <c r="R13" s="149"/>
      <c r="S13" s="141"/>
      <c r="T13" s="149"/>
      <c r="U13" s="141"/>
      <c r="V13" s="149"/>
      <c r="W13" s="141"/>
      <c r="X13" s="149"/>
      <c r="Y13" s="141"/>
      <c r="Z13" s="149"/>
      <c r="AA13" s="141"/>
      <c r="AB13" s="149"/>
      <c r="AC13" s="141"/>
      <c r="AD13" s="149"/>
      <c r="AE13" s="141"/>
      <c r="AF13" s="149"/>
      <c r="AG13" s="141"/>
      <c r="AH13" s="149"/>
      <c r="AI13" s="141"/>
      <c r="AJ13" s="149"/>
      <c r="AK13" s="141"/>
      <c r="AL13" s="149"/>
      <c r="AM13" s="141"/>
      <c r="AN13" s="149"/>
      <c r="AO13" s="144"/>
      <c r="AP13" s="149"/>
      <c r="AQ13" s="141"/>
      <c r="AR13" s="149"/>
      <c r="AS13" s="141"/>
      <c r="AT13" s="149"/>
      <c r="AU13" s="141"/>
      <c r="AV13" s="149"/>
      <c r="AW13" s="141"/>
      <c r="AX13" s="149"/>
      <c r="AY13" s="141"/>
      <c r="AZ13" s="149"/>
      <c r="BA13" s="141"/>
      <c r="BB13" s="149"/>
      <c r="BC13" s="141"/>
      <c r="BD13" s="149"/>
      <c r="BE13" s="141"/>
      <c r="BF13" s="214"/>
      <c r="BG13" s="141">
        <f t="shared" si="0"/>
        <v>0</v>
      </c>
      <c r="BH13" s="141">
        <v>60</v>
      </c>
      <c r="BI13" s="141">
        <f t="shared" si="1"/>
        <v>1</v>
      </c>
      <c r="BJ13" s="141">
        <v>100</v>
      </c>
      <c r="BK13" s="141">
        <f t="shared" si="4"/>
        <v>100</v>
      </c>
      <c r="BL13" s="224"/>
      <c r="BM13" s="218" t="str">
        <f t="shared" si="3"/>
        <v>OK</v>
      </c>
    </row>
    <row r="14" spans="1:68" s="27" customFormat="1" ht="24.9" customHeight="1">
      <c r="A14" s="185" t="s">
        <v>27</v>
      </c>
      <c r="B14" s="141">
        <f>SUBTOTAL(103,C$5:C14)</f>
        <v>8</v>
      </c>
      <c r="C14" s="188" t="s">
        <v>33</v>
      </c>
      <c r="D14" s="194" t="s">
        <v>34</v>
      </c>
      <c r="E14" s="141"/>
      <c r="F14" s="149">
        <v>1</v>
      </c>
      <c r="G14" s="141"/>
      <c r="H14" s="149"/>
      <c r="I14" s="141"/>
      <c r="J14" s="149">
        <v>1</v>
      </c>
      <c r="K14" s="141"/>
      <c r="L14" s="149">
        <v>1</v>
      </c>
      <c r="M14" s="141"/>
      <c r="N14" s="149"/>
      <c r="O14" s="141"/>
      <c r="P14" s="149">
        <v>1</v>
      </c>
      <c r="Q14" s="141"/>
      <c r="R14" s="149">
        <v>1</v>
      </c>
      <c r="S14" s="141"/>
      <c r="T14" s="149">
        <v>1</v>
      </c>
      <c r="U14" s="141"/>
      <c r="V14" s="149">
        <v>1</v>
      </c>
      <c r="W14" s="141"/>
      <c r="X14" s="149"/>
      <c r="Y14" s="141"/>
      <c r="Z14" s="149">
        <v>1</v>
      </c>
      <c r="AA14" s="141"/>
      <c r="AB14" s="149">
        <v>1</v>
      </c>
      <c r="AC14" s="141"/>
      <c r="AD14" s="149">
        <v>1</v>
      </c>
      <c r="AE14" s="141"/>
      <c r="AF14" s="149">
        <v>1</v>
      </c>
      <c r="AG14" s="141"/>
      <c r="AH14" s="149">
        <v>1</v>
      </c>
      <c r="AI14" s="141"/>
      <c r="AJ14" s="149">
        <v>1</v>
      </c>
      <c r="AK14" s="141"/>
      <c r="AL14" s="149">
        <v>1</v>
      </c>
      <c r="AM14" s="141"/>
      <c r="AN14" s="149">
        <v>1</v>
      </c>
      <c r="AO14" s="144"/>
      <c r="AP14" s="149">
        <v>1</v>
      </c>
      <c r="AQ14" s="141"/>
      <c r="AR14" s="149">
        <v>1</v>
      </c>
      <c r="AS14" s="141"/>
      <c r="AT14" s="149"/>
      <c r="AU14" s="141"/>
      <c r="AV14" s="149"/>
      <c r="AW14" s="141"/>
      <c r="AX14" s="149"/>
      <c r="AY14" s="141"/>
      <c r="AZ14" s="149"/>
      <c r="BA14" s="141"/>
      <c r="BB14" s="149"/>
      <c r="BC14" s="141"/>
      <c r="BD14" s="149"/>
      <c r="BE14" s="141"/>
      <c r="BF14" s="214"/>
      <c r="BG14" s="141">
        <f t="shared" si="0"/>
        <v>0</v>
      </c>
      <c r="BH14" s="141">
        <v>60</v>
      </c>
      <c r="BI14" s="141">
        <f t="shared" si="1"/>
        <v>17</v>
      </c>
      <c r="BJ14" s="141">
        <v>100</v>
      </c>
      <c r="BK14" s="141">
        <f t="shared" ref="BK14:BK102" si="5">(BG14*BH14)+(BI14*BJ14)</f>
        <v>1700</v>
      </c>
      <c r="BL14" s="224"/>
      <c r="BM14" s="218" t="str">
        <f t="shared" si="3"/>
        <v>OK</v>
      </c>
    </row>
    <row r="15" spans="1:68" s="27" customFormat="1" ht="24.9" customHeight="1">
      <c r="A15" s="185"/>
      <c r="B15" s="141">
        <f>SUBTOTAL(103,C$5:C15)</f>
        <v>9</v>
      </c>
      <c r="C15" s="188" t="s">
        <v>175</v>
      </c>
      <c r="D15" s="194" t="s">
        <v>34</v>
      </c>
      <c r="E15" s="141"/>
      <c r="F15" s="149">
        <v>1</v>
      </c>
      <c r="G15" s="141"/>
      <c r="H15" s="149"/>
      <c r="I15" s="141"/>
      <c r="J15" s="149">
        <v>1</v>
      </c>
      <c r="K15" s="141"/>
      <c r="L15" s="149">
        <v>1</v>
      </c>
      <c r="M15" s="141"/>
      <c r="N15" s="149"/>
      <c r="O15" s="141"/>
      <c r="P15" s="149">
        <v>1</v>
      </c>
      <c r="Q15" s="141"/>
      <c r="R15" s="149">
        <v>1</v>
      </c>
      <c r="S15" s="141"/>
      <c r="T15" s="149">
        <v>1</v>
      </c>
      <c r="U15" s="141"/>
      <c r="V15" s="149">
        <v>1</v>
      </c>
      <c r="W15" s="141"/>
      <c r="X15" s="149"/>
      <c r="Y15" s="141"/>
      <c r="Z15" s="149">
        <v>1</v>
      </c>
      <c r="AA15" s="141"/>
      <c r="AB15" s="149">
        <v>1</v>
      </c>
      <c r="AC15" s="141"/>
      <c r="AD15" s="149">
        <v>1</v>
      </c>
      <c r="AE15" s="141"/>
      <c r="AF15" s="149">
        <v>1</v>
      </c>
      <c r="AG15" s="141"/>
      <c r="AH15" s="149">
        <v>1</v>
      </c>
      <c r="AI15" s="141"/>
      <c r="AJ15" s="149">
        <v>1</v>
      </c>
      <c r="AK15" s="141"/>
      <c r="AL15" s="149">
        <v>1</v>
      </c>
      <c r="AM15" s="141"/>
      <c r="AN15" s="149">
        <v>1</v>
      </c>
      <c r="AO15" s="144"/>
      <c r="AP15" s="149">
        <v>1</v>
      </c>
      <c r="AQ15" s="141"/>
      <c r="AR15" s="149">
        <v>1</v>
      </c>
      <c r="AS15" s="141"/>
      <c r="AT15" s="149"/>
      <c r="AU15" s="141"/>
      <c r="AV15" s="149"/>
      <c r="AW15" s="141"/>
      <c r="AX15" s="149"/>
      <c r="AY15" s="141"/>
      <c r="AZ15" s="149"/>
      <c r="BA15" s="141"/>
      <c r="BB15" s="149"/>
      <c r="BC15" s="141"/>
      <c r="BD15" s="149"/>
      <c r="BE15" s="141"/>
      <c r="BF15" s="214"/>
      <c r="BG15" s="141">
        <f t="shared" si="0"/>
        <v>0</v>
      </c>
      <c r="BH15" s="141">
        <v>60</v>
      </c>
      <c r="BI15" s="141">
        <f t="shared" si="1"/>
        <v>17</v>
      </c>
      <c r="BJ15" s="141">
        <v>100</v>
      </c>
      <c r="BK15" s="141">
        <f t="shared" si="5"/>
        <v>1700</v>
      </c>
      <c r="BL15" s="224"/>
      <c r="BM15" s="218" t="str">
        <f t="shared" si="3"/>
        <v>OK</v>
      </c>
    </row>
    <row r="16" spans="1:68" s="27" customFormat="1" ht="24.9" customHeight="1">
      <c r="A16" s="185"/>
      <c r="B16" s="141">
        <f>SUBTOTAL(103,C$5:C16)</f>
        <v>10</v>
      </c>
      <c r="C16" s="271" t="s">
        <v>214</v>
      </c>
      <c r="D16" s="189" t="s">
        <v>213</v>
      </c>
      <c r="E16" s="141"/>
      <c r="F16" s="149"/>
      <c r="G16" s="141"/>
      <c r="H16" s="149"/>
      <c r="I16" s="141"/>
      <c r="J16" s="149"/>
      <c r="K16" s="141"/>
      <c r="L16" s="149">
        <v>1</v>
      </c>
      <c r="M16" s="141"/>
      <c r="N16" s="149"/>
      <c r="O16" s="141"/>
      <c r="P16" s="149"/>
      <c r="Q16" s="141"/>
      <c r="R16" s="149"/>
      <c r="S16" s="141"/>
      <c r="T16" s="149"/>
      <c r="U16" s="141"/>
      <c r="V16" s="149"/>
      <c r="W16" s="141"/>
      <c r="X16" s="149"/>
      <c r="Y16" s="141"/>
      <c r="Z16" s="149"/>
      <c r="AA16" s="141"/>
      <c r="AB16" s="149">
        <v>1</v>
      </c>
      <c r="AC16" s="141"/>
      <c r="AD16" s="149"/>
      <c r="AE16" s="141"/>
      <c r="AF16" s="149"/>
      <c r="AG16" s="141"/>
      <c r="AH16" s="149">
        <v>1</v>
      </c>
      <c r="AI16" s="141"/>
      <c r="AJ16" s="149"/>
      <c r="AK16" s="141"/>
      <c r="AL16" s="149"/>
      <c r="AM16" s="141"/>
      <c r="AN16" s="149">
        <v>1</v>
      </c>
      <c r="AO16" s="144"/>
      <c r="AP16" s="149">
        <v>1</v>
      </c>
      <c r="AQ16" s="141"/>
      <c r="AR16" s="149">
        <v>1</v>
      </c>
      <c r="AS16" s="141"/>
      <c r="AT16" s="149"/>
      <c r="AU16" s="141"/>
      <c r="AV16" s="149"/>
      <c r="AW16" s="141"/>
      <c r="AX16" s="149"/>
      <c r="AY16" s="141"/>
      <c r="AZ16" s="149"/>
      <c r="BA16" s="141"/>
      <c r="BB16" s="149"/>
      <c r="BC16" s="141"/>
      <c r="BD16" s="149"/>
      <c r="BE16" s="141"/>
      <c r="BF16" s="214"/>
      <c r="BG16" s="141">
        <f t="shared" si="0"/>
        <v>0</v>
      </c>
      <c r="BH16" s="141">
        <v>60</v>
      </c>
      <c r="BI16" s="141">
        <f t="shared" si="1"/>
        <v>6</v>
      </c>
      <c r="BJ16" s="141">
        <v>100</v>
      </c>
      <c r="BK16" s="141">
        <f t="shared" si="5"/>
        <v>600</v>
      </c>
      <c r="BL16" s="224"/>
      <c r="BM16" s="218" t="str">
        <f t="shared" si="3"/>
        <v>OK</v>
      </c>
    </row>
    <row r="17" spans="1:65" s="27" customFormat="1" ht="24.9" customHeight="1">
      <c r="A17" s="185"/>
      <c r="B17" s="141">
        <v>11</v>
      </c>
      <c r="C17" s="269" t="s">
        <v>330</v>
      </c>
      <c r="D17" s="197" t="s">
        <v>331</v>
      </c>
      <c r="E17" s="141"/>
      <c r="F17" s="149"/>
      <c r="G17" s="141"/>
      <c r="H17" s="149"/>
      <c r="I17" s="141"/>
      <c r="J17" s="149"/>
      <c r="K17" s="141"/>
      <c r="L17" s="149"/>
      <c r="M17" s="141"/>
      <c r="N17" s="149"/>
      <c r="O17" s="141"/>
      <c r="P17" s="149"/>
      <c r="Q17" s="141"/>
      <c r="R17" s="149"/>
      <c r="S17" s="141"/>
      <c r="T17" s="149">
        <v>1</v>
      </c>
      <c r="U17" s="141">
        <v>1</v>
      </c>
      <c r="V17" s="149">
        <v>1</v>
      </c>
      <c r="W17" s="141">
        <v>1</v>
      </c>
      <c r="X17" s="149"/>
      <c r="Y17" s="141">
        <v>1</v>
      </c>
      <c r="Z17" s="149">
        <v>1</v>
      </c>
      <c r="AA17" s="141">
        <v>1</v>
      </c>
      <c r="AB17" s="149">
        <v>1</v>
      </c>
      <c r="AC17" s="141"/>
      <c r="AD17" s="149">
        <v>1</v>
      </c>
      <c r="AE17" s="141"/>
      <c r="AF17" s="149"/>
      <c r="AG17" s="141"/>
      <c r="AH17" s="149"/>
      <c r="AI17" s="141"/>
      <c r="AJ17" s="149"/>
      <c r="AK17" s="141"/>
      <c r="AL17" s="149"/>
      <c r="AM17" s="141"/>
      <c r="AN17" s="149"/>
      <c r="AO17" s="144"/>
      <c r="AP17" s="149"/>
      <c r="AQ17" s="141"/>
      <c r="AR17" s="149"/>
      <c r="AS17" s="141"/>
      <c r="AT17" s="149"/>
      <c r="AU17" s="141"/>
      <c r="AV17" s="149"/>
      <c r="AW17" s="141"/>
      <c r="AX17" s="149"/>
      <c r="AY17" s="141"/>
      <c r="AZ17" s="149"/>
      <c r="BA17" s="141"/>
      <c r="BB17" s="149"/>
      <c r="BC17" s="141"/>
      <c r="BD17" s="149"/>
      <c r="BE17" s="141"/>
      <c r="BF17" s="214"/>
      <c r="BG17" s="141">
        <f t="shared" si="0"/>
        <v>4</v>
      </c>
      <c r="BH17" s="141">
        <v>60</v>
      </c>
      <c r="BI17" s="141">
        <f t="shared" si="1"/>
        <v>5</v>
      </c>
      <c r="BJ17" s="141">
        <v>100</v>
      </c>
      <c r="BK17" s="141">
        <f t="shared" si="5"/>
        <v>740</v>
      </c>
      <c r="BL17" s="270"/>
      <c r="BM17" s="218" t="str">
        <f t="shared" si="3"/>
        <v>OK</v>
      </c>
    </row>
    <row r="18" spans="1:65" s="27" customFormat="1" ht="24.9" customHeight="1">
      <c r="A18" s="185" t="s">
        <v>27</v>
      </c>
      <c r="B18" s="141">
        <f>SUBTOTAL(103,C$5:C18)</f>
        <v>12</v>
      </c>
      <c r="C18" s="269" t="s">
        <v>172</v>
      </c>
      <c r="D18" s="197" t="s">
        <v>174</v>
      </c>
      <c r="E18" s="141"/>
      <c r="F18" s="149">
        <v>1</v>
      </c>
      <c r="G18" s="141"/>
      <c r="H18" s="149"/>
      <c r="I18" s="141"/>
      <c r="J18" s="149">
        <v>1</v>
      </c>
      <c r="K18" s="141"/>
      <c r="L18" s="149">
        <v>1</v>
      </c>
      <c r="M18" s="141"/>
      <c r="N18" s="149"/>
      <c r="O18" s="141"/>
      <c r="P18" s="149">
        <v>1</v>
      </c>
      <c r="Q18" s="141"/>
      <c r="R18" s="149">
        <v>1</v>
      </c>
      <c r="S18" s="141"/>
      <c r="T18" s="149">
        <v>1</v>
      </c>
      <c r="U18" s="141"/>
      <c r="V18" s="149">
        <v>1</v>
      </c>
      <c r="W18" s="141"/>
      <c r="X18" s="149"/>
      <c r="Y18" s="141"/>
      <c r="Z18" s="149">
        <v>1</v>
      </c>
      <c r="AA18" s="141"/>
      <c r="AB18" s="149">
        <v>1</v>
      </c>
      <c r="AC18" s="141"/>
      <c r="AD18" s="149"/>
      <c r="AE18" s="141"/>
      <c r="AF18" s="149">
        <v>1</v>
      </c>
      <c r="AG18" s="141"/>
      <c r="AH18" s="149">
        <v>1</v>
      </c>
      <c r="AI18" s="141"/>
      <c r="AJ18" s="149">
        <v>1</v>
      </c>
      <c r="AK18" s="141"/>
      <c r="AL18" s="149">
        <v>1</v>
      </c>
      <c r="AM18" s="141"/>
      <c r="AN18" s="149">
        <v>1</v>
      </c>
      <c r="AO18" s="144"/>
      <c r="AP18" s="149">
        <v>1</v>
      </c>
      <c r="AQ18" s="141"/>
      <c r="AR18" s="149">
        <v>1</v>
      </c>
      <c r="AS18" s="141"/>
      <c r="AT18" s="149"/>
      <c r="AU18" s="141"/>
      <c r="AV18" s="149"/>
      <c r="AW18" s="141"/>
      <c r="AX18" s="149"/>
      <c r="AY18" s="141"/>
      <c r="AZ18" s="149"/>
      <c r="BA18" s="141"/>
      <c r="BB18" s="149"/>
      <c r="BC18" s="141"/>
      <c r="BD18" s="149"/>
      <c r="BE18" s="141"/>
      <c r="BF18" s="214"/>
      <c r="BG18" s="141">
        <f t="shared" si="0"/>
        <v>0</v>
      </c>
      <c r="BH18" s="141">
        <v>60</v>
      </c>
      <c r="BI18" s="141">
        <f t="shared" si="1"/>
        <v>16</v>
      </c>
      <c r="BJ18" s="141">
        <v>100</v>
      </c>
      <c r="BK18" s="141">
        <f t="shared" si="5"/>
        <v>1600</v>
      </c>
      <c r="BL18" s="224"/>
      <c r="BM18" s="218" t="str">
        <f t="shared" si="3"/>
        <v>OK</v>
      </c>
    </row>
    <row r="19" spans="1:65" s="27" customFormat="1" ht="24.9" hidden="1" customHeight="1">
      <c r="A19" s="185" t="s">
        <v>27</v>
      </c>
      <c r="B19" s="141">
        <f>SUBTOTAL(103,C$5:C19)</f>
        <v>12</v>
      </c>
      <c r="C19" s="188" t="s">
        <v>192</v>
      </c>
      <c r="D19" s="194" t="s">
        <v>34</v>
      </c>
      <c r="E19" s="141"/>
      <c r="F19" s="149"/>
      <c r="G19" s="141"/>
      <c r="H19" s="149"/>
      <c r="I19" s="141"/>
      <c r="J19" s="149"/>
      <c r="K19" s="141"/>
      <c r="L19" s="149"/>
      <c r="M19" s="141"/>
      <c r="N19" s="149"/>
      <c r="O19" s="141"/>
      <c r="P19" s="149"/>
      <c r="Q19" s="141"/>
      <c r="R19" s="149"/>
      <c r="S19" s="141"/>
      <c r="T19" s="149"/>
      <c r="U19" s="141"/>
      <c r="V19" s="149"/>
      <c r="W19" s="141"/>
      <c r="X19" s="149"/>
      <c r="Y19" s="141"/>
      <c r="Z19" s="149"/>
      <c r="AA19" s="141"/>
      <c r="AB19" s="149"/>
      <c r="AC19" s="141"/>
      <c r="AD19" s="149"/>
      <c r="AE19" s="141"/>
      <c r="AF19" s="149"/>
      <c r="AG19" s="141"/>
      <c r="AH19" s="149"/>
      <c r="AI19" s="141"/>
      <c r="AJ19" s="149"/>
      <c r="AK19" s="141"/>
      <c r="AL19" s="149"/>
      <c r="AM19" s="141"/>
      <c r="AN19" s="149"/>
      <c r="AO19" s="144"/>
      <c r="AP19" s="149"/>
      <c r="AQ19" s="141"/>
      <c r="AR19" s="149"/>
      <c r="AS19" s="141"/>
      <c r="AT19" s="149"/>
      <c r="AU19" s="141"/>
      <c r="AV19" s="149"/>
      <c r="AW19" s="141"/>
      <c r="AX19" s="149"/>
      <c r="AY19" s="141"/>
      <c r="AZ19" s="149"/>
      <c r="BA19" s="141"/>
      <c r="BB19" s="149"/>
      <c r="BC19" s="141"/>
      <c r="BD19" s="149"/>
      <c r="BE19" s="141"/>
      <c r="BF19" s="214"/>
      <c r="BG19" s="141">
        <f t="shared" si="0"/>
        <v>0</v>
      </c>
      <c r="BH19" s="141">
        <v>60</v>
      </c>
      <c r="BI19" s="141">
        <f t="shared" si="1"/>
        <v>0</v>
      </c>
      <c r="BJ19" s="141">
        <v>100</v>
      </c>
      <c r="BK19" s="141">
        <f t="shared" si="5"/>
        <v>0</v>
      </c>
      <c r="BL19" s="224"/>
      <c r="BM19" s="218" t="str">
        <f t="shared" si="3"/>
        <v>×</v>
      </c>
    </row>
    <row r="20" spans="1:65" s="27" customFormat="1" ht="24.9" hidden="1" customHeight="1">
      <c r="A20" s="185"/>
      <c r="B20" s="141">
        <f>SUBTOTAL(103,C$5:C20)</f>
        <v>12</v>
      </c>
      <c r="C20" s="150" t="s">
        <v>150</v>
      </c>
      <c r="D20" s="159" t="s">
        <v>151</v>
      </c>
      <c r="E20" s="221"/>
      <c r="F20" s="222"/>
      <c r="G20" s="202"/>
      <c r="H20" s="203"/>
      <c r="I20" s="202"/>
      <c r="J20" s="203"/>
      <c r="K20" s="202"/>
      <c r="L20" s="203"/>
      <c r="M20" s="202"/>
      <c r="N20" s="203"/>
      <c r="O20" s="202"/>
      <c r="P20" s="203"/>
      <c r="Q20" s="202"/>
      <c r="R20" s="203"/>
      <c r="S20" s="202"/>
      <c r="T20" s="203"/>
      <c r="U20" s="202"/>
      <c r="V20" s="203"/>
      <c r="W20" s="202"/>
      <c r="X20" s="203"/>
      <c r="Y20" s="202"/>
      <c r="Z20" s="203"/>
      <c r="AA20" s="202"/>
      <c r="AB20" s="203"/>
      <c r="AC20" s="202"/>
      <c r="AD20" s="203"/>
      <c r="AE20" s="202"/>
      <c r="AF20" s="203"/>
      <c r="AG20" s="202"/>
      <c r="AH20" s="203"/>
      <c r="AI20" s="202"/>
      <c r="AJ20" s="203"/>
      <c r="AK20" s="202"/>
      <c r="AL20" s="203"/>
      <c r="AM20" s="202"/>
      <c r="AN20" s="203"/>
      <c r="AO20" s="141"/>
      <c r="AP20" s="149"/>
      <c r="AQ20" s="141"/>
      <c r="AR20" s="149"/>
      <c r="AS20" s="141"/>
      <c r="AT20" s="149"/>
      <c r="AU20" s="141"/>
      <c r="AV20" s="149"/>
      <c r="AW20" s="141"/>
      <c r="AX20" s="149"/>
      <c r="AY20" s="141"/>
      <c r="AZ20" s="149"/>
      <c r="BA20" s="141"/>
      <c r="BB20" s="149"/>
      <c r="BC20" s="141"/>
      <c r="BD20" s="149"/>
      <c r="BE20" s="141"/>
      <c r="BF20" s="193"/>
      <c r="BG20" s="220">
        <f t="shared" si="0"/>
        <v>0</v>
      </c>
      <c r="BH20" s="202">
        <v>60</v>
      </c>
      <c r="BI20" s="202">
        <f t="shared" si="1"/>
        <v>0</v>
      </c>
      <c r="BJ20" s="202">
        <v>100</v>
      </c>
      <c r="BK20" s="202">
        <f t="shared" si="5"/>
        <v>0</v>
      </c>
      <c r="BL20" s="145"/>
      <c r="BM20" s="150" t="str">
        <f t="shared" si="3"/>
        <v>×</v>
      </c>
    </row>
    <row r="21" spans="1:65" s="27" customFormat="1" ht="24.9" customHeight="1">
      <c r="A21" s="185"/>
      <c r="B21" s="141">
        <f>SUBTOTAL(103,C$5:C21)</f>
        <v>13</v>
      </c>
      <c r="C21" s="259" t="s">
        <v>310</v>
      </c>
      <c r="D21" s="259" t="s">
        <v>196</v>
      </c>
      <c r="E21" s="220"/>
      <c r="F21" s="222"/>
      <c r="G21" s="202"/>
      <c r="H21" s="203"/>
      <c r="I21" s="202"/>
      <c r="J21" s="203"/>
      <c r="K21" s="202"/>
      <c r="L21" s="203">
        <v>1</v>
      </c>
      <c r="M21" s="202"/>
      <c r="N21" s="203">
        <v>1</v>
      </c>
      <c r="O21" s="202"/>
      <c r="P21" s="203"/>
      <c r="Q21" s="202"/>
      <c r="R21" s="203"/>
      <c r="S21" s="202"/>
      <c r="T21" s="203"/>
      <c r="U21" s="202"/>
      <c r="V21" s="203">
        <v>1</v>
      </c>
      <c r="W21" s="202"/>
      <c r="X21" s="203"/>
      <c r="Y21" s="202"/>
      <c r="Z21" s="203">
        <v>1</v>
      </c>
      <c r="AA21" s="202"/>
      <c r="AB21" s="203"/>
      <c r="AC21" s="202"/>
      <c r="AD21" s="203"/>
      <c r="AE21" s="202"/>
      <c r="AF21" s="203"/>
      <c r="AG21" s="202"/>
      <c r="AH21" s="203"/>
      <c r="AI21" s="202"/>
      <c r="AJ21" s="203">
        <v>1</v>
      </c>
      <c r="AK21" s="202"/>
      <c r="AL21" s="203">
        <v>1</v>
      </c>
      <c r="AM21" s="202"/>
      <c r="AN21" s="203"/>
      <c r="AO21" s="141"/>
      <c r="AP21" s="149">
        <v>1</v>
      </c>
      <c r="AQ21" s="141"/>
      <c r="AR21" s="149"/>
      <c r="AS21" s="141"/>
      <c r="AT21" s="149"/>
      <c r="AU21" s="141"/>
      <c r="AV21" s="149"/>
      <c r="AW21" s="141"/>
      <c r="AX21" s="149"/>
      <c r="AY21" s="141"/>
      <c r="AZ21" s="149"/>
      <c r="BA21" s="141"/>
      <c r="BB21" s="149"/>
      <c r="BC21" s="141"/>
      <c r="BD21" s="149"/>
      <c r="BE21" s="141"/>
      <c r="BF21" s="193"/>
      <c r="BG21" s="220">
        <f t="shared" si="0"/>
        <v>0</v>
      </c>
      <c r="BH21" s="202">
        <v>60</v>
      </c>
      <c r="BI21" s="202">
        <f t="shared" si="1"/>
        <v>7</v>
      </c>
      <c r="BJ21" s="202">
        <v>100</v>
      </c>
      <c r="BK21" s="202">
        <f t="shared" si="5"/>
        <v>700</v>
      </c>
      <c r="BL21" s="205"/>
      <c r="BM21" s="259" t="str">
        <f t="shared" si="3"/>
        <v>OK</v>
      </c>
    </row>
    <row r="22" spans="1:65" s="27" customFormat="1" ht="24.9" customHeight="1">
      <c r="A22" s="185" t="s">
        <v>27</v>
      </c>
      <c r="B22" s="141">
        <f>SUBTOTAL(103,C$5:C22)</f>
        <v>14</v>
      </c>
      <c r="C22" s="261" t="s">
        <v>195</v>
      </c>
      <c r="D22" s="261" t="s">
        <v>196</v>
      </c>
      <c r="E22" s="141"/>
      <c r="F22" s="149">
        <v>1</v>
      </c>
      <c r="G22" s="141"/>
      <c r="H22" s="149"/>
      <c r="I22" s="141"/>
      <c r="J22" s="149"/>
      <c r="K22" s="141"/>
      <c r="L22" s="149"/>
      <c r="M22" s="141"/>
      <c r="N22" s="149"/>
      <c r="O22" s="141"/>
      <c r="P22" s="149"/>
      <c r="Q22" s="141"/>
      <c r="R22" s="149"/>
      <c r="S22" s="141"/>
      <c r="T22" s="149"/>
      <c r="U22" s="141"/>
      <c r="V22" s="149"/>
      <c r="W22" s="141"/>
      <c r="X22" s="149"/>
      <c r="Y22" s="141"/>
      <c r="Z22" s="149"/>
      <c r="AA22" s="141"/>
      <c r="AB22" s="149"/>
      <c r="AC22" s="141"/>
      <c r="AD22" s="149"/>
      <c r="AE22" s="141"/>
      <c r="AF22" s="149"/>
      <c r="AG22" s="141"/>
      <c r="AH22" s="149"/>
      <c r="AI22" s="141"/>
      <c r="AJ22" s="149"/>
      <c r="AK22" s="141"/>
      <c r="AL22" s="149"/>
      <c r="AM22" s="141"/>
      <c r="AN22" s="149"/>
      <c r="AO22" s="141"/>
      <c r="AP22" s="149"/>
      <c r="AQ22" s="141"/>
      <c r="AR22" s="149"/>
      <c r="AS22" s="141"/>
      <c r="AT22" s="149"/>
      <c r="AU22" s="141"/>
      <c r="AV22" s="149"/>
      <c r="AW22" s="141"/>
      <c r="AX22" s="149"/>
      <c r="AY22" s="141"/>
      <c r="AZ22" s="149"/>
      <c r="BA22" s="141"/>
      <c r="BB22" s="149"/>
      <c r="BC22" s="141"/>
      <c r="BD22" s="149"/>
      <c r="BE22" s="141"/>
      <c r="BF22" s="149"/>
      <c r="BG22" s="141">
        <f t="shared" si="0"/>
        <v>0</v>
      </c>
      <c r="BH22" s="141">
        <v>60</v>
      </c>
      <c r="BI22" s="141">
        <f t="shared" si="1"/>
        <v>1</v>
      </c>
      <c r="BJ22" s="141">
        <v>100</v>
      </c>
      <c r="BK22" s="141">
        <f t="shared" si="5"/>
        <v>100</v>
      </c>
      <c r="BL22" s="260"/>
      <c r="BM22" s="150" t="str">
        <f t="shared" si="3"/>
        <v>OK</v>
      </c>
    </row>
    <row r="23" spans="1:65" s="27" customFormat="1" ht="24.9" customHeight="1">
      <c r="A23" s="185" t="s">
        <v>27</v>
      </c>
      <c r="B23" s="141">
        <f>SUBTOTAL(103,C$5:C23)</f>
        <v>15</v>
      </c>
      <c r="C23" s="188" t="s">
        <v>162</v>
      </c>
      <c r="D23" s="194" t="s">
        <v>35</v>
      </c>
      <c r="E23" s="198"/>
      <c r="F23" s="208"/>
      <c r="G23" s="153"/>
      <c r="H23" s="154"/>
      <c r="I23" s="153"/>
      <c r="J23" s="154"/>
      <c r="K23" s="153"/>
      <c r="L23" s="154"/>
      <c r="M23" s="153"/>
      <c r="N23" s="154"/>
      <c r="O23" s="153"/>
      <c r="P23" s="154"/>
      <c r="Q23" s="153"/>
      <c r="R23" s="154"/>
      <c r="S23" s="153"/>
      <c r="T23" s="154"/>
      <c r="U23" s="153"/>
      <c r="V23" s="154"/>
      <c r="W23" s="153"/>
      <c r="X23" s="154"/>
      <c r="Y23" s="153"/>
      <c r="Z23" s="154"/>
      <c r="AA23" s="153"/>
      <c r="AB23" s="154"/>
      <c r="AC23" s="153"/>
      <c r="AD23" s="154"/>
      <c r="AE23" s="153"/>
      <c r="AF23" s="154"/>
      <c r="AG23" s="153"/>
      <c r="AH23" s="154"/>
      <c r="AI23" s="153"/>
      <c r="AJ23" s="154"/>
      <c r="AK23" s="153"/>
      <c r="AL23" s="154">
        <v>1</v>
      </c>
      <c r="AM23" s="153"/>
      <c r="AN23" s="154">
        <v>1</v>
      </c>
      <c r="AO23" s="153"/>
      <c r="AP23" s="154">
        <v>1</v>
      </c>
      <c r="AQ23" s="153"/>
      <c r="AR23" s="154">
        <v>1</v>
      </c>
      <c r="AS23" s="153"/>
      <c r="AT23" s="154"/>
      <c r="AU23" s="153"/>
      <c r="AV23" s="154"/>
      <c r="AW23" s="153"/>
      <c r="AX23" s="154"/>
      <c r="AY23" s="153"/>
      <c r="AZ23" s="154"/>
      <c r="BA23" s="153"/>
      <c r="BB23" s="154"/>
      <c r="BC23" s="153"/>
      <c r="BD23" s="154"/>
      <c r="BE23" s="153"/>
      <c r="BF23" s="199"/>
      <c r="BG23" s="144">
        <f t="shared" si="0"/>
        <v>0</v>
      </c>
      <c r="BH23" s="141">
        <v>60</v>
      </c>
      <c r="BI23" s="141">
        <f t="shared" si="1"/>
        <v>4</v>
      </c>
      <c r="BJ23" s="141">
        <v>100</v>
      </c>
      <c r="BK23" s="141">
        <f t="shared" si="5"/>
        <v>400</v>
      </c>
      <c r="BL23" s="145"/>
      <c r="BM23" s="150" t="str">
        <f t="shared" si="3"/>
        <v>OK</v>
      </c>
    </row>
    <row r="24" spans="1:65" s="27" customFormat="1" ht="24.9" hidden="1" customHeight="1">
      <c r="A24" s="185" t="s">
        <v>27</v>
      </c>
      <c r="B24" s="141">
        <f>SUBTOTAL(103,C$5:C24)</f>
        <v>15</v>
      </c>
      <c r="C24" s="188" t="s">
        <v>163</v>
      </c>
      <c r="D24" s="194" t="s">
        <v>164</v>
      </c>
      <c r="E24" s="192"/>
      <c r="F24" s="207"/>
      <c r="G24" s="141"/>
      <c r="H24" s="149"/>
      <c r="I24" s="141"/>
      <c r="J24" s="149"/>
      <c r="K24" s="141"/>
      <c r="L24" s="149"/>
      <c r="M24" s="141"/>
      <c r="N24" s="149"/>
      <c r="O24" s="141"/>
      <c r="P24" s="149"/>
      <c r="Q24" s="141"/>
      <c r="R24" s="149"/>
      <c r="S24" s="141"/>
      <c r="T24" s="149"/>
      <c r="U24" s="141"/>
      <c r="V24" s="149"/>
      <c r="W24" s="141"/>
      <c r="X24" s="149"/>
      <c r="Y24" s="141"/>
      <c r="Z24" s="149"/>
      <c r="AA24" s="141"/>
      <c r="AB24" s="149"/>
      <c r="AC24" s="141"/>
      <c r="AD24" s="149"/>
      <c r="AE24" s="141"/>
      <c r="AF24" s="149"/>
      <c r="AG24" s="141"/>
      <c r="AH24" s="149"/>
      <c r="AI24" s="141"/>
      <c r="AJ24" s="149"/>
      <c r="AK24" s="141"/>
      <c r="AL24" s="149"/>
      <c r="AM24" s="141"/>
      <c r="AN24" s="149"/>
      <c r="AO24" s="141"/>
      <c r="AP24" s="149"/>
      <c r="AQ24" s="141"/>
      <c r="AR24" s="149"/>
      <c r="AS24" s="141"/>
      <c r="AT24" s="149"/>
      <c r="AU24" s="141"/>
      <c r="AV24" s="149"/>
      <c r="AW24" s="141"/>
      <c r="AX24" s="149"/>
      <c r="AY24" s="141"/>
      <c r="AZ24" s="149"/>
      <c r="BA24" s="141"/>
      <c r="BB24" s="149"/>
      <c r="BC24" s="141"/>
      <c r="BD24" s="149"/>
      <c r="BE24" s="141"/>
      <c r="BF24" s="193"/>
      <c r="BG24" s="144">
        <f t="shared" si="0"/>
        <v>0</v>
      </c>
      <c r="BH24" s="141">
        <v>60</v>
      </c>
      <c r="BI24" s="141">
        <f t="shared" si="1"/>
        <v>0</v>
      </c>
      <c r="BJ24" s="141">
        <v>100</v>
      </c>
      <c r="BK24" s="141">
        <f t="shared" si="5"/>
        <v>0</v>
      </c>
      <c r="BL24" s="145"/>
      <c r="BM24" s="150" t="str">
        <f t="shared" si="3"/>
        <v>×</v>
      </c>
    </row>
    <row r="25" spans="1:65" s="27" customFormat="1" ht="24.9" customHeight="1">
      <c r="A25" s="185"/>
      <c r="B25" s="141">
        <v>16</v>
      </c>
      <c r="C25" s="188" t="s">
        <v>337</v>
      </c>
      <c r="D25" s="194" t="s">
        <v>164</v>
      </c>
      <c r="E25" s="192"/>
      <c r="F25" s="207"/>
      <c r="G25" s="141"/>
      <c r="H25" s="149"/>
      <c r="I25" s="141"/>
      <c r="J25" s="149"/>
      <c r="K25" s="141"/>
      <c r="L25" s="149"/>
      <c r="M25" s="141"/>
      <c r="N25" s="149"/>
      <c r="O25" s="141"/>
      <c r="P25" s="149"/>
      <c r="Q25" s="141"/>
      <c r="R25" s="149"/>
      <c r="S25" s="141"/>
      <c r="T25" s="149"/>
      <c r="U25" s="141"/>
      <c r="V25" s="149"/>
      <c r="W25" s="141"/>
      <c r="X25" s="149"/>
      <c r="Y25" s="141"/>
      <c r="Z25" s="149"/>
      <c r="AA25" s="141"/>
      <c r="AB25" s="149"/>
      <c r="AC25" s="141"/>
      <c r="AD25" s="149"/>
      <c r="AE25" s="141"/>
      <c r="AF25" s="149"/>
      <c r="AG25" s="141"/>
      <c r="AH25" s="149"/>
      <c r="AI25" s="141"/>
      <c r="AJ25" s="149"/>
      <c r="AK25" s="141"/>
      <c r="AL25" s="149"/>
      <c r="AM25" s="141"/>
      <c r="AN25" s="149"/>
      <c r="AO25" s="141"/>
      <c r="AP25" s="149">
        <v>1</v>
      </c>
      <c r="AQ25" s="141"/>
      <c r="AR25" s="149"/>
      <c r="AS25" s="141"/>
      <c r="AT25" s="149"/>
      <c r="AU25" s="141"/>
      <c r="AV25" s="149"/>
      <c r="AW25" s="141"/>
      <c r="AX25" s="149"/>
      <c r="AY25" s="141"/>
      <c r="AZ25" s="149"/>
      <c r="BA25" s="141"/>
      <c r="BB25" s="149"/>
      <c r="BC25" s="141"/>
      <c r="BD25" s="149"/>
      <c r="BE25" s="141"/>
      <c r="BF25" s="193"/>
      <c r="BG25" s="144">
        <f t="shared" si="0"/>
        <v>0</v>
      </c>
      <c r="BH25" s="141">
        <v>60</v>
      </c>
      <c r="BI25" s="141">
        <f t="shared" si="1"/>
        <v>1</v>
      </c>
      <c r="BJ25" s="141">
        <v>100</v>
      </c>
      <c r="BK25" s="141">
        <f t="shared" si="5"/>
        <v>100</v>
      </c>
      <c r="BL25" s="205"/>
      <c r="BM25" s="275" t="str">
        <f t="shared" si="3"/>
        <v>OK</v>
      </c>
    </row>
    <row r="26" spans="1:65" s="27" customFormat="1" ht="24.9" hidden="1" customHeight="1">
      <c r="A26" s="185" t="s">
        <v>27</v>
      </c>
      <c r="B26" s="141">
        <f>SUBTOTAL(103,C$5:C26)</f>
        <v>16</v>
      </c>
      <c r="C26" s="188" t="s">
        <v>41</v>
      </c>
      <c r="D26" s="194" t="s">
        <v>42</v>
      </c>
      <c r="E26" s="192"/>
      <c r="F26" s="207"/>
      <c r="G26" s="141"/>
      <c r="H26" s="149"/>
      <c r="I26" s="141"/>
      <c r="J26" s="149"/>
      <c r="K26" s="141"/>
      <c r="L26" s="149"/>
      <c r="M26" s="141"/>
      <c r="N26" s="149"/>
      <c r="O26" s="141"/>
      <c r="P26" s="149"/>
      <c r="Q26" s="141"/>
      <c r="R26" s="149"/>
      <c r="S26" s="141"/>
      <c r="T26" s="149"/>
      <c r="U26" s="141"/>
      <c r="V26" s="149"/>
      <c r="W26" s="141"/>
      <c r="X26" s="149"/>
      <c r="Y26" s="141"/>
      <c r="Z26" s="149"/>
      <c r="AA26" s="141"/>
      <c r="AB26" s="149"/>
      <c r="AC26" s="141"/>
      <c r="AD26" s="149"/>
      <c r="AE26" s="141"/>
      <c r="AF26" s="149"/>
      <c r="AG26" s="141"/>
      <c r="AH26" s="149"/>
      <c r="AI26" s="141"/>
      <c r="AJ26" s="149"/>
      <c r="AK26" s="141"/>
      <c r="AL26" s="149"/>
      <c r="AM26" s="141"/>
      <c r="AN26" s="149"/>
      <c r="AO26" s="141"/>
      <c r="AP26" s="149"/>
      <c r="AQ26" s="141"/>
      <c r="AR26" s="149"/>
      <c r="AS26" s="141"/>
      <c r="AT26" s="149"/>
      <c r="AU26" s="141"/>
      <c r="AV26" s="149"/>
      <c r="AW26" s="141"/>
      <c r="AX26" s="149"/>
      <c r="AY26" s="141"/>
      <c r="AZ26" s="149"/>
      <c r="BA26" s="141"/>
      <c r="BB26" s="149"/>
      <c r="BC26" s="141"/>
      <c r="BD26" s="149"/>
      <c r="BE26" s="141"/>
      <c r="BF26" s="193"/>
      <c r="BG26" s="144">
        <f t="shared" si="0"/>
        <v>0</v>
      </c>
      <c r="BH26" s="141">
        <v>60</v>
      </c>
      <c r="BI26" s="141">
        <f t="shared" si="1"/>
        <v>0</v>
      </c>
      <c r="BJ26" s="141">
        <v>100</v>
      </c>
      <c r="BK26" s="141">
        <f t="shared" si="5"/>
        <v>0</v>
      </c>
      <c r="BL26" s="145"/>
      <c r="BM26" s="275" t="str">
        <f t="shared" si="3"/>
        <v>×</v>
      </c>
    </row>
    <row r="27" spans="1:65" s="27" customFormat="1" ht="24.9" customHeight="1">
      <c r="A27" s="185"/>
      <c r="B27" s="141">
        <f>SUBTOTAL(103,C$5:C27)</f>
        <v>17</v>
      </c>
      <c r="C27" s="147" t="s">
        <v>314</v>
      </c>
      <c r="D27" s="188" t="s">
        <v>42</v>
      </c>
      <c r="E27" s="144"/>
      <c r="F27" s="207"/>
      <c r="G27" s="141"/>
      <c r="H27" s="149"/>
      <c r="I27" s="141"/>
      <c r="J27" s="149"/>
      <c r="K27" s="141"/>
      <c r="L27" s="149"/>
      <c r="M27" s="141"/>
      <c r="N27" s="149"/>
      <c r="O27" s="141"/>
      <c r="P27" s="149">
        <v>1</v>
      </c>
      <c r="Q27" s="141"/>
      <c r="R27" s="149"/>
      <c r="S27" s="141"/>
      <c r="T27" s="149"/>
      <c r="U27" s="141"/>
      <c r="V27" s="149"/>
      <c r="W27" s="141"/>
      <c r="X27" s="149"/>
      <c r="Y27" s="141"/>
      <c r="Z27" s="149"/>
      <c r="AA27" s="141"/>
      <c r="AB27" s="149"/>
      <c r="AC27" s="141"/>
      <c r="AD27" s="149"/>
      <c r="AE27" s="141"/>
      <c r="AF27" s="149"/>
      <c r="AG27" s="141"/>
      <c r="AH27" s="149"/>
      <c r="AI27" s="141"/>
      <c r="AJ27" s="149"/>
      <c r="AK27" s="141"/>
      <c r="AL27" s="149"/>
      <c r="AM27" s="141"/>
      <c r="AN27" s="149"/>
      <c r="AO27" s="141"/>
      <c r="AP27" s="149"/>
      <c r="AQ27" s="141"/>
      <c r="AR27" s="149"/>
      <c r="AS27" s="141"/>
      <c r="AT27" s="149"/>
      <c r="AU27" s="141"/>
      <c r="AV27" s="149"/>
      <c r="AW27" s="141"/>
      <c r="AX27" s="149"/>
      <c r="AY27" s="141"/>
      <c r="AZ27" s="149"/>
      <c r="BA27" s="141"/>
      <c r="BB27" s="149"/>
      <c r="BC27" s="141"/>
      <c r="BD27" s="149"/>
      <c r="BE27" s="141"/>
      <c r="BF27" s="193"/>
      <c r="BG27" s="144">
        <f t="shared" si="0"/>
        <v>0</v>
      </c>
      <c r="BH27" s="141">
        <v>60</v>
      </c>
      <c r="BI27" s="141">
        <f t="shared" si="1"/>
        <v>1</v>
      </c>
      <c r="BJ27" s="141">
        <v>80</v>
      </c>
      <c r="BK27" s="141">
        <f t="shared" si="5"/>
        <v>80</v>
      </c>
      <c r="BL27" s="205"/>
      <c r="BM27" s="259" t="str">
        <f t="shared" si="3"/>
        <v>OK</v>
      </c>
    </row>
    <row r="28" spans="1:65" s="27" customFormat="1" ht="24.9" customHeight="1">
      <c r="A28" s="185" t="s">
        <v>27</v>
      </c>
      <c r="B28" s="141">
        <f>SUBTOTAL(103,C$5:C28)</f>
        <v>18</v>
      </c>
      <c r="C28" s="188" t="s">
        <v>44</v>
      </c>
      <c r="D28" s="194" t="s">
        <v>42</v>
      </c>
      <c r="E28" s="192"/>
      <c r="F28" s="207"/>
      <c r="G28" s="141"/>
      <c r="H28" s="149"/>
      <c r="I28" s="141"/>
      <c r="J28" s="149"/>
      <c r="K28" s="141"/>
      <c r="L28" s="149"/>
      <c r="M28" s="141"/>
      <c r="N28" s="149"/>
      <c r="O28" s="141"/>
      <c r="P28" s="149"/>
      <c r="Q28" s="141"/>
      <c r="R28" s="149">
        <v>1</v>
      </c>
      <c r="S28" s="141"/>
      <c r="T28" s="149">
        <v>1</v>
      </c>
      <c r="U28" s="141"/>
      <c r="V28" s="149"/>
      <c r="W28" s="141"/>
      <c r="X28" s="149"/>
      <c r="Y28" s="141"/>
      <c r="Z28" s="149"/>
      <c r="AA28" s="141"/>
      <c r="AB28" s="149">
        <v>1</v>
      </c>
      <c r="AC28" s="141"/>
      <c r="AD28" s="149"/>
      <c r="AE28" s="141"/>
      <c r="AF28" s="149"/>
      <c r="AG28" s="141"/>
      <c r="AH28" s="149"/>
      <c r="AI28" s="141"/>
      <c r="AJ28" s="149"/>
      <c r="AK28" s="141"/>
      <c r="AL28" s="149"/>
      <c r="AM28" s="141"/>
      <c r="AN28" s="149"/>
      <c r="AO28" s="141"/>
      <c r="AP28" s="149"/>
      <c r="AQ28" s="141"/>
      <c r="AR28" s="149"/>
      <c r="AS28" s="141"/>
      <c r="AT28" s="149"/>
      <c r="AU28" s="141"/>
      <c r="AV28" s="149"/>
      <c r="AW28" s="141"/>
      <c r="AX28" s="149"/>
      <c r="AY28" s="141"/>
      <c r="AZ28" s="149"/>
      <c r="BA28" s="141"/>
      <c r="BB28" s="149"/>
      <c r="BC28" s="141"/>
      <c r="BD28" s="149"/>
      <c r="BE28" s="141"/>
      <c r="BF28" s="193"/>
      <c r="BG28" s="144">
        <f t="shared" si="0"/>
        <v>0</v>
      </c>
      <c r="BH28" s="141">
        <v>60</v>
      </c>
      <c r="BI28" s="141">
        <f t="shared" si="1"/>
        <v>3</v>
      </c>
      <c r="BJ28" s="141">
        <v>80</v>
      </c>
      <c r="BK28" s="141">
        <f t="shared" si="5"/>
        <v>240</v>
      </c>
      <c r="BL28" s="145"/>
      <c r="BM28" s="150" t="str">
        <f t="shared" si="3"/>
        <v>OK</v>
      </c>
    </row>
    <row r="29" spans="1:65" s="27" customFormat="1" ht="20.25" customHeight="1">
      <c r="A29" s="185" t="s">
        <v>27</v>
      </c>
      <c r="B29" s="141">
        <f>SUBTOTAL(103,C$5:C29)</f>
        <v>19</v>
      </c>
      <c r="C29" s="188" t="s">
        <v>38</v>
      </c>
      <c r="D29" s="194" t="s">
        <v>39</v>
      </c>
      <c r="E29" s="141"/>
      <c r="F29" s="149">
        <v>1</v>
      </c>
      <c r="G29" s="141"/>
      <c r="H29" s="149"/>
      <c r="I29" s="141"/>
      <c r="J29" s="149">
        <v>1</v>
      </c>
      <c r="K29" s="141"/>
      <c r="L29" s="149">
        <v>1</v>
      </c>
      <c r="M29" s="141"/>
      <c r="N29" s="149"/>
      <c r="O29" s="141"/>
      <c r="P29" s="149">
        <v>1</v>
      </c>
      <c r="Q29" s="141"/>
      <c r="R29" s="149">
        <v>1</v>
      </c>
      <c r="S29" s="141"/>
      <c r="T29" s="149">
        <v>1</v>
      </c>
      <c r="U29" s="141"/>
      <c r="V29" s="149">
        <v>1</v>
      </c>
      <c r="W29" s="141"/>
      <c r="X29" s="149"/>
      <c r="Y29" s="141"/>
      <c r="Z29" s="149">
        <v>1</v>
      </c>
      <c r="AA29" s="141"/>
      <c r="AB29" s="149">
        <v>1</v>
      </c>
      <c r="AC29" s="141"/>
      <c r="AD29" s="149">
        <v>1</v>
      </c>
      <c r="AE29" s="141"/>
      <c r="AF29" s="149">
        <v>1</v>
      </c>
      <c r="AG29" s="141"/>
      <c r="AH29" s="149">
        <v>1</v>
      </c>
      <c r="AI29" s="141"/>
      <c r="AJ29" s="149">
        <v>1</v>
      </c>
      <c r="AK29" s="141"/>
      <c r="AL29" s="149"/>
      <c r="AM29" s="141"/>
      <c r="AN29" s="149">
        <v>1</v>
      </c>
      <c r="AO29" s="144"/>
      <c r="AP29" s="149">
        <v>1</v>
      </c>
      <c r="AQ29" s="141"/>
      <c r="AR29" s="149">
        <v>1</v>
      </c>
      <c r="AS29" s="141"/>
      <c r="AT29" s="149"/>
      <c r="AU29" s="141"/>
      <c r="AV29" s="149"/>
      <c r="AW29" s="141"/>
      <c r="AX29" s="149"/>
      <c r="AY29" s="141"/>
      <c r="AZ29" s="149"/>
      <c r="BA29" s="141"/>
      <c r="BB29" s="149"/>
      <c r="BC29" s="141"/>
      <c r="BD29" s="149"/>
      <c r="BE29" s="141"/>
      <c r="BF29" s="214"/>
      <c r="BG29" s="141">
        <f t="shared" si="0"/>
        <v>0</v>
      </c>
      <c r="BH29" s="141">
        <v>60</v>
      </c>
      <c r="BI29" s="141">
        <f t="shared" si="1"/>
        <v>16</v>
      </c>
      <c r="BJ29" s="141">
        <v>80</v>
      </c>
      <c r="BK29" s="141">
        <f t="shared" si="5"/>
        <v>1280</v>
      </c>
      <c r="BL29" s="224"/>
      <c r="BM29" s="218" t="str">
        <f t="shared" si="3"/>
        <v>OK</v>
      </c>
    </row>
    <row r="30" spans="1:65" s="27" customFormat="1" ht="24.9" customHeight="1">
      <c r="A30" s="185" t="s">
        <v>27</v>
      </c>
      <c r="B30" s="141">
        <f>SUBTOTAL(103,C$5:C30)</f>
        <v>20</v>
      </c>
      <c r="C30" s="146" t="s">
        <v>36</v>
      </c>
      <c r="D30" s="189" t="s">
        <v>37</v>
      </c>
      <c r="E30" s="141"/>
      <c r="F30" s="149"/>
      <c r="G30" s="141"/>
      <c r="H30" s="149"/>
      <c r="I30" s="141"/>
      <c r="J30" s="149">
        <v>1</v>
      </c>
      <c r="K30" s="141"/>
      <c r="L30" s="149">
        <v>1</v>
      </c>
      <c r="M30" s="141"/>
      <c r="N30" s="149"/>
      <c r="O30" s="141"/>
      <c r="P30" s="149"/>
      <c r="Q30" s="141"/>
      <c r="R30" s="149"/>
      <c r="S30" s="141"/>
      <c r="T30" s="149"/>
      <c r="U30" s="141"/>
      <c r="V30" s="149"/>
      <c r="W30" s="141"/>
      <c r="X30" s="149"/>
      <c r="Y30" s="141"/>
      <c r="Z30" s="149"/>
      <c r="AA30" s="141"/>
      <c r="AB30" s="149"/>
      <c r="AC30" s="141"/>
      <c r="AD30" s="149"/>
      <c r="AE30" s="141"/>
      <c r="AF30" s="149"/>
      <c r="AG30" s="141"/>
      <c r="AH30" s="149"/>
      <c r="AI30" s="141"/>
      <c r="AJ30" s="149"/>
      <c r="AK30" s="141"/>
      <c r="AL30" s="149"/>
      <c r="AM30" s="141"/>
      <c r="AN30" s="149"/>
      <c r="AO30" s="144"/>
      <c r="AP30" s="149"/>
      <c r="AQ30" s="141"/>
      <c r="AR30" s="149"/>
      <c r="AS30" s="141"/>
      <c r="AT30" s="149"/>
      <c r="AU30" s="141"/>
      <c r="AV30" s="149"/>
      <c r="AW30" s="141"/>
      <c r="AX30" s="149"/>
      <c r="AY30" s="141"/>
      <c r="AZ30" s="149"/>
      <c r="BA30" s="141"/>
      <c r="BB30" s="149"/>
      <c r="BC30" s="141"/>
      <c r="BD30" s="149"/>
      <c r="BE30" s="141"/>
      <c r="BF30" s="214"/>
      <c r="BG30" s="141">
        <f t="shared" si="0"/>
        <v>0</v>
      </c>
      <c r="BH30" s="141">
        <v>60</v>
      </c>
      <c r="BI30" s="141">
        <f t="shared" si="1"/>
        <v>2</v>
      </c>
      <c r="BJ30" s="141">
        <v>80</v>
      </c>
      <c r="BK30" s="141">
        <f>(BG30*BH30)+(BI30*BJ30)</f>
        <v>160</v>
      </c>
      <c r="BL30" s="224"/>
      <c r="BM30" s="218" t="str">
        <f t="shared" si="3"/>
        <v>OK</v>
      </c>
    </row>
    <row r="31" spans="1:65" s="27" customFormat="1" ht="24.9" customHeight="1">
      <c r="A31" s="185" t="s">
        <v>27</v>
      </c>
      <c r="B31" s="141">
        <f>SUBTOTAL(103,C$5:C31)</f>
        <v>21</v>
      </c>
      <c r="C31" s="188" t="s">
        <v>43</v>
      </c>
      <c r="D31" s="194" t="s">
        <v>42</v>
      </c>
      <c r="E31" s="141"/>
      <c r="F31" s="149">
        <v>1</v>
      </c>
      <c r="G31" s="141"/>
      <c r="H31" s="149"/>
      <c r="I31" s="141"/>
      <c r="J31" s="149"/>
      <c r="K31" s="141"/>
      <c r="L31" s="149">
        <v>1</v>
      </c>
      <c r="M31" s="141"/>
      <c r="N31" s="149"/>
      <c r="O31" s="141"/>
      <c r="P31" s="149"/>
      <c r="Q31" s="141"/>
      <c r="R31" s="149"/>
      <c r="S31" s="141"/>
      <c r="T31" s="149"/>
      <c r="U31" s="141"/>
      <c r="V31" s="149"/>
      <c r="W31" s="141"/>
      <c r="X31" s="149"/>
      <c r="Y31" s="141"/>
      <c r="Z31" s="149"/>
      <c r="AA31" s="141"/>
      <c r="AB31" s="149"/>
      <c r="AC31" s="141"/>
      <c r="AD31" s="149"/>
      <c r="AE31" s="141"/>
      <c r="AF31" s="149"/>
      <c r="AG31" s="141"/>
      <c r="AH31" s="149"/>
      <c r="AI31" s="141"/>
      <c r="AJ31" s="149"/>
      <c r="AK31" s="141"/>
      <c r="AL31" s="149"/>
      <c r="AM31" s="141"/>
      <c r="AN31" s="149"/>
      <c r="AO31" s="144"/>
      <c r="AP31" s="149"/>
      <c r="AQ31" s="141"/>
      <c r="AR31" s="149"/>
      <c r="AS31" s="141"/>
      <c r="AT31" s="149"/>
      <c r="AU31" s="141"/>
      <c r="AV31" s="149"/>
      <c r="AW31" s="141"/>
      <c r="AX31" s="149"/>
      <c r="AY31" s="141"/>
      <c r="AZ31" s="149"/>
      <c r="BA31" s="141"/>
      <c r="BB31" s="149"/>
      <c r="BC31" s="141"/>
      <c r="BD31" s="149"/>
      <c r="BE31" s="141"/>
      <c r="BF31" s="214"/>
      <c r="BG31" s="141">
        <f t="shared" si="0"/>
        <v>0</v>
      </c>
      <c r="BH31" s="141">
        <v>60</v>
      </c>
      <c r="BI31" s="141">
        <f t="shared" si="1"/>
        <v>2</v>
      </c>
      <c r="BJ31" s="141">
        <v>80</v>
      </c>
      <c r="BK31" s="141">
        <f t="shared" si="5"/>
        <v>160</v>
      </c>
      <c r="BL31" s="224"/>
      <c r="BM31" s="218" t="str">
        <f t="shared" si="3"/>
        <v>OK</v>
      </c>
    </row>
    <row r="32" spans="1:65" s="27" customFormat="1" ht="24.9" hidden="1" customHeight="1">
      <c r="A32" s="185"/>
      <c r="B32" s="141">
        <f>SUBTOTAL(103,C$5:C32)</f>
        <v>21</v>
      </c>
      <c r="C32" s="188" t="s">
        <v>229</v>
      </c>
      <c r="D32" s="189" t="s">
        <v>40</v>
      </c>
      <c r="E32" s="221"/>
      <c r="F32" s="222"/>
      <c r="G32" s="202"/>
      <c r="H32" s="203"/>
      <c r="I32" s="202"/>
      <c r="J32" s="203"/>
      <c r="K32" s="202"/>
      <c r="L32" s="203"/>
      <c r="M32" s="202"/>
      <c r="N32" s="203"/>
      <c r="O32" s="202"/>
      <c r="P32" s="203"/>
      <c r="Q32" s="202"/>
      <c r="R32" s="203"/>
      <c r="S32" s="202"/>
      <c r="T32" s="203"/>
      <c r="U32" s="202"/>
      <c r="V32" s="203"/>
      <c r="W32" s="202"/>
      <c r="X32" s="203"/>
      <c r="Y32" s="202"/>
      <c r="Z32" s="203"/>
      <c r="AA32" s="202"/>
      <c r="AB32" s="203"/>
      <c r="AC32" s="202"/>
      <c r="AD32" s="203"/>
      <c r="AE32" s="202"/>
      <c r="AF32" s="203"/>
      <c r="AG32" s="202"/>
      <c r="AH32" s="203"/>
      <c r="AI32" s="202"/>
      <c r="AJ32" s="203"/>
      <c r="AK32" s="202"/>
      <c r="AL32" s="203"/>
      <c r="AM32" s="202"/>
      <c r="AN32" s="203"/>
      <c r="AO32" s="141"/>
      <c r="AP32" s="149"/>
      <c r="AQ32" s="141"/>
      <c r="AR32" s="149"/>
      <c r="AS32" s="141"/>
      <c r="AT32" s="149"/>
      <c r="AU32" s="141"/>
      <c r="AV32" s="149"/>
      <c r="AW32" s="141"/>
      <c r="AX32" s="149"/>
      <c r="AY32" s="141"/>
      <c r="AZ32" s="149"/>
      <c r="BA32" s="141"/>
      <c r="BB32" s="149"/>
      <c r="BC32" s="141"/>
      <c r="BD32" s="149"/>
      <c r="BE32" s="141"/>
      <c r="BF32" s="193"/>
      <c r="BG32" s="220">
        <f t="shared" si="0"/>
        <v>0</v>
      </c>
      <c r="BH32" s="202">
        <v>80</v>
      </c>
      <c r="BI32" s="202">
        <f t="shared" si="1"/>
        <v>0</v>
      </c>
      <c r="BJ32" s="202">
        <v>80</v>
      </c>
      <c r="BK32" s="202">
        <f t="shared" si="5"/>
        <v>0</v>
      </c>
      <c r="BL32" s="145"/>
      <c r="BM32" s="150" t="str">
        <f t="shared" si="3"/>
        <v>×</v>
      </c>
    </row>
    <row r="33" spans="1:65" s="27" customFormat="1" ht="21.75" customHeight="1">
      <c r="A33" s="185"/>
      <c r="B33" s="141">
        <f>SUBTOTAL(103,C$5:C33)</f>
        <v>22</v>
      </c>
      <c r="C33" s="188" t="s">
        <v>45</v>
      </c>
      <c r="D33" s="194" t="s">
        <v>46</v>
      </c>
      <c r="E33" s="141"/>
      <c r="F33" s="149"/>
      <c r="G33" s="141"/>
      <c r="H33" s="149"/>
      <c r="I33" s="141"/>
      <c r="J33" s="149"/>
      <c r="K33" s="141"/>
      <c r="L33" s="149">
        <v>1</v>
      </c>
      <c r="M33" s="141"/>
      <c r="N33" s="149"/>
      <c r="O33" s="141"/>
      <c r="P33" s="149"/>
      <c r="Q33" s="141"/>
      <c r="R33" s="149">
        <v>1</v>
      </c>
      <c r="S33" s="141"/>
      <c r="T33" s="149"/>
      <c r="U33" s="141"/>
      <c r="V33" s="149"/>
      <c r="W33" s="141"/>
      <c r="X33" s="149"/>
      <c r="Y33" s="141"/>
      <c r="Z33" s="149"/>
      <c r="AA33" s="141"/>
      <c r="AB33" s="149"/>
      <c r="AC33" s="141"/>
      <c r="AD33" s="149"/>
      <c r="AE33" s="141"/>
      <c r="AF33" s="149"/>
      <c r="AG33" s="141"/>
      <c r="AH33" s="149"/>
      <c r="AI33" s="141"/>
      <c r="AJ33" s="149"/>
      <c r="AK33" s="141"/>
      <c r="AL33" s="149"/>
      <c r="AM33" s="141"/>
      <c r="AN33" s="149"/>
      <c r="AO33" s="144"/>
      <c r="AP33" s="149"/>
      <c r="AQ33" s="141"/>
      <c r="AR33" s="149"/>
      <c r="AS33" s="141"/>
      <c r="AT33" s="149"/>
      <c r="AU33" s="141"/>
      <c r="AV33" s="149"/>
      <c r="AW33" s="141"/>
      <c r="AX33" s="149"/>
      <c r="AY33" s="141"/>
      <c r="AZ33" s="149"/>
      <c r="BA33" s="141"/>
      <c r="BB33" s="149"/>
      <c r="BC33" s="141"/>
      <c r="BD33" s="149"/>
      <c r="BE33" s="141"/>
      <c r="BF33" s="214"/>
      <c r="BG33" s="141">
        <f t="shared" si="0"/>
        <v>0</v>
      </c>
      <c r="BH33" s="141">
        <v>60</v>
      </c>
      <c r="BI33" s="141">
        <f t="shared" si="1"/>
        <v>2</v>
      </c>
      <c r="BJ33" s="141">
        <v>80</v>
      </c>
      <c r="BK33" s="141">
        <f t="shared" si="5"/>
        <v>160</v>
      </c>
      <c r="BL33" s="224"/>
      <c r="BM33" s="218" t="str">
        <f t="shared" si="3"/>
        <v>OK</v>
      </c>
    </row>
    <row r="34" spans="1:65" s="27" customFormat="1" ht="24.9" customHeight="1">
      <c r="A34" s="185" t="s">
        <v>27</v>
      </c>
      <c r="B34" s="141">
        <f>SUBTOTAL(103,C$5:C34)</f>
        <v>23</v>
      </c>
      <c r="C34" s="150" t="s">
        <v>47</v>
      </c>
      <c r="D34" s="159" t="s">
        <v>48</v>
      </c>
      <c r="E34" s="141"/>
      <c r="F34" s="149"/>
      <c r="G34" s="141"/>
      <c r="H34" s="149"/>
      <c r="I34" s="141"/>
      <c r="J34" s="149">
        <v>1</v>
      </c>
      <c r="K34" s="141"/>
      <c r="L34" s="149">
        <v>1</v>
      </c>
      <c r="M34" s="141"/>
      <c r="N34" s="149"/>
      <c r="O34" s="141"/>
      <c r="P34" s="149">
        <v>1</v>
      </c>
      <c r="Q34" s="141"/>
      <c r="R34" s="149">
        <v>1</v>
      </c>
      <c r="S34" s="141"/>
      <c r="T34" s="149">
        <v>1</v>
      </c>
      <c r="U34" s="141"/>
      <c r="V34" s="149">
        <v>1</v>
      </c>
      <c r="W34" s="141"/>
      <c r="X34" s="149"/>
      <c r="Y34" s="141"/>
      <c r="Z34" s="149">
        <v>1</v>
      </c>
      <c r="AA34" s="141"/>
      <c r="AB34" s="149">
        <v>1</v>
      </c>
      <c r="AC34" s="141"/>
      <c r="AD34" s="149">
        <v>1</v>
      </c>
      <c r="AE34" s="141"/>
      <c r="AF34" s="149">
        <v>1</v>
      </c>
      <c r="AG34" s="141"/>
      <c r="AH34" s="149">
        <v>1</v>
      </c>
      <c r="AI34" s="141"/>
      <c r="AJ34" s="149">
        <v>1</v>
      </c>
      <c r="AK34" s="141"/>
      <c r="AL34" s="149">
        <v>1</v>
      </c>
      <c r="AM34" s="141"/>
      <c r="AN34" s="149">
        <v>1</v>
      </c>
      <c r="AO34" s="144"/>
      <c r="AP34" s="149">
        <v>1</v>
      </c>
      <c r="AQ34" s="141"/>
      <c r="AR34" s="149">
        <v>1</v>
      </c>
      <c r="AS34" s="141"/>
      <c r="AT34" s="149"/>
      <c r="AU34" s="141"/>
      <c r="AV34" s="149"/>
      <c r="AW34" s="141"/>
      <c r="AX34" s="149"/>
      <c r="AY34" s="141"/>
      <c r="AZ34" s="149"/>
      <c r="BA34" s="141"/>
      <c r="BB34" s="149"/>
      <c r="BC34" s="141"/>
      <c r="BD34" s="149"/>
      <c r="BE34" s="141"/>
      <c r="BF34" s="214"/>
      <c r="BG34" s="141">
        <f t="shared" si="0"/>
        <v>0</v>
      </c>
      <c r="BH34" s="141">
        <v>60</v>
      </c>
      <c r="BI34" s="141">
        <f t="shared" si="1"/>
        <v>16</v>
      </c>
      <c r="BJ34" s="141">
        <v>80</v>
      </c>
      <c r="BK34" s="141">
        <f t="shared" si="5"/>
        <v>1280</v>
      </c>
      <c r="BL34" s="224"/>
      <c r="BM34" s="218" t="str">
        <f t="shared" si="3"/>
        <v>OK</v>
      </c>
    </row>
    <row r="35" spans="1:65" s="27" customFormat="1" ht="24.9" customHeight="1">
      <c r="A35" s="185" t="s">
        <v>27</v>
      </c>
      <c r="B35" s="141">
        <f>SUBTOTAL(103,C$5:C35)</f>
        <v>24</v>
      </c>
      <c r="C35" s="150" t="s">
        <v>49</v>
      </c>
      <c r="D35" s="191" t="s">
        <v>50</v>
      </c>
      <c r="E35" s="141"/>
      <c r="F35" s="149">
        <v>1</v>
      </c>
      <c r="G35" s="141"/>
      <c r="H35" s="149"/>
      <c r="I35" s="141"/>
      <c r="J35" s="149">
        <v>1</v>
      </c>
      <c r="K35" s="141"/>
      <c r="L35" s="149">
        <v>1</v>
      </c>
      <c r="M35" s="141"/>
      <c r="N35" s="149"/>
      <c r="O35" s="141"/>
      <c r="P35" s="149"/>
      <c r="Q35" s="141"/>
      <c r="R35" s="149"/>
      <c r="S35" s="141"/>
      <c r="T35" s="149">
        <v>1</v>
      </c>
      <c r="U35" s="141"/>
      <c r="V35" s="149">
        <v>1</v>
      </c>
      <c r="W35" s="141"/>
      <c r="X35" s="149"/>
      <c r="Y35" s="141"/>
      <c r="Z35" s="149"/>
      <c r="AA35" s="141"/>
      <c r="AB35" s="149"/>
      <c r="AC35" s="141"/>
      <c r="AD35" s="149">
        <v>1</v>
      </c>
      <c r="AE35" s="141"/>
      <c r="AF35" s="149"/>
      <c r="AG35" s="141"/>
      <c r="AH35" s="149">
        <v>1</v>
      </c>
      <c r="AI35" s="141"/>
      <c r="AJ35" s="149"/>
      <c r="AK35" s="141"/>
      <c r="AL35" s="149">
        <v>1</v>
      </c>
      <c r="AM35" s="141"/>
      <c r="AN35" s="149">
        <v>1</v>
      </c>
      <c r="AO35" s="144"/>
      <c r="AP35" s="149"/>
      <c r="AQ35" s="141"/>
      <c r="AR35" s="149">
        <v>1</v>
      </c>
      <c r="AS35" s="141"/>
      <c r="AT35" s="149"/>
      <c r="AU35" s="141"/>
      <c r="AV35" s="149"/>
      <c r="AW35" s="141"/>
      <c r="AX35" s="149"/>
      <c r="AY35" s="141"/>
      <c r="AZ35" s="149"/>
      <c r="BA35" s="141"/>
      <c r="BB35" s="149"/>
      <c r="BC35" s="141"/>
      <c r="BD35" s="149"/>
      <c r="BE35" s="141"/>
      <c r="BF35" s="214"/>
      <c r="BG35" s="141">
        <f t="shared" si="0"/>
        <v>0</v>
      </c>
      <c r="BH35" s="141">
        <v>60</v>
      </c>
      <c r="BI35" s="141">
        <f t="shared" si="1"/>
        <v>10</v>
      </c>
      <c r="BJ35" s="141">
        <v>80</v>
      </c>
      <c r="BK35" s="141">
        <f t="shared" si="5"/>
        <v>800</v>
      </c>
      <c r="BL35" s="224"/>
      <c r="BM35" s="218" t="str">
        <f t="shared" si="3"/>
        <v>OK</v>
      </c>
    </row>
    <row r="36" spans="1:65" s="27" customFormat="1" ht="24.9" customHeight="1">
      <c r="A36" s="185" t="s">
        <v>27</v>
      </c>
      <c r="B36" s="141">
        <f>SUBTOTAL(103,C$5:C36)</f>
        <v>25</v>
      </c>
      <c r="C36" s="150" t="s">
        <v>51</v>
      </c>
      <c r="D36" s="191" t="s">
        <v>52</v>
      </c>
      <c r="E36" s="141"/>
      <c r="F36" s="149"/>
      <c r="G36" s="141"/>
      <c r="H36" s="149"/>
      <c r="I36" s="141"/>
      <c r="J36" s="149"/>
      <c r="K36" s="141"/>
      <c r="L36" s="149">
        <v>1</v>
      </c>
      <c r="M36" s="141"/>
      <c r="N36" s="149"/>
      <c r="O36" s="141"/>
      <c r="P36" s="149">
        <v>1</v>
      </c>
      <c r="Q36" s="141"/>
      <c r="R36" s="149">
        <v>1</v>
      </c>
      <c r="S36" s="141"/>
      <c r="T36" s="149">
        <v>1</v>
      </c>
      <c r="U36" s="141"/>
      <c r="V36" s="149">
        <v>1</v>
      </c>
      <c r="W36" s="141"/>
      <c r="X36" s="149"/>
      <c r="Y36" s="141"/>
      <c r="Z36" s="149">
        <v>1</v>
      </c>
      <c r="AA36" s="141"/>
      <c r="AB36" s="149">
        <v>1</v>
      </c>
      <c r="AC36" s="141"/>
      <c r="AD36" s="149">
        <v>1</v>
      </c>
      <c r="AE36" s="141"/>
      <c r="AF36" s="149">
        <v>1</v>
      </c>
      <c r="AG36" s="141"/>
      <c r="AH36" s="149"/>
      <c r="AI36" s="141"/>
      <c r="AJ36" s="149"/>
      <c r="AK36" s="141"/>
      <c r="AL36" s="149">
        <v>1</v>
      </c>
      <c r="AM36" s="141"/>
      <c r="AN36" s="149">
        <v>1</v>
      </c>
      <c r="AO36" s="144"/>
      <c r="AP36" s="149">
        <v>1</v>
      </c>
      <c r="AQ36" s="141"/>
      <c r="AR36" s="149">
        <v>1</v>
      </c>
      <c r="AS36" s="141"/>
      <c r="AT36" s="149"/>
      <c r="AU36" s="141"/>
      <c r="AV36" s="149"/>
      <c r="AW36" s="141"/>
      <c r="AX36" s="149"/>
      <c r="AY36" s="141"/>
      <c r="AZ36" s="149"/>
      <c r="BA36" s="141"/>
      <c r="BB36" s="149"/>
      <c r="BC36" s="141"/>
      <c r="BD36" s="149"/>
      <c r="BE36" s="141"/>
      <c r="BF36" s="214"/>
      <c r="BG36" s="141">
        <f t="shared" si="0"/>
        <v>0</v>
      </c>
      <c r="BH36" s="141">
        <v>60</v>
      </c>
      <c r="BI36" s="141">
        <f t="shared" si="1"/>
        <v>13</v>
      </c>
      <c r="BJ36" s="141">
        <v>80</v>
      </c>
      <c r="BK36" s="141">
        <f t="shared" si="5"/>
        <v>1040</v>
      </c>
      <c r="BL36" s="224"/>
      <c r="BM36" s="218" t="str">
        <f t="shared" si="3"/>
        <v>OK</v>
      </c>
    </row>
    <row r="37" spans="1:65" s="27" customFormat="1" ht="24.9" hidden="1" customHeight="1">
      <c r="A37" s="185"/>
      <c r="B37" s="141">
        <f>SUBTOTAL(103,C$5:C37)</f>
        <v>25</v>
      </c>
      <c r="C37" s="150" t="s">
        <v>193</v>
      </c>
      <c r="D37" s="191" t="s">
        <v>194</v>
      </c>
      <c r="E37" s="141"/>
      <c r="F37" s="149"/>
      <c r="G37" s="141"/>
      <c r="H37" s="149"/>
      <c r="I37" s="141"/>
      <c r="J37" s="149"/>
      <c r="K37" s="141"/>
      <c r="L37" s="149"/>
      <c r="M37" s="141"/>
      <c r="N37" s="149"/>
      <c r="O37" s="141"/>
      <c r="P37" s="149"/>
      <c r="Q37" s="141"/>
      <c r="R37" s="149"/>
      <c r="S37" s="141"/>
      <c r="T37" s="149"/>
      <c r="U37" s="141"/>
      <c r="V37" s="149"/>
      <c r="W37" s="141"/>
      <c r="X37" s="149"/>
      <c r="Y37" s="141"/>
      <c r="Z37" s="149"/>
      <c r="AA37" s="141"/>
      <c r="AB37" s="149"/>
      <c r="AC37" s="141"/>
      <c r="AD37" s="149"/>
      <c r="AE37" s="141"/>
      <c r="AF37" s="149"/>
      <c r="AG37" s="141"/>
      <c r="AH37" s="149"/>
      <c r="AI37" s="141"/>
      <c r="AJ37" s="149"/>
      <c r="AK37" s="141"/>
      <c r="AL37" s="149"/>
      <c r="AM37" s="141"/>
      <c r="AN37" s="149"/>
      <c r="AO37" s="144"/>
      <c r="AP37" s="149"/>
      <c r="AQ37" s="141"/>
      <c r="AR37" s="149"/>
      <c r="AS37" s="141"/>
      <c r="AT37" s="149"/>
      <c r="AU37" s="141"/>
      <c r="AV37" s="149"/>
      <c r="AW37" s="141"/>
      <c r="AX37" s="149"/>
      <c r="AY37" s="141"/>
      <c r="AZ37" s="149"/>
      <c r="BA37" s="141"/>
      <c r="BB37" s="149"/>
      <c r="BC37" s="141"/>
      <c r="BD37" s="149"/>
      <c r="BE37" s="141"/>
      <c r="BF37" s="214"/>
      <c r="BG37" s="141">
        <f t="shared" si="0"/>
        <v>0</v>
      </c>
      <c r="BH37" s="141">
        <v>60</v>
      </c>
      <c r="BI37" s="141">
        <f t="shared" si="1"/>
        <v>0</v>
      </c>
      <c r="BJ37" s="141">
        <v>80</v>
      </c>
      <c r="BK37" s="141">
        <f t="shared" si="5"/>
        <v>0</v>
      </c>
      <c r="BL37" s="224"/>
      <c r="BM37" s="218" t="str">
        <f t="shared" si="3"/>
        <v>×</v>
      </c>
    </row>
    <row r="38" spans="1:65" s="27" customFormat="1" ht="24.9" hidden="1" customHeight="1">
      <c r="A38" s="185"/>
      <c r="B38" s="141">
        <f>SUBTOTAL(103,C$5:C38)</f>
        <v>25</v>
      </c>
      <c r="C38" s="150" t="s">
        <v>230</v>
      </c>
      <c r="D38" s="191" t="s">
        <v>12</v>
      </c>
      <c r="E38" s="221"/>
      <c r="F38" s="222"/>
      <c r="G38" s="202"/>
      <c r="H38" s="203"/>
      <c r="I38" s="202"/>
      <c r="J38" s="203"/>
      <c r="K38" s="202"/>
      <c r="L38" s="203"/>
      <c r="M38" s="202"/>
      <c r="N38" s="203"/>
      <c r="O38" s="202"/>
      <c r="P38" s="203"/>
      <c r="Q38" s="202"/>
      <c r="R38" s="203"/>
      <c r="S38" s="202"/>
      <c r="T38" s="203"/>
      <c r="U38" s="202"/>
      <c r="V38" s="203"/>
      <c r="W38" s="202"/>
      <c r="X38" s="203"/>
      <c r="Y38" s="202"/>
      <c r="Z38" s="203"/>
      <c r="AA38" s="202"/>
      <c r="AB38" s="203"/>
      <c r="AC38" s="202"/>
      <c r="AD38" s="203"/>
      <c r="AE38" s="202"/>
      <c r="AF38" s="203"/>
      <c r="AG38" s="202"/>
      <c r="AH38" s="203"/>
      <c r="AI38" s="202"/>
      <c r="AJ38" s="203"/>
      <c r="AK38" s="202"/>
      <c r="AL38" s="203"/>
      <c r="AM38" s="202"/>
      <c r="AN38" s="203"/>
      <c r="AO38" s="141"/>
      <c r="AP38" s="149"/>
      <c r="AQ38" s="141"/>
      <c r="AR38" s="149"/>
      <c r="AS38" s="141"/>
      <c r="AT38" s="149"/>
      <c r="AU38" s="141"/>
      <c r="AV38" s="149"/>
      <c r="AW38" s="141"/>
      <c r="AX38" s="149"/>
      <c r="AY38" s="141"/>
      <c r="AZ38" s="149"/>
      <c r="BA38" s="141"/>
      <c r="BB38" s="149"/>
      <c r="BC38" s="141"/>
      <c r="BD38" s="149"/>
      <c r="BE38" s="141"/>
      <c r="BF38" s="193"/>
      <c r="BG38" s="220">
        <f t="shared" si="0"/>
        <v>0</v>
      </c>
      <c r="BH38" s="202">
        <v>60</v>
      </c>
      <c r="BI38" s="202">
        <f t="shared" si="1"/>
        <v>0</v>
      </c>
      <c r="BJ38" s="202">
        <v>80</v>
      </c>
      <c r="BK38" s="202">
        <f t="shared" si="5"/>
        <v>0</v>
      </c>
      <c r="BL38" s="145"/>
      <c r="BM38" s="150" t="str">
        <f t="shared" si="3"/>
        <v>×</v>
      </c>
    </row>
    <row r="39" spans="1:65" s="27" customFormat="1" ht="24.9" customHeight="1">
      <c r="A39" s="185" t="s">
        <v>27</v>
      </c>
      <c r="B39" s="141">
        <f>SUBTOTAL(103,C$5:C39)</f>
        <v>26</v>
      </c>
      <c r="C39" s="150" t="s">
        <v>231</v>
      </c>
      <c r="D39" s="191" t="s">
        <v>12</v>
      </c>
      <c r="E39" s="141"/>
      <c r="F39" s="149">
        <v>1</v>
      </c>
      <c r="G39" s="141"/>
      <c r="H39" s="149"/>
      <c r="I39" s="141"/>
      <c r="J39" s="149">
        <v>1</v>
      </c>
      <c r="K39" s="141"/>
      <c r="L39" s="149">
        <v>1</v>
      </c>
      <c r="M39" s="141"/>
      <c r="N39" s="149">
        <v>1</v>
      </c>
      <c r="O39" s="141"/>
      <c r="P39" s="149">
        <v>1</v>
      </c>
      <c r="Q39" s="141"/>
      <c r="R39" s="149">
        <v>1</v>
      </c>
      <c r="S39" s="141"/>
      <c r="T39" s="149">
        <v>1</v>
      </c>
      <c r="U39" s="141"/>
      <c r="V39" s="149">
        <v>1</v>
      </c>
      <c r="W39" s="141"/>
      <c r="X39" s="149">
        <v>1</v>
      </c>
      <c r="Y39" s="141"/>
      <c r="Z39" s="149">
        <v>1</v>
      </c>
      <c r="AA39" s="141"/>
      <c r="AB39" s="149">
        <v>1</v>
      </c>
      <c r="AC39" s="141"/>
      <c r="AD39" s="149"/>
      <c r="AE39" s="141"/>
      <c r="AF39" s="149"/>
      <c r="AG39" s="141"/>
      <c r="AH39" s="149">
        <v>1</v>
      </c>
      <c r="AI39" s="141"/>
      <c r="AJ39" s="149">
        <v>1</v>
      </c>
      <c r="AK39" s="141"/>
      <c r="AL39" s="149">
        <v>1</v>
      </c>
      <c r="AM39" s="141"/>
      <c r="AN39" s="149"/>
      <c r="AO39" s="144"/>
      <c r="AP39" s="149"/>
      <c r="AQ39" s="141"/>
      <c r="AR39" s="149"/>
      <c r="AS39" s="141"/>
      <c r="AT39" s="149"/>
      <c r="AU39" s="141"/>
      <c r="AV39" s="149"/>
      <c r="AW39" s="141"/>
      <c r="AX39" s="149"/>
      <c r="AY39" s="141"/>
      <c r="AZ39" s="149"/>
      <c r="BA39" s="141"/>
      <c r="BB39" s="149"/>
      <c r="BC39" s="141"/>
      <c r="BD39" s="149"/>
      <c r="BE39" s="141"/>
      <c r="BF39" s="214"/>
      <c r="BG39" s="141">
        <f t="shared" si="0"/>
        <v>0</v>
      </c>
      <c r="BH39" s="141">
        <v>60</v>
      </c>
      <c r="BI39" s="141">
        <f t="shared" si="1"/>
        <v>14</v>
      </c>
      <c r="BJ39" s="141">
        <v>80</v>
      </c>
      <c r="BK39" s="141">
        <f>(BG39*BH39)+(BI39*BJ39)</f>
        <v>1120</v>
      </c>
      <c r="BL39" s="224"/>
      <c r="BM39" s="218" t="str">
        <f t="shared" si="3"/>
        <v>OK</v>
      </c>
    </row>
    <row r="40" spans="1:65" s="27" customFormat="1" ht="24.9" hidden="1" customHeight="1">
      <c r="A40" s="185"/>
      <c r="B40" s="141">
        <f>SUBTOTAL(103,C$5:C40)</f>
        <v>26</v>
      </c>
      <c r="C40" s="150" t="s">
        <v>149</v>
      </c>
      <c r="D40" s="191" t="s">
        <v>198</v>
      </c>
      <c r="E40" s="221"/>
      <c r="F40" s="222"/>
      <c r="G40" s="202"/>
      <c r="H40" s="203"/>
      <c r="I40" s="202"/>
      <c r="J40" s="203"/>
      <c r="K40" s="202"/>
      <c r="L40" s="203"/>
      <c r="M40" s="202"/>
      <c r="N40" s="203"/>
      <c r="O40" s="202"/>
      <c r="P40" s="203"/>
      <c r="Q40" s="202"/>
      <c r="R40" s="203"/>
      <c r="S40" s="202"/>
      <c r="T40" s="203"/>
      <c r="U40" s="202"/>
      <c r="V40" s="203"/>
      <c r="W40" s="202"/>
      <c r="X40" s="203"/>
      <c r="Y40" s="202"/>
      <c r="Z40" s="203"/>
      <c r="AA40" s="202"/>
      <c r="AB40" s="203"/>
      <c r="AC40" s="202"/>
      <c r="AD40" s="203"/>
      <c r="AE40" s="202"/>
      <c r="AF40" s="203"/>
      <c r="AG40" s="202"/>
      <c r="AH40" s="203"/>
      <c r="AI40" s="202"/>
      <c r="AJ40" s="203"/>
      <c r="AK40" s="202"/>
      <c r="AL40" s="203"/>
      <c r="AM40" s="202"/>
      <c r="AN40" s="203"/>
      <c r="AO40" s="141"/>
      <c r="AP40" s="149"/>
      <c r="AQ40" s="141"/>
      <c r="AR40" s="149"/>
      <c r="AS40" s="141"/>
      <c r="AT40" s="149"/>
      <c r="AU40" s="141"/>
      <c r="AV40" s="149"/>
      <c r="AW40" s="141"/>
      <c r="AX40" s="149"/>
      <c r="AY40" s="141"/>
      <c r="AZ40" s="149"/>
      <c r="BA40" s="141"/>
      <c r="BB40" s="149"/>
      <c r="BC40" s="141"/>
      <c r="BD40" s="149"/>
      <c r="BE40" s="141"/>
      <c r="BF40" s="193"/>
      <c r="BG40" s="220">
        <f t="shared" si="0"/>
        <v>0</v>
      </c>
      <c r="BH40" s="202">
        <v>60</v>
      </c>
      <c r="BI40" s="202">
        <f t="shared" si="1"/>
        <v>0</v>
      </c>
      <c r="BJ40" s="202">
        <v>80</v>
      </c>
      <c r="BK40" s="202">
        <f t="shared" si="5"/>
        <v>0</v>
      </c>
      <c r="BL40" s="145"/>
      <c r="BM40" s="150" t="str">
        <f t="shared" si="3"/>
        <v>×</v>
      </c>
    </row>
    <row r="41" spans="1:65" s="27" customFormat="1" ht="24.9" customHeight="1">
      <c r="A41" s="185" t="s">
        <v>27</v>
      </c>
      <c r="B41" s="141">
        <f>SUBTOTAL(103,C$5:C41)</f>
        <v>27</v>
      </c>
      <c r="C41" s="150" t="s">
        <v>232</v>
      </c>
      <c r="D41" s="191" t="s">
        <v>53</v>
      </c>
      <c r="E41" s="192"/>
      <c r="F41" s="207">
        <v>1</v>
      </c>
      <c r="G41" s="141"/>
      <c r="H41" s="149"/>
      <c r="I41" s="141"/>
      <c r="J41" s="149">
        <v>1</v>
      </c>
      <c r="K41" s="141"/>
      <c r="L41" s="149">
        <v>1</v>
      </c>
      <c r="M41" s="141"/>
      <c r="N41" s="149">
        <v>1</v>
      </c>
      <c r="O41" s="141"/>
      <c r="P41" s="149">
        <v>1</v>
      </c>
      <c r="Q41" s="141"/>
      <c r="R41" s="149">
        <v>1</v>
      </c>
      <c r="S41" s="141"/>
      <c r="T41" s="149">
        <v>1</v>
      </c>
      <c r="U41" s="141"/>
      <c r="V41" s="149">
        <v>1</v>
      </c>
      <c r="W41" s="141"/>
      <c r="X41" s="149">
        <v>1</v>
      </c>
      <c r="Y41" s="141"/>
      <c r="Z41" s="149">
        <v>1</v>
      </c>
      <c r="AA41" s="141"/>
      <c r="AB41" s="149">
        <v>1</v>
      </c>
      <c r="AC41" s="141"/>
      <c r="AD41" s="149">
        <v>1</v>
      </c>
      <c r="AE41" s="141"/>
      <c r="AF41" s="149">
        <v>1</v>
      </c>
      <c r="AG41" s="141"/>
      <c r="AH41" s="149">
        <v>1</v>
      </c>
      <c r="AI41" s="141"/>
      <c r="AJ41" s="149">
        <v>1</v>
      </c>
      <c r="AK41" s="141"/>
      <c r="AL41" s="149">
        <v>1</v>
      </c>
      <c r="AM41" s="141"/>
      <c r="AN41" s="149">
        <v>1</v>
      </c>
      <c r="AO41" s="141"/>
      <c r="AP41" s="149">
        <v>1</v>
      </c>
      <c r="AQ41" s="141"/>
      <c r="AR41" s="149">
        <v>1</v>
      </c>
      <c r="AS41" s="141"/>
      <c r="AT41" s="149"/>
      <c r="AU41" s="141"/>
      <c r="AV41" s="149"/>
      <c r="AW41" s="141"/>
      <c r="AX41" s="149"/>
      <c r="AY41" s="141"/>
      <c r="AZ41" s="149"/>
      <c r="BA41" s="141"/>
      <c r="BB41" s="149"/>
      <c r="BC41" s="141"/>
      <c r="BD41" s="149"/>
      <c r="BE41" s="141"/>
      <c r="BF41" s="193"/>
      <c r="BG41" s="144">
        <f t="shared" si="0"/>
        <v>0</v>
      </c>
      <c r="BH41" s="141">
        <v>60</v>
      </c>
      <c r="BI41" s="141">
        <f t="shared" si="1"/>
        <v>19</v>
      </c>
      <c r="BJ41" s="141">
        <v>80</v>
      </c>
      <c r="BK41" s="141">
        <f t="shared" si="5"/>
        <v>1520</v>
      </c>
      <c r="BL41" s="145"/>
      <c r="BM41" s="150" t="str">
        <f t="shared" si="3"/>
        <v>OK</v>
      </c>
    </row>
    <row r="42" spans="1:65" s="27" customFormat="1" ht="24.9" customHeight="1">
      <c r="A42" s="185" t="s">
        <v>27</v>
      </c>
      <c r="B42" s="141">
        <f>SUBTOTAL(103,C$5:C42)</f>
        <v>28</v>
      </c>
      <c r="C42" s="150" t="s">
        <v>233</v>
      </c>
      <c r="D42" s="191" t="s">
        <v>56</v>
      </c>
      <c r="E42" s="141"/>
      <c r="F42" s="149">
        <v>1</v>
      </c>
      <c r="G42" s="141"/>
      <c r="H42" s="149"/>
      <c r="I42" s="141"/>
      <c r="J42" s="149">
        <v>1</v>
      </c>
      <c r="K42" s="141"/>
      <c r="L42" s="149">
        <v>1</v>
      </c>
      <c r="M42" s="141"/>
      <c r="N42" s="149">
        <v>1</v>
      </c>
      <c r="O42" s="141"/>
      <c r="P42" s="149"/>
      <c r="Q42" s="141"/>
      <c r="R42" s="149">
        <v>1</v>
      </c>
      <c r="S42" s="141"/>
      <c r="T42" s="149">
        <v>1</v>
      </c>
      <c r="U42" s="141"/>
      <c r="V42" s="149"/>
      <c r="W42" s="141"/>
      <c r="X42" s="149"/>
      <c r="Y42" s="141"/>
      <c r="Z42" s="149">
        <v>1</v>
      </c>
      <c r="AA42" s="141"/>
      <c r="AB42" s="149">
        <v>1</v>
      </c>
      <c r="AC42" s="141"/>
      <c r="AD42" s="149">
        <v>1</v>
      </c>
      <c r="AE42" s="141"/>
      <c r="AF42" s="149"/>
      <c r="AG42" s="141"/>
      <c r="AH42" s="149">
        <v>1</v>
      </c>
      <c r="AI42" s="141"/>
      <c r="AJ42" s="149">
        <v>1</v>
      </c>
      <c r="AK42" s="141"/>
      <c r="AL42" s="149">
        <v>1</v>
      </c>
      <c r="AM42" s="141"/>
      <c r="AN42" s="149">
        <v>1</v>
      </c>
      <c r="AO42" s="144"/>
      <c r="AP42" s="149"/>
      <c r="AQ42" s="141"/>
      <c r="AR42" s="149">
        <v>1</v>
      </c>
      <c r="AS42" s="141"/>
      <c r="AT42" s="149"/>
      <c r="AU42" s="141"/>
      <c r="AV42" s="149"/>
      <c r="AW42" s="141"/>
      <c r="AX42" s="149"/>
      <c r="AY42" s="141"/>
      <c r="AZ42" s="149"/>
      <c r="BA42" s="141"/>
      <c r="BB42" s="149"/>
      <c r="BC42" s="141"/>
      <c r="BD42" s="149"/>
      <c r="BE42" s="141"/>
      <c r="BF42" s="214"/>
      <c r="BG42" s="141">
        <f t="shared" ref="BG42:BG91" si="6">E42+I42+K42+M42+O42+Q42+S42+U42+W42+Y42+AA42+AC42+AE42+AG42+AI42+AK42+AM42+AO42+AQ42+AS42+AU42+BE42+G42+AW42+AY42+BA42+BC42</f>
        <v>0</v>
      </c>
      <c r="BH42" s="141">
        <v>60</v>
      </c>
      <c r="BI42" s="141">
        <f t="shared" ref="BI42:BI92" si="7">F42+J42+L42+N42+P42+R42+T42+V42+X42+Z42+AB42+AD42+AF42+AH42+AJ42+AL42+AN42+AP42+AR42+AT42+AV42+BF42+H42+AX42+AZ42+BB42+BD42</f>
        <v>14</v>
      </c>
      <c r="BJ42" s="141">
        <v>80</v>
      </c>
      <c r="BK42" s="141">
        <f t="shared" si="5"/>
        <v>1120</v>
      </c>
      <c r="BL42" s="224"/>
      <c r="BM42" s="218" t="str">
        <f t="shared" si="3"/>
        <v>OK</v>
      </c>
    </row>
    <row r="43" spans="1:65" s="27" customFormat="1" ht="24.9" hidden="1" customHeight="1">
      <c r="A43" s="185" t="s">
        <v>27</v>
      </c>
      <c r="B43" s="141">
        <f>SUBTOTAL(103,C$5:C43)</f>
        <v>28</v>
      </c>
      <c r="C43" s="150" t="s">
        <v>234</v>
      </c>
      <c r="D43" s="191" t="s">
        <v>56</v>
      </c>
      <c r="E43" s="141"/>
      <c r="F43" s="149"/>
      <c r="G43" s="141"/>
      <c r="H43" s="149"/>
      <c r="I43" s="141"/>
      <c r="J43" s="149"/>
      <c r="K43" s="141"/>
      <c r="L43" s="149"/>
      <c r="M43" s="141"/>
      <c r="N43" s="149"/>
      <c r="O43" s="141"/>
      <c r="P43" s="149"/>
      <c r="Q43" s="141"/>
      <c r="R43" s="149"/>
      <c r="S43" s="141"/>
      <c r="T43" s="149"/>
      <c r="U43" s="141"/>
      <c r="V43" s="149"/>
      <c r="W43" s="141"/>
      <c r="X43" s="149"/>
      <c r="Y43" s="141"/>
      <c r="Z43" s="149"/>
      <c r="AA43" s="141"/>
      <c r="AB43" s="149"/>
      <c r="AC43" s="141"/>
      <c r="AD43" s="149"/>
      <c r="AE43" s="141"/>
      <c r="AF43" s="149"/>
      <c r="AG43" s="141"/>
      <c r="AH43" s="149"/>
      <c r="AI43" s="141"/>
      <c r="AJ43" s="149"/>
      <c r="AK43" s="141"/>
      <c r="AL43" s="149"/>
      <c r="AM43" s="141"/>
      <c r="AN43" s="149"/>
      <c r="AO43" s="144"/>
      <c r="AP43" s="149"/>
      <c r="AQ43" s="141"/>
      <c r="AR43" s="149"/>
      <c r="AS43" s="141"/>
      <c r="AT43" s="149"/>
      <c r="AU43" s="141"/>
      <c r="AV43" s="149"/>
      <c r="AW43" s="141"/>
      <c r="AX43" s="149"/>
      <c r="AY43" s="141"/>
      <c r="AZ43" s="149"/>
      <c r="BA43" s="141"/>
      <c r="BB43" s="149"/>
      <c r="BC43" s="141"/>
      <c r="BD43" s="149"/>
      <c r="BE43" s="141"/>
      <c r="BF43" s="214"/>
      <c r="BG43" s="141">
        <f t="shared" si="6"/>
        <v>0</v>
      </c>
      <c r="BH43" s="141">
        <v>60</v>
      </c>
      <c r="BI43" s="141">
        <f t="shared" si="7"/>
        <v>0</v>
      </c>
      <c r="BJ43" s="141">
        <v>80</v>
      </c>
      <c r="BK43" s="141">
        <f t="shared" si="5"/>
        <v>0</v>
      </c>
      <c r="BL43" s="224"/>
      <c r="BM43" s="218" t="str">
        <f t="shared" si="3"/>
        <v>×</v>
      </c>
    </row>
    <row r="44" spans="1:65" s="27" customFormat="1" ht="24.9" customHeight="1">
      <c r="A44" s="185"/>
      <c r="B44" s="141">
        <f>SUBTOTAL(103,C$5:C44)</f>
        <v>29</v>
      </c>
      <c r="C44" s="150" t="s">
        <v>54</v>
      </c>
      <c r="D44" s="191" t="s">
        <v>55</v>
      </c>
      <c r="E44" s="221"/>
      <c r="F44" s="222"/>
      <c r="G44" s="202"/>
      <c r="H44" s="203"/>
      <c r="I44" s="202"/>
      <c r="J44" s="203"/>
      <c r="K44" s="202"/>
      <c r="L44" s="203"/>
      <c r="M44" s="202"/>
      <c r="N44" s="203"/>
      <c r="O44" s="202"/>
      <c r="P44" s="203"/>
      <c r="Q44" s="202"/>
      <c r="R44" s="203">
        <v>1</v>
      </c>
      <c r="S44" s="202"/>
      <c r="T44" s="203">
        <v>1</v>
      </c>
      <c r="U44" s="202"/>
      <c r="V44" s="203">
        <v>1</v>
      </c>
      <c r="W44" s="202"/>
      <c r="X44" s="203"/>
      <c r="Y44" s="202"/>
      <c r="Z44" s="203">
        <v>1</v>
      </c>
      <c r="AA44" s="202"/>
      <c r="AB44" s="203">
        <v>1</v>
      </c>
      <c r="AC44" s="202"/>
      <c r="AD44" s="203"/>
      <c r="AE44" s="202"/>
      <c r="AF44" s="203">
        <v>1</v>
      </c>
      <c r="AG44" s="202"/>
      <c r="AH44" s="203"/>
      <c r="AI44" s="202"/>
      <c r="AJ44" s="203">
        <v>1</v>
      </c>
      <c r="AK44" s="202"/>
      <c r="AL44" s="203">
        <v>1</v>
      </c>
      <c r="AM44" s="202"/>
      <c r="AN44" s="203">
        <v>1</v>
      </c>
      <c r="AO44" s="141"/>
      <c r="AP44" s="149"/>
      <c r="AQ44" s="141"/>
      <c r="AR44" s="149"/>
      <c r="AS44" s="141"/>
      <c r="AT44" s="149"/>
      <c r="AU44" s="141"/>
      <c r="AV44" s="149"/>
      <c r="AW44" s="141"/>
      <c r="AX44" s="149"/>
      <c r="AY44" s="141"/>
      <c r="AZ44" s="149"/>
      <c r="BA44" s="141"/>
      <c r="BB44" s="149"/>
      <c r="BC44" s="141"/>
      <c r="BD44" s="149"/>
      <c r="BE44" s="141"/>
      <c r="BF44" s="193"/>
      <c r="BG44" s="220">
        <f t="shared" si="6"/>
        <v>0</v>
      </c>
      <c r="BH44" s="202">
        <v>60</v>
      </c>
      <c r="BI44" s="202">
        <f t="shared" si="7"/>
        <v>9</v>
      </c>
      <c r="BJ44" s="202">
        <v>80</v>
      </c>
      <c r="BK44" s="202">
        <f t="shared" si="5"/>
        <v>720</v>
      </c>
      <c r="BL44" s="145"/>
      <c r="BM44" s="150" t="str">
        <f t="shared" si="3"/>
        <v>OK</v>
      </c>
    </row>
    <row r="45" spans="1:65" s="27" customFormat="1" ht="24.9" customHeight="1">
      <c r="A45" s="185" t="s">
        <v>27</v>
      </c>
      <c r="B45" s="141">
        <f>SUBTOTAL(103,C$5:C45)</f>
        <v>30</v>
      </c>
      <c r="C45" s="150" t="s">
        <v>235</v>
      </c>
      <c r="D45" s="191" t="s">
        <v>57</v>
      </c>
      <c r="E45" s="141"/>
      <c r="F45" s="149">
        <v>1</v>
      </c>
      <c r="G45" s="141"/>
      <c r="H45" s="149"/>
      <c r="I45" s="141"/>
      <c r="J45" s="149">
        <v>1</v>
      </c>
      <c r="K45" s="141"/>
      <c r="L45" s="149">
        <v>1</v>
      </c>
      <c r="M45" s="141"/>
      <c r="N45" s="149">
        <v>1</v>
      </c>
      <c r="O45" s="141"/>
      <c r="P45" s="149">
        <v>1</v>
      </c>
      <c r="Q45" s="141"/>
      <c r="R45" s="149">
        <v>1</v>
      </c>
      <c r="S45" s="141"/>
      <c r="T45" s="149">
        <v>1</v>
      </c>
      <c r="U45" s="141"/>
      <c r="V45" s="149">
        <v>1</v>
      </c>
      <c r="W45" s="141"/>
      <c r="X45" s="149"/>
      <c r="Y45" s="141"/>
      <c r="Z45" s="149">
        <v>1</v>
      </c>
      <c r="AA45" s="141"/>
      <c r="AB45" s="149">
        <v>1</v>
      </c>
      <c r="AC45" s="141"/>
      <c r="AD45" s="149">
        <v>1</v>
      </c>
      <c r="AE45" s="141"/>
      <c r="AF45" s="149">
        <v>1</v>
      </c>
      <c r="AG45" s="141"/>
      <c r="AH45" s="149">
        <v>1</v>
      </c>
      <c r="AI45" s="141"/>
      <c r="AJ45" s="149">
        <v>1</v>
      </c>
      <c r="AK45" s="141"/>
      <c r="AL45" s="149"/>
      <c r="AM45" s="141"/>
      <c r="AN45" s="149">
        <v>1</v>
      </c>
      <c r="AO45" s="144"/>
      <c r="AP45" s="149">
        <v>1</v>
      </c>
      <c r="AQ45" s="141"/>
      <c r="AR45" s="149"/>
      <c r="AS45" s="141"/>
      <c r="AT45" s="149"/>
      <c r="AU45" s="141"/>
      <c r="AV45" s="149"/>
      <c r="AW45" s="141"/>
      <c r="AX45" s="149"/>
      <c r="AY45" s="141"/>
      <c r="AZ45" s="149"/>
      <c r="BA45" s="141"/>
      <c r="BB45" s="149"/>
      <c r="BC45" s="141"/>
      <c r="BD45" s="149"/>
      <c r="BE45" s="141"/>
      <c r="BF45" s="214"/>
      <c r="BG45" s="141">
        <f t="shared" si="6"/>
        <v>0</v>
      </c>
      <c r="BH45" s="141">
        <v>60</v>
      </c>
      <c r="BI45" s="141">
        <f t="shared" si="7"/>
        <v>16</v>
      </c>
      <c r="BJ45" s="141">
        <v>80</v>
      </c>
      <c r="BK45" s="141">
        <f>(BG45*BH45)+(BI45*BJ45)</f>
        <v>1280</v>
      </c>
      <c r="BL45" s="224"/>
      <c r="BM45" s="218" t="str">
        <f t="shared" si="3"/>
        <v>OK</v>
      </c>
    </row>
    <row r="46" spans="1:65" s="27" customFormat="1" ht="24.9" hidden="1" customHeight="1">
      <c r="A46" s="185"/>
      <c r="B46" s="141">
        <f>SUBTOTAL(103,C$5:C46)</f>
        <v>30</v>
      </c>
      <c r="C46" s="150" t="s">
        <v>58</v>
      </c>
      <c r="D46" s="159" t="s">
        <v>59</v>
      </c>
      <c r="E46" s="221"/>
      <c r="F46" s="222"/>
      <c r="G46" s="202"/>
      <c r="H46" s="203"/>
      <c r="I46" s="202"/>
      <c r="J46" s="203"/>
      <c r="K46" s="202"/>
      <c r="L46" s="203"/>
      <c r="M46" s="202"/>
      <c r="N46" s="203"/>
      <c r="O46" s="202"/>
      <c r="P46" s="203"/>
      <c r="Q46" s="202"/>
      <c r="R46" s="203"/>
      <c r="S46" s="202"/>
      <c r="T46" s="203"/>
      <c r="U46" s="202"/>
      <c r="V46" s="203"/>
      <c r="W46" s="202"/>
      <c r="X46" s="203"/>
      <c r="Y46" s="202"/>
      <c r="Z46" s="203"/>
      <c r="AA46" s="202"/>
      <c r="AB46" s="203"/>
      <c r="AC46" s="202"/>
      <c r="AD46" s="203"/>
      <c r="AE46" s="202"/>
      <c r="AF46" s="203"/>
      <c r="AG46" s="202"/>
      <c r="AH46" s="203"/>
      <c r="AI46" s="202"/>
      <c r="AJ46" s="203"/>
      <c r="AK46" s="202"/>
      <c r="AL46" s="203"/>
      <c r="AM46" s="202"/>
      <c r="AN46" s="203"/>
      <c r="AO46" s="141"/>
      <c r="AP46" s="149"/>
      <c r="AQ46" s="141"/>
      <c r="AR46" s="149"/>
      <c r="AS46" s="141"/>
      <c r="AT46" s="149"/>
      <c r="AU46" s="141"/>
      <c r="AV46" s="149"/>
      <c r="AW46" s="141"/>
      <c r="AX46" s="149"/>
      <c r="AY46" s="141"/>
      <c r="AZ46" s="149"/>
      <c r="BA46" s="141"/>
      <c r="BB46" s="149"/>
      <c r="BC46" s="141"/>
      <c r="BD46" s="149"/>
      <c r="BE46" s="141"/>
      <c r="BF46" s="193"/>
      <c r="BG46" s="220">
        <f t="shared" si="6"/>
        <v>0</v>
      </c>
      <c r="BH46" s="202">
        <v>60</v>
      </c>
      <c r="BI46" s="202">
        <f t="shared" si="7"/>
        <v>0</v>
      </c>
      <c r="BJ46" s="202">
        <v>80</v>
      </c>
      <c r="BK46" s="202">
        <f t="shared" si="5"/>
        <v>0</v>
      </c>
      <c r="BL46" s="145"/>
      <c r="BM46" s="150" t="str">
        <f t="shared" si="3"/>
        <v>×</v>
      </c>
    </row>
    <row r="47" spans="1:65" s="27" customFormat="1" ht="24.9" hidden="1" customHeight="1">
      <c r="A47" s="185" t="s">
        <v>27</v>
      </c>
      <c r="B47" s="141">
        <f>SUBTOTAL(103,C$5:C47)</f>
        <v>30</v>
      </c>
      <c r="C47" s="150" t="s">
        <v>236</v>
      </c>
      <c r="D47" s="159" t="s">
        <v>60</v>
      </c>
      <c r="E47" s="141"/>
      <c r="F47" s="149"/>
      <c r="G47" s="141"/>
      <c r="H47" s="149"/>
      <c r="I47" s="141"/>
      <c r="J47" s="149"/>
      <c r="K47" s="141"/>
      <c r="L47" s="149"/>
      <c r="M47" s="141"/>
      <c r="N47" s="149"/>
      <c r="O47" s="141"/>
      <c r="P47" s="149"/>
      <c r="Q47" s="141"/>
      <c r="R47" s="149"/>
      <c r="S47" s="141"/>
      <c r="T47" s="149"/>
      <c r="U47" s="141"/>
      <c r="V47" s="149"/>
      <c r="W47" s="141"/>
      <c r="X47" s="149"/>
      <c r="Y47" s="141"/>
      <c r="Z47" s="149"/>
      <c r="AA47" s="141"/>
      <c r="AB47" s="149"/>
      <c r="AC47" s="141"/>
      <c r="AD47" s="149"/>
      <c r="AE47" s="141"/>
      <c r="AF47" s="149"/>
      <c r="AG47" s="141"/>
      <c r="AH47" s="149"/>
      <c r="AI47" s="141"/>
      <c r="AJ47" s="149"/>
      <c r="AK47" s="141"/>
      <c r="AL47" s="149"/>
      <c r="AM47" s="141"/>
      <c r="AN47" s="149"/>
      <c r="AO47" s="144"/>
      <c r="AP47" s="149"/>
      <c r="AQ47" s="141"/>
      <c r="AR47" s="149"/>
      <c r="AS47" s="141"/>
      <c r="AT47" s="149"/>
      <c r="AU47" s="141"/>
      <c r="AV47" s="149"/>
      <c r="AW47" s="141"/>
      <c r="AX47" s="149"/>
      <c r="AY47" s="141"/>
      <c r="AZ47" s="149"/>
      <c r="BA47" s="141"/>
      <c r="BB47" s="149"/>
      <c r="BC47" s="141"/>
      <c r="BD47" s="149"/>
      <c r="BE47" s="141"/>
      <c r="BF47" s="214"/>
      <c r="BG47" s="141">
        <f t="shared" si="6"/>
        <v>0</v>
      </c>
      <c r="BH47" s="141">
        <v>60</v>
      </c>
      <c r="BI47" s="141">
        <f t="shared" si="7"/>
        <v>0</v>
      </c>
      <c r="BJ47" s="141">
        <v>80</v>
      </c>
      <c r="BK47" s="141">
        <f t="shared" si="5"/>
        <v>0</v>
      </c>
      <c r="BL47" s="224"/>
      <c r="BM47" s="218" t="str">
        <f t="shared" si="3"/>
        <v>×</v>
      </c>
    </row>
    <row r="48" spans="1:65" s="27" customFormat="1" ht="24.9" customHeight="1">
      <c r="A48" s="185"/>
      <c r="B48" s="141">
        <f>SUBTOTAL(103,C$5:C48)</f>
        <v>31</v>
      </c>
      <c r="C48" s="150" t="s">
        <v>61</v>
      </c>
      <c r="D48" s="159" t="s">
        <v>60</v>
      </c>
      <c r="E48" s="221"/>
      <c r="F48" s="222"/>
      <c r="G48" s="202"/>
      <c r="H48" s="203"/>
      <c r="I48" s="202"/>
      <c r="J48" s="203">
        <v>1</v>
      </c>
      <c r="K48" s="202"/>
      <c r="L48" s="203"/>
      <c r="M48" s="202"/>
      <c r="N48" s="203"/>
      <c r="O48" s="202"/>
      <c r="P48" s="203"/>
      <c r="Q48" s="202"/>
      <c r="R48" s="203">
        <v>1</v>
      </c>
      <c r="S48" s="202"/>
      <c r="T48" s="203"/>
      <c r="U48" s="202"/>
      <c r="V48" s="203">
        <v>1</v>
      </c>
      <c r="W48" s="202"/>
      <c r="X48" s="203">
        <v>1</v>
      </c>
      <c r="Y48" s="202"/>
      <c r="Z48" s="203">
        <v>1</v>
      </c>
      <c r="AA48" s="202"/>
      <c r="AB48" s="203"/>
      <c r="AC48" s="202"/>
      <c r="AD48" s="203"/>
      <c r="AE48" s="202"/>
      <c r="AF48" s="203"/>
      <c r="AG48" s="202"/>
      <c r="AH48" s="203"/>
      <c r="AI48" s="202"/>
      <c r="AJ48" s="203">
        <v>1</v>
      </c>
      <c r="AK48" s="202"/>
      <c r="AL48" s="203">
        <v>1</v>
      </c>
      <c r="AM48" s="202"/>
      <c r="AN48" s="203">
        <v>1</v>
      </c>
      <c r="AO48" s="141"/>
      <c r="AP48" s="149"/>
      <c r="AQ48" s="141"/>
      <c r="AR48" s="149"/>
      <c r="AS48" s="141"/>
      <c r="AT48" s="149"/>
      <c r="AU48" s="141"/>
      <c r="AV48" s="149"/>
      <c r="AW48" s="141"/>
      <c r="AX48" s="149"/>
      <c r="AY48" s="141"/>
      <c r="AZ48" s="149"/>
      <c r="BA48" s="141"/>
      <c r="BB48" s="149"/>
      <c r="BC48" s="141"/>
      <c r="BD48" s="149"/>
      <c r="BE48" s="141"/>
      <c r="BF48" s="193"/>
      <c r="BG48" s="220">
        <f t="shared" si="6"/>
        <v>0</v>
      </c>
      <c r="BH48" s="202">
        <v>60</v>
      </c>
      <c r="BI48" s="202">
        <f t="shared" si="7"/>
        <v>8</v>
      </c>
      <c r="BJ48" s="202">
        <v>80</v>
      </c>
      <c r="BK48" s="202">
        <f t="shared" si="5"/>
        <v>640</v>
      </c>
      <c r="BL48" s="145"/>
      <c r="BM48" s="150" t="str">
        <f t="shared" si="3"/>
        <v>OK</v>
      </c>
    </row>
    <row r="49" spans="1:65" s="27" customFormat="1" ht="24.9" hidden="1" customHeight="1">
      <c r="A49" s="185" t="s">
        <v>27</v>
      </c>
      <c r="B49" s="141">
        <f>SUBTOTAL(103,C$5:C49)</f>
        <v>31</v>
      </c>
      <c r="C49" s="150" t="s">
        <v>62</v>
      </c>
      <c r="D49" s="159" t="s">
        <v>60</v>
      </c>
      <c r="E49" s="141"/>
      <c r="F49" s="149"/>
      <c r="G49" s="141"/>
      <c r="H49" s="149"/>
      <c r="I49" s="141"/>
      <c r="J49" s="149"/>
      <c r="K49" s="141"/>
      <c r="L49" s="149"/>
      <c r="M49" s="141"/>
      <c r="N49" s="149"/>
      <c r="O49" s="141"/>
      <c r="P49" s="149"/>
      <c r="Q49" s="141"/>
      <c r="R49" s="149"/>
      <c r="S49" s="141"/>
      <c r="T49" s="149"/>
      <c r="U49" s="141"/>
      <c r="V49" s="149"/>
      <c r="W49" s="141"/>
      <c r="X49" s="149"/>
      <c r="Y49" s="141"/>
      <c r="Z49" s="149"/>
      <c r="AA49" s="141"/>
      <c r="AB49" s="149"/>
      <c r="AC49" s="141"/>
      <c r="AD49" s="149"/>
      <c r="AE49" s="141"/>
      <c r="AF49" s="149"/>
      <c r="AG49" s="141"/>
      <c r="AH49" s="149"/>
      <c r="AI49" s="141"/>
      <c r="AJ49" s="149"/>
      <c r="AK49" s="141"/>
      <c r="AL49" s="149"/>
      <c r="AM49" s="141"/>
      <c r="AN49" s="149"/>
      <c r="AO49" s="144"/>
      <c r="AP49" s="149"/>
      <c r="AQ49" s="141"/>
      <c r="AR49" s="149"/>
      <c r="AS49" s="141"/>
      <c r="AT49" s="149"/>
      <c r="AU49" s="141"/>
      <c r="AV49" s="149"/>
      <c r="AW49" s="141"/>
      <c r="AX49" s="149"/>
      <c r="AY49" s="141"/>
      <c r="AZ49" s="149"/>
      <c r="BA49" s="141"/>
      <c r="BB49" s="149"/>
      <c r="BC49" s="141"/>
      <c r="BD49" s="149"/>
      <c r="BE49" s="141"/>
      <c r="BF49" s="214"/>
      <c r="BG49" s="141">
        <f t="shared" si="6"/>
        <v>0</v>
      </c>
      <c r="BH49" s="141">
        <v>60</v>
      </c>
      <c r="BI49" s="141">
        <f t="shared" si="7"/>
        <v>0</v>
      </c>
      <c r="BJ49" s="141">
        <v>80</v>
      </c>
      <c r="BK49" s="141">
        <f t="shared" si="5"/>
        <v>0</v>
      </c>
      <c r="BL49" s="224"/>
      <c r="BM49" s="218" t="str">
        <f t="shared" si="3"/>
        <v>×</v>
      </c>
    </row>
    <row r="50" spans="1:65" s="27" customFormat="1" ht="24.9" customHeight="1">
      <c r="A50" s="185"/>
      <c r="B50" s="141">
        <f>SUBTOTAL(103,C$5:C50)</f>
        <v>32</v>
      </c>
      <c r="C50" s="150" t="s">
        <v>237</v>
      </c>
      <c r="D50" s="159" t="s">
        <v>60</v>
      </c>
      <c r="E50" s="221"/>
      <c r="F50" s="222"/>
      <c r="G50" s="202"/>
      <c r="H50" s="203"/>
      <c r="I50" s="202"/>
      <c r="J50" s="203">
        <v>1</v>
      </c>
      <c r="K50" s="202"/>
      <c r="L50" s="203"/>
      <c r="M50" s="202"/>
      <c r="N50" s="203"/>
      <c r="O50" s="202"/>
      <c r="P50" s="203"/>
      <c r="Q50" s="202"/>
      <c r="R50" s="203"/>
      <c r="S50" s="202"/>
      <c r="T50" s="203"/>
      <c r="U50" s="202"/>
      <c r="V50" s="203"/>
      <c r="W50" s="202"/>
      <c r="X50" s="203"/>
      <c r="Y50" s="202"/>
      <c r="Z50" s="203"/>
      <c r="AA50" s="202"/>
      <c r="AB50" s="203"/>
      <c r="AC50" s="202"/>
      <c r="AD50" s="203"/>
      <c r="AE50" s="202"/>
      <c r="AF50" s="203"/>
      <c r="AG50" s="202"/>
      <c r="AH50" s="203"/>
      <c r="AI50" s="202"/>
      <c r="AJ50" s="203"/>
      <c r="AK50" s="202"/>
      <c r="AL50" s="203"/>
      <c r="AM50" s="202"/>
      <c r="AN50" s="203"/>
      <c r="AO50" s="141"/>
      <c r="AP50" s="149"/>
      <c r="AQ50" s="141"/>
      <c r="AR50" s="149"/>
      <c r="AS50" s="141"/>
      <c r="AT50" s="149"/>
      <c r="AU50" s="141"/>
      <c r="AV50" s="149"/>
      <c r="AW50" s="141"/>
      <c r="AX50" s="149"/>
      <c r="AY50" s="141"/>
      <c r="AZ50" s="149"/>
      <c r="BA50" s="141"/>
      <c r="BB50" s="149"/>
      <c r="BC50" s="141"/>
      <c r="BD50" s="149"/>
      <c r="BE50" s="141"/>
      <c r="BF50" s="193"/>
      <c r="BG50" s="220">
        <f t="shared" si="6"/>
        <v>0</v>
      </c>
      <c r="BH50" s="202">
        <v>60</v>
      </c>
      <c r="BI50" s="202">
        <f t="shared" si="7"/>
        <v>1</v>
      </c>
      <c r="BJ50" s="202">
        <v>80</v>
      </c>
      <c r="BK50" s="202">
        <f t="shared" si="5"/>
        <v>80</v>
      </c>
      <c r="BL50" s="145"/>
      <c r="BM50" s="150" t="str">
        <f t="shared" si="3"/>
        <v>OK</v>
      </c>
    </row>
    <row r="51" spans="1:65" s="27" customFormat="1" ht="24.9" customHeight="1">
      <c r="A51" s="185" t="s">
        <v>27</v>
      </c>
      <c r="B51" s="141">
        <f>SUBTOTAL(103,C$5:C51)</f>
        <v>33</v>
      </c>
      <c r="C51" s="146" t="s">
        <v>238</v>
      </c>
      <c r="D51" s="159" t="s">
        <v>63</v>
      </c>
      <c r="E51" s="141"/>
      <c r="F51" s="149"/>
      <c r="G51" s="141"/>
      <c r="H51" s="149"/>
      <c r="I51" s="141"/>
      <c r="J51" s="149"/>
      <c r="K51" s="141"/>
      <c r="L51" s="149"/>
      <c r="M51" s="141"/>
      <c r="N51" s="149"/>
      <c r="O51" s="141"/>
      <c r="P51" s="149"/>
      <c r="Q51" s="141"/>
      <c r="R51" s="149"/>
      <c r="S51" s="141"/>
      <c r="T51" s="149"/>
      <c r="U51" s="141"/>
      <c r="V51" s="149"/>
      <c r="W51" s="141"/>
      <c r="X51" s="149"/>
      <c r="Y51" s="141"/>
      <c r="Z51" s="149"/>
      <c r="AA51" s="141"/>
      <c r="AB51" s="149"/>
      <c r="AC51" s="141"/>
      <c r="AD51" s="149"/>
      <c r="AE51" s="141"/>
      <c r="AF51" s="149"/>
      <c r="AG51" s="141"/>
      <c r="AH51" s="149"/>
      <c r="AI51" s="141"/>
      <c r="AJ51" s="149"/>
      <c r="AK51" s="141"/>
      <c r="AL51" s="149"/>
      <c r="AM51" s="141"/>
      <c r="AN51" s="149"/>
      <c r="AO51" s="144"/>
      <c r="AP51" s="149"/>
      <c r="AQ51" s="141"/>
      <c r="AR51" s="149">
        <v>1</v>
      </c>
      <c r="AS51" s="141"/>
      <c r="AT51" s="149"/>
      <c r="AU51" s="141"/>
      <c r="AV51" s="149"/>
      <c r="AW51" s="141"/>
      <c r="AX51" s="149"/>
      <c r="AY51" s="141"/>
      <c r="AZ51" s="149"/>
      <c r="BA51" s="141"/>
      <c r="BB51" s="149"/>
      <c r="BC51" s="141"/>
      <c r="BD51" s="149"/>
      <c r="BE51" s="141"/>
      <c r="BF51" s="214"/>
      <c r="BG51" s="141">
        <f t="shared" si="6"/>
        <v>0</v>
      </c>
      <c r="BH51" s="141">
        <v>60</v>
      </c>
      <c r="BI51" s="141">
        <f t="shared" si="7"/>
        <v>1</v>
      </c>
      <c r="BJ51" s="141">
        <v>80</v>
      </c>
      <c r="BK51" s="141">
        <f t="shared" si="5"/>
        <v>80</v>
      </c>
      <c r="BL51" s="224"/>
      <c r="BM51" s="218" t="str">
        <f t="shared" si="3"/>
        <v>OK</v>
      </c>
    </row>
    <row r="52" spans="1:65" s="27" customFormat="1" ht="24.9" hidden="1" customHeight="1">
      <c r="A52" s="185" t="s">
        <v>27</v>
      </c>
      <c r="B52" s="141">
        <f>SUBTOTAL(103,C$5:C52)</f>
        <v>33</v>
      </c>
      <c r="C52" s="150" t="s">
        <v>201</v>
      </c>
      <c r="D52" s="159" t="s">
        <v>199</v>
      </c>
      <c r="E52" s="221"/>
      <c r="F52" s="222"/>
      <c r="G52" s="202"/>
      <c r="H52" s="203"/>
      <c r="I52" s="202"/>
      <c r="J52" s="203"/>
      <c r="K52" s="202"/>
      <c r="L52" s="203"/>
      <c r="M52" s="202"/>
      <c r="N52" s="203"/>
      <c r="O52" s="202"/>
      <c r="P52" s="203"/>
      <c r="Q52" s="202"/>
      <c r="R52" s="203"/>
      <c r="S52" s="202"/>
      <c r="T52" s="203"/>
      <c r="U52" s="202"/>
      <c r="V52" s="203"/>
      <c r="W52" s="202"/>
      <c r="X52" s="203"/>
      <c r="Y52" s="202"/>
      <c r="Z52" s="203"/>
      <c r="AA52" s="202"/>
      <c r="AB52" s="203"/>
      <c r="AC52" s="202"/>
      <c r="AD52" s="203"/>
      <c r="AE52" s="202"/>
      <c r="AF52" s="203"/>
      <c r="AG52" s="202"/>
      <c r="AH52" s="203"/>
      <c r="AI52" s="202"/>
      <c r="AJ52" s="203"/>
      <c r="AK52" s="202"/>
      <c r="AL52" s="203"/>
      <c r="AM52" s="202"/>
      <c r="AN52" s="203"/>
      <c r="AO52" s="141"/>
      <c r="AP52" s="149"/>
      <c r="AQ52" s="141"/>
      <c r="AR52" s="149"/>
      <c r="AS52" s="141"/>
      <c r="AT52" s="149"/>
      <c r="AU52" s="141"/>
      <c r="AV52" s="149"/>
      <c r="AW52" s="141"/>
      <c r="AX52" s="149"/>
      <c r="AY52" s="141"/>
      <c r="AZ52" s="149"/>
      <c r="BA52" s="141"/>
      <c r="BB52" s="149"/>
      <c r="BC52" s="141"/>
      <c r="BD52" s="149"/>
      <c r="BE52" s="141"/>
      <c r="BF52" s="193"/>
      <c r="BG52" s="220">
        <f t="shared" si="6"/>
        <v>0</v>
      </c>
      <c r="BH52" s="202">
        <v>60</v>
      </c>
      <c r="BI52" s="202">
        <f t="shared" si="7"/>
        <v>0</v>
      </c>
      <c r="BJ52" s="202">
        <v>80</v>
      </c>
      <c r="BK52" s="202">
        <f t="shared" si="5"/>
        <v>0</v>
      </c>
      <c r="BL52" s="145"/>
      <c r="BM52" s="150" t="str">
        <f t="shared" si="3"/>
        <v>×</v>
      </c>
    </row>
    <row r="53" spans="1:65" s="27" customFormat="1" ht="24.9" customHeight="1">
      <c r="A53" s="185"/>
      <c r="B53" s="141">
        <f>SUBTOTAL(103,C$5:C53)</f>
        <v>34</v>
      </c>
      <c r="C53" s="150" t="s">
        <v>239</v>
      </c>
      <c r="D53" s="159" t="s">
        <v>63</v>
      </c>
      <c r="E53" s="192"/>
      <c r="F53" s="207">
        <v>1</v>
      </c>
      <c r="G53" s="141"/>
      <c r="H53" s="149"/>
      <c r="I53" s="141"/>
      <c r="J53" s="149"/>
      <c r="K53" s="141"/>
      <c r="L53" s="149"/>
      <c r="M53" s="141"/>
      <c r="N53" s="149"/>
      <c r="O53" s="141"/>
      <c r="P53" s="149"/>
      <c r="Q53" s="141"/>
      <c r="R53" s="149"/>
      <c r="S53" s="141"/>
      <c r="T53" s="149"/>
      <c r="U53" s="141"/>
      <c r="V53" s="149"/>
      <c r="W53" s="141"/>
      <c r="X53" s="149"/>
      <c r="Y53" s="141"/>
      <c r="Z53" s="149"/>
      <c r="AA53" s="141"/>
      <c r="AB53" s="149"/>
      <c r="AC53" s="141"/>
      <c r="AD53" s="149"/>
      <c r="AE53" s="141"/>
      <c r="AF53" s="149"/>
      <c r="AG53" s="141"/>
      <c r="AH53" s="149"/>
      <c r="AI53" s="141"/>
      <c r="AJ53" s="149"/>
      <c r="AK53" s="141"/>
      <c r="AL53" s="149"/>
      <c r="AM53" s="141"/>
      <c r="AN53" s="149"/>
      <c r="AO53" s="141"/>
      <c r="AP53" s="149"/>
      <c r="AQ53" s="141"/>
      <c r="AR53" s="149">
        <v>1</v>
      </c>
      <c r="AS53" s="141"/>
      <c r="AT53" s="149"/>
      <c r="AU53" s="141"/>
      <c r="AV53" s="149"/>
      <c r="AW53" s="141"/>
      <c r="AX53" s="149"/>
      <c r="AY53" s="141"/>
      <c r="AZ53" s="149"/>
      <c r="BA53" s="141"/>
      <c r="BB53" s="149"/>
      <c r="BC53" s="141"/>
      <c r="BD53" s="149"/>
      <c r="BE53" s="141"/>
      <c r="BF53" s="193"/>
      <c r="BG53" s="144">
        <f t="shared" si="6"/>
        <v>0</v>
      </c>
      <c r="BH53" s="141">
        <v>60</v>
      </c>
      <c r="BI53" s="141">
        <f t="shared" si="7"/>
        <v>2</v>
      </c>
      <c r="BJ53" s="141">
        <v>80</v>
      </c>
      <c r="BK53" s="141">
        <f t="shared" si="5"/>
        <v>160</v>
      </c>
      <c r="BL53" s="145"/>
      <c r="BM53" s="150" t="str">
        <f t="shared" si="3"/>
        <v>OK</v>
      </c>
    </row>
    <row r="54" spans="1:65" s="27" customFormat="1" ht="24.9" customHeight="1">
      <c r="A54" s="185"/>
      <c r="B54" s="141">
        <f>SUBTOTAL(103,C$5:C54)</f>
        <v>35</v>
      </c>
      <c r="C54" s="150" t="s">
        <v>240</v>
      </c>
      <c r="D54" s="159" t="s">
        <v>63</v>
      </c>
      <c r="E54" s="192"/>
      <c r="F54" s="207"/>
      <c r="G54" s="141"/>
      <c r="H54" s="149"/>
      <c r="I54" s="141"/>
      <c r="J54" s="149"/>
      <c r="K54" s="141"/>
      <c r="L54" s="149"/>
      <c r="M54" s="141"/>
      <c r="N54" s="149">
        <v>1</v>
      </c>
      <c r="O54" s="141"/>
      <c r="P54" s="149"/>
      <c r="Q54" s="141"/>
      <c r="R54" s="149"/>
      <c r="S54" s="141"/>
      <c r="T54" s="149"/>
      <c r="U54" s="141"/>
      <c r="V54" s="149"/>
      <c r="W54" s="141"/>
      <c r="X54" s="149"/>
      <c r="Y54" s="141"/>
      <c r="Z54" s="149"/>
      <c r="AA54" s="141"/>
      <c r="AB54" s="149"/>
      <c r="AC54" s="141"/>
      <c r="AD54" s="149"/>
      <c r="AE54" s="141"/>
      <c r="AF54" s="149"/>
      <c r="AG54" s="141"/>
      <c r="AH54" s="149"/>
      <c r="AI54" s="141"/>
      <c r="AJ54" s="149"/>
      <c r="AK54" s="141"/>
      <c r="AL54" s="149"/>
      <c r="AM54" s="141"/>
      <c r="AN54" s="149"/>
      <c r="AO54" s="141"/>
      <c r="AP54" s="149"/>
      <c r="AQ54" s="141"/>
      <c r="AR54" s="149"/>
      <c r="AS54" s="141"/>
      <c r="AT54" s="149"/>
      <c r="AU54" s="141"/>
      <c r="AV54" s="149"/>
      <c r="AW54" s="141"/>
      <c r="AX54" s="149"/>
      <c r="AY54" s="141"/>
      <c r="AZ54" s="149"/>
      <c r="BA54" s="141"/>
      <c r="BB54" s="149"/>
      <c r="BC54" s="141"/>
      <c r="BD54" s="149"/>
      <c r="BE54" s="141"/>
      <c r="BF54" s="193"/>
      <c r="BG54" s="144">
        <f t="shared" si="6"/>
        <v>0</v>
      </c>
      <c r="BH54" s="141">
        <v>60</v>
      </c>
      <c r="BI54" s="141">
        <f t="shared" si="7"/>
        <v>1</v>
      </c>
      <c r="BJ54" s="141">
        <v>80</v>
      </c>
      <c r="BK54" s="141">
        <f t="shared" si="5"/>
        <v>80</v>
      </c>
      <c r="BL54" s="145"/>
      <c r="BM54" s="150" t="str">
        <f t="shared" si="3"/>
        <v>OK</v>
      </c>
    </row>
    <row r="55" spans="1:65" s="27" customFormat="1" ht="24.9" customHeight="1">
      <c r="A55" s="185" t="s">
        <v>27</v>
      </c>
      <c r="B55" s="141">
        <f>SUBTOTAL(103,C$5:C55)</f>
        <v>36</v>
      </c>
      <c r="C55" s="150" t="s">
        <v>64</v>
      </c>
      <c r="D55" s="159" t="s">
        <v>63</v>
      </c>
      <c r="E55" s="141"/>
      <c r="F55" s="149">
        <v>1</v>
      </c>
      <c r="G55" s="141"/>
      <c r="H55" s="149"/>
      <c r="I55" s="141"/>
      <c r="J55" s="149">
        <v>1</v>
      </c>
      <c r="K55" s="141"/>
      <c r="L55" s="149">
        <v>1</v>
      </c>
      <c r="M55" s="141"/>
      <c r="N55" s="149">
        <v>1</v>
      </c>
      <c r="O55" s="141"/>
      <c r="P55" s="149">
        <v>1</v>
      </c>
      <c r="Q55" s="141"/>
      <c r="R55" s="149">
        <v>1</v>
      </c>
      <c r="S55" s="141"/>
      <c r="T55" s="149">
        <v>1</v>
      </c>
      <c r="U55" s="141"/>
      <c r="V55" s="149">
        <v>1</v>
      </c>
      <c r="W55" s="141"/>
      <c r="X55" s="149">
        <v>1</v>
      </c>
      <c r="Y55" s="141"/>
      <c r="Z55" s="149">
        <v>1</v>
      </c>
      <c r="AA55" s="141"/>
      <c r="AB55" s="149">
        <v>1</v>
      </c>
      <c r="AC55" s="141"/>
      <c r="AD55" s="149"/>
      <c r="AE55" s="141"/>
      <c r="AF55" s="149"/>
      <c r="AG55" s="141"/>
      <c r="AH55" s="149">
        <v>1</v>
      </c>
      <c r="AI55" s="141"/>
      <c r="AJ55" s="149"/>
      <c r="AK55" s="141"/>
      <c r="AL55" s="149">
        <v>1</v>
      </c>
      <c r="AM55" s="141"/>
      <c r="AN55" s="149"/>
      <c r="AO55" s="144"/>
      <c r="AP55" s="149"/>
      <c r="AQ55" s="141"/>
      <c r="AR55" s="149"/>
      <c r="AS55" s="141"/>
      <c r="AT55" s="149"/>
      <c r="AU55" s="141"/>
      <c r="AV55" s="149"/>
      <c r="AW55" s="141"/>
      <c r="AX55" s="149"/>
      <c r="AY55" s="141"/>
      <c r="AZ55" s="149"/>
      <c r="BA55" s="141"/>
      <c r="BB55" s="149"/>
      <c r="BC55" s="141"/>
      <c r="BD55" s="149"/>
      <c r="BE55" s="141"/>
      <c r="BF55" s="214"/>
      <c r="BG55" s="141">
        <f t="shared" si="6"/>
        <v>0</v>
      </c>
      <c r="BH55" s="141">
        <v>60</v>
      </c>
      <c r="BI55" s="141">
        <f t="shared" si="7"/>
        <v>13</v>
      </c>
      <c r="BJ55" s="141">
        <v>80</v>
      </c>
      <c r="BK55" s="141">
        <f t="shared" si="5"/>
        <v>1040</v>
      </c>
      <c r="BL55" s="224"/>
      <c r="BM55" s="218" t="str">
        <f t="shared" si="3"/>
        <v>OK</v>
      </c>
    </row>
    <row r="56" spans="1:65" s="27" customFormat="1" ht="24.9" hidden="1" customHeight="1">
      <c r="A56" s="185" t="s">
        <v>27</v>
      </c>
      <c r="B56" s="141">
        <f>SUBTOTAL(103,C$5:C56)</f>
        <v>36</v>
      </c>
      <c r="C56" s="150" t="s">
        <v>241</v>
      </c>
      <c r="D56" s="159" t="s">
        <v>10</v>
      </c>
      <c r="E56" s="141"/>
      <c r="F56" s="149"/>
      <c r="G56" s="141"/>
      <c r="H56" s="149"/>
      <c r="I56" s="141"/>
      <c r="J56" s="149"/>
      <c r="K56" s="141"/>
      <c r="L56" s="149"/>
      <c r="M56" s="141"/>
      <c r="N56" s="149"/>
      <c r="O56" s="141"/>
      <c r="P56" s="149"/>
      <c r="Q56" s="141"/>
      <c r="R56" s="149"/>
      <c r="S56" s="141"/>
      <c r="T56" s="149"/>
      <c r="U56" s="141"/>
      <c r="V56" s="149"/>
      <c r="W56" s="141"/>
      <c r="X56" s="149"/>
      <c r="Y56" s="141"/>
      <c r="Z56" s="149"/>
      <c r="AA56" s="141"/>
      <c r="AB56" s="149"/>
      <c r="AC56" s="141"/>
      <c r="AD56" s="149"/>
      <c r="AE56" s="141"/>
      <c r="AF56" s="149"/>
      <c r="AG56" s="141"/>
      <c r="AH56" s="149"/>
      <c r="AI56" s="141"/>
      <c r="AJ56" s="149"/>
      <c r="AK56" s="141"/>
      <c r="AL56" s="149"/>
      <c r="AM56" s="141"/>
      <c r="AN56" s="149"/>
      <c r="AO56" s="144"/>
      <c r="AP56" s="149"/>
      <c r="AQ56" s="141"/>
      <c r="AR56" s="149"/>
      <c r="AS56" s="141"/>
      <c r="AT56" s="149"/>
      <c r="AU56" s="141"/>
      <c r="AV56" s="149"/>
      <c r="AW56" s="141"/>
      <c r="AX56" s="149"/>
      <c r="AY56" s="141"/>
      <c r="AZ56" s="149"/>
      <c r="BA56" s="141"/>
      <c r="BB56" s="149"/>
      <c r="BC56" s="141"/>
      <c r="BD56" s="149"/>
      <c r="BE56" s="141"/>
      <c r="BF56" s="214"/>
      <c r="BG56" s="141">
        <f t="shared" si="6"/>
        <v>0</v>
      </c>
      <c r="BH56" s="141">
        <v>60</v>
      </c>
      <c r="BI56" s="141">
        <f t="shared" si="7"/>
        <v>0</v>
      </c>
      <c r="BJ56" s="141">
        <v>80</v>
      </c>
      <c r="BK56" s="141">
        <f>(BG56*BH56)+(BI56*BJ56)</f>
        <v>0</v>
      </c>
      <c r="BL56" s="224"/>
      <c r="BM56" s="218" t="str">
        <f t="shared" si="3"/>
        <v>×</v>
      </c>
    </row>
    <row r="57" spans="1:65" s="27" customFormat="1" ht="24.9" hidden="1" customHeight="1">
      <c r="A57" s="185"/>
      <c r="B57" s="141">
        <f>SUBTOTAL(103,C$5:C57)</f>
        <v>36</v>
      </c>
      <c r="C57" s="150" t="s">
        <v>242</v>
      </c>
      <c r="D57" s="159" t="s">
        <v>14</v>
      </c>
      <c r="E57" s="141"/>
      <c r="F57" s="149"/>
      <c r="G57" s="141"/>
      <c r="H57" s="149"/>
      <c r="I57" s="141"/>
      <c r="J57" s="149"/>
      <c r="K57" s="141"/>
      <c r="L57" s="149"/>
      <c r="M57" s="141"/>
      <c r="N57" s="149"/>
      <c r="O57" s="141"/>
      <c r="P57" s="149"/>
      <c r="Q57" s="141"/>
      <c r="R57" s="149"/>
      <c r="S57" s="141"/>
      <c r="T57" s="149"/>
      <c r="U57" s="141"/>
      <c r="V57" s="149"/>
      <c r="W57" s="141"/>
      <c r="X57" s="149"/>
      <c r="Y57" s="141"/>
      <c r="Z57" s="149"/>
      <c r="AA57" s="141"/>
      <c r="AB57" s="149"/>
      <c r="AC57" s="141"/>
      <c r="AD57" s="149"/>
      <c r="AE57" s="141"/>
      <c r="AF57" s="149"/>
      <c r="AG57" s="141"/>
      <c r="AH57" s="149"/>
      <c r="AI57" s="141"/>
      <c r="AJ57" s="149"/>
      <c r="AK57" s="141"/>
      <c r="AL57" s="149"/>
      <c r="AM57" s="141"/>
      <c r="AN57" s="149"/>
      <c r="AO57" s="144"/>
      <c r="AP57" s="149"/>
      <c r="AQ57" s="141"/>
      <c r="AR57" s="149"/>
      <c r="AS57" s="141"/>
      <c r="AT57" s="149"/>
      <c r="AU57" s="141"/>
      <c r="AV57" s="149"/>
      <c r="AW57" s="141"/>
      <c r="AX57" s="149"/>
      <c r="AY57" s="141"/>
      <c r="AZ57" s="149"/>
      <c r="BA57" s="141"/>
      <c r="BB57" s="149"/>
      <c r="BC57" s="141"/>
      <c r="BD57" s="149"/>
      <c r="BE57" s="141"/>
      <c r="BF57" s="214"/>
      <c r="BG57" s="141">
        <f t="shared" si="6"/>
        <v>0</v>
      </c>
      <c r="BH57" s="141">
        <v>60</v>
      </c>
      <c r="BI57" s="141">
        <f t="shared" si="7"/>
        <v>0</v>
      </c>
      <c r="BJ57" s="141">
        <v>80</v>
      </c>
      <c r="BK57" s="141">
        <f t="shared" si="5"/>
        <v>0</v>
      </c>
      <c r="BL57" s="224"/>
      <c r="BM57" s="218" t="str">
        <f t="shared" si="3"/>
        <v>×</v>
      </c>
    </row>
    <row r="58" spans="1:65" s="27" customFormat="1" ht="24.9" hidden="1" customHeight="1">
      <c r="A58" s="185" t="s">
        <v>27</v>
      </c>
      <c r="B58" s="141">
        <f>SUBTOTAL(103,C$5:C58)</f>
        <v>36</v>
      </c>
      <c r="C58" s="150" t="s">
        <v>243</v>
      </c>
      <c r="D58" s="159" t="s">
        <v>14</v>
      </c>
      <c r="E58" s="221"/>
      <c r="F58" s="222"/>
      <c r="G58" s="202"/>
      <c r="H58" s="203"/>
      <c r="I58" s="202"/>
      <c r="J58" s="203"/>
      <c r="K58" s="202"/>
      <c r="L58" s="203"/>
      <c r="M58" s="202"/>
      <c r="N58" s="203"/>
      <c r="O58" s="202"/>
      <c r="P58" s="203"/>
      <c r="Q58" s="202"/>
      <c r="R58" s="203"/>
      <c r="S58" s="202"/>
      <c r="T58" s="203"/>
      <c r="U58" s="202"/>
      <c r="V58" s="203"/>
      <c r="W58" s="202"/>
      <c r="X58" s="203"/>
      <c r="Y58" s="202"/>
      <c r="Z58" s="203"/>
      <c r="AA58" s="202"/>
      <c r="AB58" s="203"/>
      <c r="AC58" s="202"/>
      <c r="AD58" s="203"/>
      <c r="AE58" s="202"/>
      <c r="AF58" s="203"/>
      <c r="AG58" s="202"/>
      <c r="AH58" s="203"/>
      <c r="AI58" s="202"/>
      <c r="AJ58" s="203"/>
      <c r="AK58" s="202"/>
      <c r="AL58" s="203"/>
      <c r="AM58" s="202"/>
      <c r="AN58" s="203"/>
      <c r="AO58" s="141"/>
      <c r="AP58" s="149"/>
      <c r="AQ58" s="141"/>
      <c r="AR58" s="149"/>
      <c r="AS58" s="141"/>
      <c r="AT58" s="149"/>
      <c r="AU58" s="141"/>
      <c r="AV58" s="149"/>
      <c r="AW58" s="141"/>
      <c r="AX58" s="149"/>
      <c r="AY58" s="141"/>
      <c r="AZ58" s="149"/>
      <c r="BA58" s="141"/>
      <c r="BB58" s="149"/>
      <c r="BC58" s="141"/>
      <c r="BD58" s="149"/>
      <c r="BE58" s="141"/>
      <c r="BF58" s="193"/>
      <c r="BG58" s="220">
        <f t="shared" si="6"/>
        <v>0</v>
      </c>
      <c r="BH58" s="202">
        <v>60</v>
      </c>
      <c r="BI58" s="202">
        <f t="shared" si="7"/>
        <v>0</v>
      </c>
      <c r="BJ58" s="202">
        <v>80</v>
      </c>
      <c r="BK58" s="202">
        <f t="shared" si="5"/>
        <v>0</v>
      </c>
      <c r="BL58" s="145"/>
      <c r="BM58" s="150" t="str">
        <f t="shared" si="3"/>
        <v>×</v>
      </c>
    </row>
    <row r="59" spans="1:65" s="27" customFormat="1" ht="24.9" hidden="1" customHeight="1">
      <c r="A59" s="185"/>
      <c r="B59" s="141">
        <f>SUBTOTAL(103,C$5:C59)</f>
        <v>36</v>
      </c>
      <c r="C59" s="150" t="s">
        <v>244</v>
      </c>
      <c r="D59" s="159" t="s">
        <v>14</v>
      </c>
      <c r="E59" s="221"/>
      <c r="F59" s="222"/>
      <c r="G59" s="202"/>
      <c r="H59" s="203"/>
      <c r="I59" s="202"/>
      <c r="J59" s="203"/>
      <c r="K59" s="202"/>
      <c r="L59" s="203"/>
      <c r="M59" s="202"/>
      <c r="N59" s="203"/>
      <c r="O59" s="202"/>
      <c r="P59" s="203"/>
      <c r="Q59" s="202"/>
      <c r="R59" s="203"/>
      <c r="S59" s="202"/>
      <c r="T59" s="203"/>
      <c r="U59" s="202"/>
      <c r="V59" s="203"/>
      <c r="W59" s="202"/>
      <c r="X59" s="203"/>
      <c r="Y59" s="202"/>
      <c r="Z59" s="203"/>
      <c r="AA59" s="202"/>
      <c r="AB59" s="203"/>
      <c r="AC59" s="202"/>
      <c r="AD59" s="203"/>
      <c r="AE59" s="202"/>
      <c r="AF59" s="203"/>
      <c r="AG59" s="202"/>
      <c r="AH59" s="203"/>
      <c r="AI59" s="202"/>
      <c r="AJ59" s="203"/>
      <c r="AK59" s="202"/>
      <c r="AL59" s="203"/>
      <c r="AM59" s="202"/>
      <c r="AN59" s="203"/>
      <c r="AO59" s="141"/>
      <c r="AP59" s="149"/>
      <c r="AQ59" s="141"/>
      <c r="AR59" s="149"/>
      <c r="AS59" s="141"/>
      <c r="AT59" s="149"/>
      <c r="AU59" s="141"/>
      <c r="AV59" s="149"/>
      <c r="AW59" s="141"/>
      <c r="AX59" s="149"/>
      <c r="AY59" s="141"/>
      <c r="AZ59" s="149"/>
      <c r="BA59" s="141"/>
      <c r="BB59" s="149"/>
      <c r="BC59" s="141"/>
      <c r="BD59" s="149"/>
      <c r="BE59" s="141"/>
      <c r="BF59" s="193"/>
      <c r="BG59" s="220">
        <f t="shared" si="6"/>
        <v>0</v>
      </c>
      <c r="BH59" s="202">
        <v>60</v>
      </c>
      <c r="BI59" s="202">
        <f t="shared" si="7"/>
        <v>0</v>
      </c>
      <c r="BJ59" s="202">
        <v>80</v>
      </c>
      <c r="BK59" s="202">
        <f t="shared" si="5"/>
        <v>0</v>
      </c>
      <c r="BL59" s="205"/>
      <c r="BM59" s="150" t="str">
        <f t="shared" si="3"/>
        <v>×</v>
      </c>
    </row>
    <row r="60" spans="1:65" s="27" customFormat="1" ht="24.9" hidden="1" customHeight="1">
      <c r="A60" s="185"/>
      <c r="B60" s="141">
        <f>SUBTOTAL(103,C$5:C60)</f>
        <v>36</v>
      </c>
      <c r="C60" s="150" t="s">
        <v>245</v>
      </c>
      <c r="D60" s="159" t="s">
        <v>14</v>
      </c>
      <c r="E60" s="192"/>
      <c r="F60" s="207"/>
      <c r="G60" s="141"/>
      <c r="H60" s="149"/>
      <c r="I60" s="141"/>
      <c r="J60" s="149"/>
      <c r="K60" s="141"/>
      <c r="L60" s="149"/>
      <c r="M60" s="141"/>
      <c r="N60" s="149"/>
      <c r="O60" s="141"/>
      <c r="P60" s="149"/>
      <c r="Q60" s="141"/>
      <c r="R60" s="149"/>
      <c r="S60" s="141"/>
      <c r="T60" s="149"/>
      <c r="U60" s="141"/>
      <c r="V60" s="149"/>
      <c r="W60" s="141"/>
      <c r="X60" s="149"/>
      <c r="Y60" s="141"/>
      <c r="Z60" s="149"/>
      <c r="AA60" s="141"/>
      <c r="AB60" s="149"/>
      <c r="AC60" s="141"/>
      <c r="AD60" s="149"/>
      <c r="AE60" s="141"/>
      <c r="AF60" s="149"/>
      <c r="AG60" s="141"/>
      <c r="AH60" s="149"/>
      <c r="AI60" s="141"/>
      <c r="AJ60" s="149"/>
      <c r="AK60" s="141"/>
      <c r="AL60" s="149"/>
      <c r="AM60" s="141"/>
      <c r="AN60" s="149"/>
      <c r="AO60" s="141"/>
      <c r="AP60" s="149"/>
      <c r="AQ60" s="141"/>
      <c r="AR60" s="149"/>
      <c r="AS60" s="141"/>
      <c r="AT60" s="149"/>
      <c r="AU60" s="141"/>
      <c r="AV60" s="149"/>
      <c r="AW60" s="141"/>
      <c r="AX60" s="149"/>
      <c r="AY60" s="141"/>
      <c r="AZ60" s="149"/>
      <c r="BA60" s="141"/>
      <c r="BB60" s="149"/>
      <c r="BC60" s="141"/>
      <c r="BD60" s="149"/>
      <c r="BE60" s="141"/>
      <c r="BF60" s="193"/>
      <c r="BG60" s="144">
        <f t="shared" si="6"/>
        <v>0</v>
      </c>
      <c r="BH60" s="202">
        <v>60</v>
      </c>
      <c r="BI60" s="202">
        <f t="shared" si="7"/>
        <v>0</v>
      </c>
      <c r="BJ60" s="202">
        <v>80</v>
      </c>
      <c r="BK60" s="202">
        <f t="shared" si="5"/>
        <v>0</v>
      </c>
      <c r="BL60" s="145"/>
      <c r="BM60" s="150" t="str">
        <f t="shared" si="3"/>
        <v>×</v>
      </c>
    </row>
    <row r="61" spans="1:65" s="27" customFormat="1" ht="24.9" customHeight="1">
      <c r="A61" s="185"/>
      <c r="B61" s="141">
        <f>SUBTOTAL(103,C$5:C61)</f>
        <v>37</v>
      </c>
      <c r="C61" s="150" t="s">
        <v>246</v>
      </c>
      <c r="D61" s="159" t="s">
        <v>14</v>
      </c>
      <c r="E61" s="141"/>
      <c r="F61" s="149">
        <v>1</v>
      </c>
      <c r="G61" s="141"/>
      <c r="H61" s="149"/>
      <c r="I61" s="141"/>
      <c r="J61" s="149"/>
      <c r="K61" s="141"/>
      <c r="L61" s="149">
        <v>1</v>
      </c>
      <c r="M61" s="141"/>
      <c r="N61" s="149"/>
      <c r="O61" s="141"/>
      <c r="P61" s="149">
        <v>1</v>
      </c>
      <c r="Q61" s="141"/>
      <c r="R61" s="149"/>
      <c r="S61" s="141"/>
      <c r="T61" s="149"/>
      <c r="U61" s="141"/>
      <c r="V61" s="149"/>
      <c r="W61" s="141"/>
      <c r="X61" s="149"/>
      <c r="Y61" s="141"/>
      <c r="Z61" s="149"/>
      <c r="AA61" s="141"/>
      <c r="AB61" s="149"/>
      <c r="AC61" s="141"/>
      <c r="AD61" s="149"/>
      <c r="AE61" s="141"/>
      <c r="AF61" s="149"/>
      <c r="AG61" s="141"/>
      <c r="AH61" s="149"/>
      <c r="AI61" s="141"/>
      <c r="AJ61" s="149"/>
      <c r="AK61" s="141"/>
      <c r="AL61" s="149"/>
      <c r="AM61" s="141"/>
      <c r="AN61" s="149"/>
      <c r="AO61" s="144"/>
      <c r="AP61" s="149"/>
      <c r="AQ61" s="141"/>
      <c r="AR61" s="149"/>
      <c r="AS61" s="141"/>
      <c r="AT61" s="149"/>
      <c r="AU61" s="141"/>
      <c r="AV61" s="149"/>
      <c r="AW61" s="141"/>
      <c r="AX61" s="149"/>
      <c r="AY61" s="141"/>
      <c r="AZ61" s="149"/>
      <c r="BA61" s="141"/>
      <c r="BB61" s="149"/>
      <c r="BC61" s="141"/>
      <c r="BD61" s="149"/>
      <c r="BE61" s="141"/>
      <c r="BF61" s="214"/>
      <c r="BG61" s="141">
        <f t="shared" si="6"/>
        <v>0</v>
      </c>
      <c r="BH61" s="141">
        <v>60</v>
      </c>
      <c r="BI61" s="141">
        <f t="shared" si="7"/>
        <v>3</v>
      </c>
      <c r="BJ61" s="141">
        <v>80</v>
      </c>
      <c r="BK61" s="202">
        <f t="shared" si="5"/>
        <v>240</v>
      </c>
      <c r="BL61" s="224"/>
      <c r="BM61" s="150" t="str">
        <f t="shared" si="3"/>
        <v>OK</v>
      </c>
    </row>
    <row r="62" spans="1:65" s="27" customFormat="1" ht="24.9" hidden="1" customHeight="1">
      <c r="A62" s="185"/>
      <c r="B62" s="141">
        <f>SUBTOTAL(103,C$5:C62)</f>
        <v>37</v>
      </c>
      <c r="C62" s="150" t="s">
        <v>247</v>
      </c>
      <c r="D62" s="159" t="s">
        <v>14</v>
      </c>
      <c r="E62" s="221"/>
      <c r="F62" s="222"/>
      <c r="G62" s="202"/>
      <c r="H62" s="203"/>
      <c r="I62" s="202"/>
      <c r="J62" s="203"/>
      <c r="K62" s="202"/>
      <c r="L62" s="203"/>
      <c r="M62" s="202"/>
      <c r="N62" s="203"/>
      <c r="O62" s="202"/>
      <c r="P62" s="203"/>
      <c r="Q62" s="202"/>
      <c r="R62" s="203"/>
      <c r="S62" s="202"/>
      <c r="T62" s="203"/>
      <c r="U62" s="202"/>
      <c r="V62" s="203"/>
      <c r="W62" s="202"/>
      <c r="X62" s="203"/>
      <c r="Y62" s="202"/>
      <c r="Z62" s="203"/>
      <c r="AA62" s="202"/>
      <c r="AB62" s="203"/>
      <c r="AC62" s="202"/>
      <c r="AD62" s="203"/>
      <c r="AE62" s="202"/>
      <c r="AF62" s="203"/>
      <c r="AG62" s="202"/>
      <c r="AH62" s="203"/>
      <c r="AI62" s="202"/>
      <c r="AJ62" s="203"/>
      <c r="AK62" s="202"/>
      <c r="AL62" s="203"/>
      <c r="AM62" s="202"/>
      <c r="AN62" s="203"/>
      <c r="AO62" s="141"/>
      <c r="AP62" s="149"/>
      <c r="AQ62" s="141"/>
      <c r="AR62" s="149"/>
      <c r="AS62" s="141"/>
      <c r="AT62" s="149"/>
      <c r="AU62" s="141"/>
      <c r="AV62" s="149"/>
      <c r="AW62" s="141"/>
      <c r="AX62" s="149"/>
      <c r="AY62" s="141"/>
      <c r="AZ62" s="149"/>
      <c r="BA62" s="141"/>
      <c r="BB62" s="149"/>
      <c r="BC62" s="141"/>
      <c r="BD62" s="149"/>
      <c r="BE62" s="141"/>
      <c r="BF62" s="193"/>
      <c r="BG62" s="220">
        <f t="shared" si="6"/>
        <v>0</v>
      </c>
      <c r="BH62" s="202">
        <v>60</v>
      </c>
      <c r="BI62" s="202">
        <f t="shared" si="7"/>
        <v>0</v>
      </c>
      <c r="BJ62" s="202">
        <v>80</v>
      </c>
      <c r="BK62" s="202">
        <f t="shared" si="5"/>
        <v>0</v>
      </c>
      <c r="BL62" s="145"/>
      <c r="BM62" s="150" t="str">
        <f t="shared" si="3"/>
        <v>×</v>
      </c>
    </row>
    <row r="63" spans="1:65" s="27" customFormat="1" ht="24.9" hidden="1" customHeight="1">
      <c r="A63" s="185"/>
      <c r="B63" s="141">
        <f>SUBTOTAL(103,C$5:C63)</f>
        <v>37</v>
      </c>
      <c r="C63" s="150" t="s">
        <v>248</v>
      </c>
      <c r="D63" s="159" t="s">
        <v>14</v>
      </c>
      <c r="E63" s="221"/>
      <c r="F63" s="222"/>
      <c r="G63" s="202"/>
      <c r="H63" s="203"/>
      <c r="I63" s="202"/>
      <c r="J63" s="203"/>
      <c r="K63" s="202"/>
      <c r="L63" s="203"/>
      <c r="M63" s="202"/>
      <c r="N63" s="203"/>
      <c r="O63" s="202"/>
      <c r="P63" s="203"/>
      <c r="Q63" s="202"/>
      <c r="R63" s="203"/>
      <c r="S63" s="202"/>
      <c r="T63" s="203"/>
      <c r="U63" s="202"/>
      <c r="V63" s="203"/>
      <c r="W63" s="202"/>
      <c r="X63" s="203"/>
      <c r="Y63" s="202"/>
      <c r="Z63" s="203"/>
      <c r="AA63" s="202"/>
      <c r="AB63" s="203"/>
      <c r="AC63" s="202"/>
      <c r="AD63" s="203"/>
      <c r="AE63" s="202"/>
      <c r="AF63" s="203"/>
      <c r="AG63" s="202"/>
      <c r="AH63" s="203"/>
      <c r="AI63" s="202"/>
      <c r="AJ63" s="203"/>
      <c r="AK63" s="202"/>
      <c r="AL63" s="203"/>
      <c r="AM63" s="202"/>
      <c r="AN63" s="203"/>
      <c r="AO63" s="141"/>
      <c r="AP63" s="149"/>
      <c r="AQ63" s="141"/>
      <c r="AR63" s="149"/>
      <c r="AS63" s="141"/>
      <c r="AT63" s="149"/>
      <c r="AU63" s="141"/>
      <c r="AV63" s="149"/>
      <c r="AW63" s="141"/>
      <c r="AX63" s="149"/>
      <c r="AY63" s="141"/>
      <c r="AZ63" s="149"/>
      <c r="BA63" s="141"/>
      <c r="BB63" s="149"/>
      <c r="BC63" s="141"/>
      <c r="BD63" s="149"/>
      <c r="BE63" s="141"/>
      <c r="BF63" s="193"/>
      <c r="BG63" s="220">
        <f t="shared" si="6"/>
        <v>0</v>
      </c>
      <c r="BH63" s="202">
        <v>60</v>
      </c>
      <c r="BI63" s="202">
        <f t="shared" si="7"/>
        <v>0</v>
      </c>
      <c r="BJ63" s="202">
        <v>80</v>
      </c>
      <c r="BK63" s="202">
        <f t="shared" si="5"/>
        <v>0</v>
      </c>
      <c r="BL63" s="205"/>
      <c r="BM63" s="150" t="str">
        <f t="shared" si="3"/>
        <v>×</v>
      </c>
    </row>
    <row r="64" spans="1:65" s="27" customFormat="1" ht="24.9" hidden="1" customHeight="1">
      <c r="A64" s="185"/>
      <c r="B64" s="141">
        <f>SUBTOTAL(103,C$5:C64)</f>
        <v>37</v>
      </c>
      <c r="C64" s="150" t="s">
        <v>249</v>
      </c>
      <c r="D64" s="159" t="s">
        <v>88</v>
      </c>
      <c r="E64" s="192"/>
      <c r="F64" s="207"/>
      <c r="G64" s="141"/>
      <c r="H64" s="149"/>
      <c r="I64" s="141"/>
      <c r="J64" s="149"/>
      <c r="K64" s="141"/>
      <c r="L64" s="149"/>
      <c r="M64" s="141"/>
      <c r="N64" s="149"/>
      <c r="O64" s="141"/>
      <c r="P64" s="149"/>
      <c r="Q64" s="141"/>
      <c r="R64" s="149"/>
      <c r="S64" s="141"/>
      <c r="T64" s="149"/>
      <c r="U64" s="141"/>
      <c r="V64" s="149"/>
      <c r="W64" s="141"/>
      <c r="X64" s="149"/>
      <c r="Y64" s="141"/>
      <c r="Z64" s="149"/>
      <c r="AA64" s="141"/>
      <c r="AB64" s="149"/>
      <c r="AC64" s="141"/>
      <c r="AD64" s="149"/>
      <c r="AE64" s="141"/>
      <c r="AF64" s="149"/>
      <c r="AG64" s="141"/>
      <c r="AH64" s="149"/>
      <c r="AI64" s="141"/>
      <c r="AJ64" s="149"/>
      <c r="AK64" s="141"/>
      <c r="AL64" s="149"/>
      <c r="AM64" s="141"/>
      <c r="AN64" s="149"/>
      <c r="AO64" s="141"/>
      <c r="AP64" s="149"/>
      <c r="AQ64" s="141"/>
      <c r="AR64" s="149"/>
      <c r="AS64" s="141"/>
      <c r="AT64" s="149"/>
      <c r="AU64" s="141"/>
      <c r="AV64" s="149"/>
      <c r="AW64" s="141"/>
      <c r="AX64" s="149"/>
      <c r="AY64" s="141"/>
      <c r="AZ64" s="149"/>
      <c r="BA64" s="141"/>
      <c r="BB64" s="149"/>
      <c r="BC64" s="141"/>
      <c r="BD64" s="149"/>
      <c r="BE64" s="141"/>
      <c r="BF64" s="193"/>
      <c r="BG64" s="220">
        <f t="shared" si="6"/>
        <v>0</v>
      </c>
      <c r="BH64" s="202">
        <v>60</v>
      </c>
      <c r="BI64" s="202">
        <f t="shared" si="7"/>
        <v>0</v>
      </c>
      <c r="BJ64" s="202">
        <v>80</v>
      </c>
      <c r="BK64" s="202">
        <f t="shared" si="5"/>
        <v>0</v>
      </c>
      <c r="BL64" s="145"/>
      <c r="BM64" s="150" t="str">
        <f t="shared" si="3"/>
        <v>×</v>
      </c>
    </row>
    <row r="65" spans="1:65" s="27" customFormat="1" ht="24.9" customHeight="1">
      <c r="A65" s="185" t="s">
        <v>27</v>
      </c>
      <c r="B65" s="141">
        <f>SUBTOTAL(103,C$5:C65)</f>
        <v>38</v>
      </c>
      <c r="C65" s="150" t="s">
        <v>65</v>
      </c>
      <c r="D65" s="191" t="s">
        <v>66</v>
      </c>
      <c r="E65" s="141"/>
      <c r="F65" s="149"/>
      <c r="G65" s="141"/>
      <c r="H65" s="149"/>
      <c r="I65" s="141"/>
      <c r="J65" s="149"/>
      <c r="K65" s="141"/>
      <c r="L65" s="149">
        <v>1</v>
      </c>
      <c r="M65" s="141"/>
      <c r="N65" s="149"/>
      <c r="O65" s="141"/>
      <c r="P65" s="149"/>
      <c r="Q65" s="141"/>
      <c r="R65" s="149">
        <v>1</v>
      </c>
      <c r="S65" s="141"/>
      <c r="T65" s="149">
        <v>1</v>
      </c>
      <c r="U65" s="141"/>
      <c r="V65" s="149">
        <v>1</v>
      </c>
      <c r="W65" s="141"/>
      <c r="X65" s="149">
        <v>1</v>
      </c>
      <c r="Y65" s="141"/>
      <c r="Z65" s="149"/>
      <c r="AA65" s="141"/>
      <c r="AB65" s="149">
        <v>1</v>
      </c>
      <c r="AC65" s="141"/>
      <c r="AD65" s="149">
        <v>1</v>
      </c>
      <c r="AE65" s="141"/>
      <c r="AF65" s="149">
        <v>1</v>
      </c>
      <c r="AG65" s="141"/>
      <c r="AH65" s="149">
        <v>1</v>
      </c>
      <c r="AI65" s="141"/>
      <c r="AJ65" s="149">
        <v>1</v>
      </c>
      <c r="AK65" s="141"/>
      <c r="AL65" s="149">
        <v>1</v>
      </c>
      <c r="AM65" s="141"/>
      <c r="AN65" s="149">
        <v>1</v>
      </c>
      <c r="AO65" s="144"/>
      <c r="AP65" s="149"/>
      <c r="AQ65" s="141"/>
      <c r="AR65" s="149">
        <v>1</v>
      </c>
      <c r="AS65" s="141"/>
      <c r="AT65" s="149"/>
      <c r="AU65" s="141"/>
      <c r="AV65" s="149"/>
      <c r="AW65" s="141"/>
      <c r="AX65" s="149"/>
      <c r="AY65" s="141"/>
      <c r="AZ65" s="149"/>
      <c r="BA65" s="141"/>
      <c r="BB65" s="149"/>
      <c r="BC65" s="141"/>
      <c r="BD65" s="149"/>
      <c r="BE65" s="141"/>
      <c r="BF65" s="214"/>
      <c r="BG65" s="141">
        <f t="shared" si="6"/>
        <v>0</v>
      </c>
      <c r="BH65" s="202">
        <v>60</v>
      </c>
      <c r="BI65" s="141">
        <f t="shared" si="7"/>
        <v>13</v>
      </c>
      <c r="BJ65" s="141">
        <v>80</v>
      </c>
      <c r="BK65" s="141">
        <f t="shared" si="5"/>
        <v>1040</v>
      </c>
      <c r="BL65" s="224"/>
      <c r="BM65" s="218" t="str">
        <f t="shared" si="3"/>
        <v>OK</v>
      </c>
    </row>
    <row r="66" spans="1:65" s="27" customFormat="1" ht="24.9" customHeight="1">
      <c r="A66" s="185"/>
      <c r="B66" s="141">
        <f>SUBTOTAL(103,C$5:C66)</f>
        <v>39</v>
      </c>
      <c r="C66" s="268" t="s">
        <v>316</v>
      </c>
      <c r="D66" s="191" t="s">
        <v>317</v>
      </c>
      <c r="E66" s="141"/>
      <c r="F66" s="149">
        <v>1</v>
      </c>
      <c r="G66" s="141"/>
      <c r="H66" s="149">
        <v>1</v>
      </c>
      <c r="I66" s="141"/>
      <c r="J66" s="149">
        <v>1</v>
      </c>
      <c r="K66" s="141"/>
      <c r="L66" s="149">
        <v>1</v>
      </c>
      <c r="M66" s="141"/>
      <c r="N66" s="149">
        <v>1</v>
      </c>
      <c r="O66" s="141"/>
      <c r="P66" s="149">
        <v>1</v>
      </c>
      <c r="Q66" s="141"/>
      <c r="R66" s="149">
        <v>1</v>
      </c>
      <c r="S66" s="141"/>
      <c r="T66" s="149">
        <v>1</v>
      </c>
      <c r="U66" s="141"/>
      <c r="V66" s="149">
        <v>1</v>
      </c>
      <c r="W66" s="141"/>
      <c r="X66" s="149">
        <v>1</v>
      </c>
      <c r="Y66" s="141"/>
      <c r="Z66" s="149">
        <v>1</v>
      </c>
      <c r="AA66" s="141"/>
      <c r="AB66" s="149">
        <v>1</v>
      </c>
      <c r="AC66" s="141"/>
      <c r="AD66" s="149">
        <v>1</v>
      </c>
      <c r="AE66" s="141"/>
      <c r="AF66" s="149">
        <v>1</v>
      </c>
      <c r="AG66" s="141"/>
      <c r="AH66" s="149">
        <v>1</v>
      </c>
      <c r="AI66" s="141"/>
      <c r="AJ66" s="149">
        <v>1</v>
      </c>
      <c r="AK66" s="141"/>
      <c r="AL66" s="149">
        <v>1</v>
      </c>
      <c r="AM66" s="141"/>
      <c r="AN66" s="149">
        <v>1</v>
      </c>
      <c r="AO66" s="144"/>
      <c r="AP66" s="149">
        <v>1</v>
      </c>
      <c r="AQ66" s="141"/>
      <c r="AR66" s="149">
        <v>1</v>
      </c>
      <c r="AS66" s="141"/>
      <c r="AT66" s="149"/>
      <c r="AU66" s="141"/>
      <c r="AV66" s="149"/>
      <c r="AW66" s="141"/>
      <c r="AX66" s="149"/>
      <c r="AY66" s="141"/>
      <c r="AZ66" s="149"/>
      <c r="BA66" s="141"/>
      <c r="BB66" s="149"/>
      <c r="BC66" s="141"/>
      <c r="BD66" s="149"/>
      <c r="BE66" s="141"/>
      <c r="BF66" s="214"/>
      <c r="BG66" s="141">
        <f t="shared" si="6"/>
        <v>0</v>
      </c>
      <c r="BH66" s="141">
        <v>60</v>
      </c>
      <c r="BI66" s="141">
        <f t="shared" si="7"/>
        <v>20</v>
      </c>
      <c r="BJ66" s="141">
        <v>80</v>
      </c>
      <c r="BK66" s="141">
        <f t="shared" si="5"/>
        <v>1600</v>
      </c>
      <c r="BL66" s="225"/>
      <c r="BM66" s="218" t="str">
        <f t="shared" si="3"/>
        <v>OK</v>
      </c>
    </row>
    <row r="67" spans="1:65" s="27" customFormat="1" ht="24.9" customHeight="1">
      <c r="A67" s="185"/>
      <c r="B67" s="141">
        <v>40</v>
      </c>
      <c r="C67" s="268" t="s">
        <v>219</v>
      </c>
      <c r="D67" s="191" t="s">
        <v>220</v>
      </c>
      <c r="E67" s="141"/>
      <c r="F67" s="149">
        <v>1</v>
      </c>
      <c r="G67" s="141"/>
      <c r="H67" s="149">
        <v>1</v>
      </c>
      <c r="I67" s="141"/>
      <c r="J67" s="149">
        <v>1</v>
      </c>
      <c r="K67" s="141"/>
      <c r="L67" s="149">
        <v>1</v>
      </c>
      <c r="M67" s="141"/>
      <c r="N67" s="149">
        <v>1</v>
      </c>
      <c r="O67" s="141"/>
      <c r="P67" s="149">
        <v>1</v>
      </c>
      <c r="Q67" s="141"/>
      <c r="R67" s="149">
        <v>1</v>
      </c>
      <c r="S67" s="141"/>
      <c r="T67" s="149">
        <v>1</v>
      </c>
      <c r="U67" s="141"/>
      <c r="V67" s="149">
        <v>1</v>
      </c>
      <c r="W67" s="141"/>
      <c r="X67" s="149">
        <v>1</v>
      </c>
      <c r="Y67" s="141"/>
      <c r="Z67" s="149">
        <v>1</v>
      </c>
      <c r="AA67" s="141"/>
      <c r="AB67" s="149">
        <v>1</v>
      </c>
      <c r="AC67" s="141"/>
      <c r="AD67" s="149">
        <v>1</v>
      </c>
      <c r="AE67" s="141"/>
      <c r="AF67" s="149"/>
      <c r="AG67" s="141"/>
      <c r="AH67" s="149">
        <v>1</v>
      </c>
      <c r="AI67" s="141"/>
      <c r="AJ67" s="149">
        <v>1</v>
      </c>
      <c r="AK67" s="141"/>
      <c r="AL67" s="149">
        <v>1</v>
      </c>
      <c r="AM67" s="141"/>
      <c r="AN67" s="149">
        <v>1</v>
      </c>
      <c r="AO67" s="144"/>
      <c r="AP67" s="149">
        <v>1</v>
      </c>
      <c r="AQ67" s="141"/>
      <c r="AR67" s="149">
        <v>1</v>
      </c>
      <c r="AS67" s="141"/>
      <c r="AT67" s="149"/>
      <c r="AU67" s="141"/>
      <c r="AV67" s="149"/>
      <c r="AW67" s="141"/>
      <c r="AX67" s="149"/>
      <c r="AY67" s="141"/>
      <c r="AZ67" s="149"/>
      <c r="BA67" s="141"/>
      <c r="BB67" s="149"/>
      <c r="BC67" s="141"/>
      <c r="BD67" s="149"/>
      <c r="BE67" s="141"/>
      <c r="BF67" s="214"/>
      <c r="BG67" s="141">
        <f t="shared" si="6"/>
        <v>0</v>
      </c>
      <c r="BH67" s="141">
        <v>60</v>
      </c>
      <c r="BI67" s="141">
        <f t="shared" si="7"/>
        <v>19</v>
      </c>
      <c r="BJ67" s="141">
        <v>80</v>
      </c>
      <c r="BK67" s="141">
        <f t="shared" si="5"/>
        <v>1520</v>
      </c>
      <c r="BL67" s="264"/>
      <c r="BM67" s="218" t="str">
        <f t="shared" si="3"/>
        <v>OK</v>
      </c>
    </row>
    <row r="68" spans="1:65" s="27" customFormat="1" ht="24.9" customHeight="1">
      <c r="A68" s="185" t="s">
        <v>27</v>
      </c>
      <c r="B68" s="141">
        <f>SUBTOTAL(103,C$5:C68)</f>
        <v>41</v>
      </c>
      <c r="C68" s="150" t="s">
        <v>250</v>
      </c>
      <c r="D68" s="159" t="s">
        <v>67</v>
      </c>
      <c r="E68" s="141"/>
      <c r="F68" s="149">
        <v>1</v>
      </c>
      <c r="G68" s="141"/>
      <c r="H68" s="149"/>
      <c r="I68" s="141"/>
      <c r="J68" s="149">
        <v>1</v>
      </c>
      <c r="K68" s="141"/>
      <c r="L68" s="149">
        <v>1</v>
      </c>
      <c r="M68" s="141"/>
      <c r="N68" s="149">
        <v>1</v>
      </c>
      <c r="O68" s="141"/>
      <c r="P68" s="149">
        <v>1</v>
      </c>
      <c r="Q68" s="141"/>
      <c r="R68" s="149">
        <v>1</v>
      </c>
      <c r="S68" s="141"/>
      <c r="T68" s="149">
        <v>1</v>
      </c>
      <c r="U68" s="141"/>
      <c r="V68" s="149">
        <v>1</v>
      </c>
      <c r="W68" s="141"/>
      <c r="X68" s="149">
        <v>1</v>
      </c>
      <c r="Y68" s="141"/>
      <c r="Z68" s="149">
        <v>1</v>
      </c>
      <c r="AA68" s="141"/>
      <c r="AB68" s="149">
        <v>1</v>
      </c>
      <c r="AC68" s="141"/>
      <c r="AD68" s="149">
        <v>1</v>
      </c>
      <c r="AE68" s="141"/>
      <c r="AF68" s="149">
        <v>1</v>
      </c>
      <c r="AG68" s="141"/>
      <c r="AH68" s="149">
        <v>1</v>
      </c>
      <c r="AI68" s="141"/>
      <c r="AJ68" s="149">
        <v>1</v>
      </c>
      <c r="AK68" s="141"/>
      <c r="AL68" s="149"/>
      <c r="AM68" s="141"/>
      <c r="AN68" s="149">
        <v>1</v>
      </c>
      <c r="AO68" s="144"/>
      <c r="AP68" s="149">
        <v>1</v>
      </c>
      <c r="AQ68" s="141"/>
      <c r="AR68" s="149">
        <v>1</v>
      </c>
      <c r="AS68" s="141"/>
      <c r="AT68" s="149"/>
      <c r="AU68" s="141"/>
      <c r="AV68" s="149"/>
      <c r="AW68" s="141"/>
      <c r="AX68" s="149"/>
      <c r="AY68" s="141"/>
      <c r="AZ68" s="149"/>
      <c r="BA68" s="141"/>
      <c r="BB68" s="149"/>
      <c r="BC68" s="141"/>
      <c r="BD68" s="149"/>
      <c r="BE68" s="141"/>
      <c r="BF68" s="214"/>
      <c r="BG68" s="141">
        <f t="shared" si="6"/>
        <v>0</v>
      </c>
      <c r="BH68" s="141">
        <v>60</v>
      </c>
      <c r="BI68" s="141">
        <f t="shared" si="7"/>
        <v>18</v>
      </c>
      <c r="BJ68" s="141">
        <v>80</v>
      </c>
      <c r="BK68" s="141">
        <f t="shared" si="5"/>
        <v>1440</v>
      </c>
      <c r="BL68" s="224"/>
      <c r="BM68" s="218" t="str">
        <f t="shared" si="3"/>
        <v>OK</v>
      </c>
    </row>
    <row r="69" spans="1:65" s="27" customFormat="1" ht="24.9" customHeight="1">
      <c r="A69" s="185"/>
      <c r="B69" s="141">
        <f>SUBTOTAL(103,C$5:C69)</f>
        <v>42</v>
      </c>
      <c r="C69" s="150" t="s">
        <v>235</v>
      </c>
      <c r="D69" s="146" t="s">
        <v>66</v>
      </c>
      <c r="E69" s="220"/>
      <c r="F69" s="226">
        <v>1</v>
      </c>
      <c r="G69" s="202"/>
      <c r="H69" s="203"/>
      <c r="I69" s="202"/>
      <c r="J69" s="203"/>
      <c r="K69" s="202"/>
      <c r="L69" s="203"/>
      <c r="M69" s="202"/>
      <c r="N69" s="203"/>
      <c r="O69" s="202"/>
      <c r="P69" s="203"/>
      <c r="Q69" s="202"/>
      <c r="R69" s="203"/>
      <c r="S69" s="202"/>
      <c r="T69" s="203"/>
      <c r="U69" s="202"/>
      <c r="V69" s="203"/>
      <c r="W69" s="202"/>
      <c r="X69" s="203"/>
      <c r="Y69" s="202"/>
      <c r="Z69" s="203"/>
      <c r="AA69" s="202"/>
      <c r="AB69" s="203"/>
      <c r="AC69" s="202"/>
      <c r="AD69" s="203"/>
      <c r="AE69" s="202"/>
      <c r="AF69" s="203"/>
      <c r="AG69" s="202"/>
      <c r="AH69" s="203"/>
      <c r="AI69" s="202"/>
      <c r="AJ69" s="203"/>
      <c r="AK69" s="202"/>
      <c r="AL69" s="203"/>
      <c r="AM69" s="202"/>
      <c r="AN69" s="203"/>
      <c r="AO69" s="144"/>
      <c r="AP69" s="149"/>
      <c r="AQ69" s="141"/>
      <c r="AR69" s="149"/>
      <c r="AS69" s="141"/>
      <c r="AT69" s="149"/>
      <c r="AU69" s="141"/>
      <c r="AV69" s="149"/>
      <c r="AW69" s="141"/>
      <c r="AX69" s="149"/>
      <c r="AY69" s="141"/>
      <c r="AZ69" s="149"/>
      <c r="BA69" s="141"/>
      <c r="BB69" s="149"/>
      <c r="BC69" s="141"/>
      <c r="BD69" s="149"/>
      <c r="BE69" s="141"/>
      <c r="BF69" s="214"/>
      <c r="BG69" s="141">
        <f t="shared" si="6"/>
        <v>0</v>
      </c>
      <c r="BH69" s="141">
        <v>60</v>
      </c>
      <c r="BI69" s="141">
        <f t="shared" si="7"/>
        <v>1</v>
      </c>
      <c r="BJ69" s="141">
        <v>80</v>
      </c>
      <c r="BK69" s="141">
        <f t="shared" si="5"/>
        <v>80</v>
      </c>
      <c r="BL69" s="205"/>
      <c r="BM69" s="218" t="str">
        <f t="shared" si="3"/>
        <v>OK</v>
      </c>
    </row>
    <row r="70" spans="1:65" s="27" customFormat="1" ht="24.9" hidden="1" customHeight="1">
      <c r="A70" s="185"/>
      <c r="B70" s="141">
        <f>SUBTOTAL(103,C$5:C70)</f>
        <v>42</v>
      </c>
      <c r="C70" s="150" t="s">
        <v>251</v>
      </c>
      <c r="D70" s="159" t="s">
        <v>15</v>
      </c>
      <c r="E70" s="220"/>
      <c r="F70" s="226"/>
      <c r="G70" s="202"/>
      <c r="H70" s="203"/>
      <c r="I70" s="202"/>
      <c r="J70" s="203"/>
      <c r="K70" s="202"/>
      <c r="L70" s="203"/>
      <c r="M70" s="202"/>
      <c r="N70" s="203"/>
      <c r="O70" s="202"/>
      <c r="P70" s="203"/>
      <c r="Q70" s="202"/>
      <c r="R70" s="203"/>
      <c r="S70" s="202"/>
      <c r="T70" s="203"/>
      <c r="U70" s="202"/>
      <c r="V70" s="203"/>
      <c r="W70" s="202"/>
      <c r="X70" s="203"/>
      <c r="Y70" s="202"/>
      <c r="Z70" s="203"/>
      <c r="AA70" s="202"/>
      <c r="AB70" s="203"/>
      <c r="AC70" s="202"/>
      <c r="AD70" s="203"/>
      <c r="AE70" s="202"/>
      <c r="AF70" s="203"/>
      <c r="AG70" s="202"/>
      <c r="AH70" s="203"/>
      <c r="AI70" s="202"/>
      <c r="AJ70" s="203"/>
      <c r="AK70" s="202"/>
      <c r="AL70" s="203"/>
      <c r="AM70" s="202"/>
      <c r="AN70" s="203"/>
      <c r="AO70" s="144"/>
      <c r="AP70" s="149"/>
      <c r="AQ70" s="141"/>
      <c r="AR70" s="149"/>
      <c r="AS70" s="141"/>
      <c r="AT70" s="149"/>
      <c r="AU70" s="141"/>
      <c r="AV70" s="149"/>
      <c r="AW70" s="141"/>
      <c r="AX70" s="149"/>
      <c r="AY70" s="141"/>
      <c r="AZ70" s="149"/>
      <c r="BA70" s="141"/>
      <c r="BB70" s="149"/>
      <c r="BC70" s="141"/>
      <c r="BD70" s="149"/>
      <c r="BE70" s="141"/>
      <c r="BF70" s="214"/>
      <c r="BG70" s="141">
        <f t="shared" si="6"/>
        <v>0</v>
      </c>
      <c r="BH70" s="141">
        <v>60</v>
      </c>
      <c r="BI70" s="141">
        <f t="shared" si="7"/>
        <v>0</v>
      </c>
      <c r="BJ70" s="141">
        <v>80</v>
      </c>
      <c r="BK70" s="141">
        <f t="shared" si="5"/>
        <v>0</v>
      </c>
      <c r="BL70" s="205"/>
      <c r="BM70" s="218" t="str">
        <f t="shared" si="3"/>
        <v>×</v>
      </c>
    </row>
    <row r="71" spans="1:65" s="27" customFormat="1" ht="24.9" hidden="1" customHeight="1">
      <c r="A71" s="185" t="s">
        <v>27</v>
      </c>
      <c r="B71" s="141">
        <f>SUBTOTAL(103,C$5:C71)</f>
        <v>42</v>
      </c>
      <c r="C71" s="150" t="s">
        <v>252</v>
      </c>
      <c r="D71" s="191" t="s">
        <v>180</v>
      </c>
      <c r="E71" s="221"/>
      <c r="F71" s="222"/>
      <c r="G71" s="202"/>
      <c r="H71" s="203"/>
      <c r="I71" s="202"/>
      <c r="J71" s="203"/>
      <c r="K71" s="202"/>
      <c r="L71" s="203"/>
      <c r="M71" s="202"/>
      <c r="N71" s="203"/>
      <c r="O71" s="202"/>
      <c r="P71" s="203"/>
      <c r="Q71" s="202"/>
      <c r="R71" s="203"/>
      <c r="S71" s="202"/>
      <c r="T71" s="203"/>
      <c r="U71" s="202"/>
      <c r="V71" s="203"/>
      <c r="W71" s="202"/>
      <c r="X71" s="203"/>
      <c r="Y71" s="202"/>
      <c r="Z71" s="203"/>
      <c r="AA71" s="202"/>
      <c r="AB71" s="203"/>
      <c r="AC71" s="202"/>
      <c r="AD71" s="203"/>
      <c r="AE71" s="202"/>
      <c r="AF71" s="203"/>
      <c r="AG71" s="202"/>
      <c r="AH71" s="203"/>
      <c r="AI71" s="202"/>
      <c r="AJ71" s="203"/>
      <c r="AK71" s="202"/>
      <c r="AL71" s="203"/>
      <c r="AM71" s="202"/>
      <c r="AN71" s="203"/>
      <c r="AO71" s="141"/>
      <c r="AP71" s="149"/>
      <c r="AQ71" s="141"/>
      <c r="AR71" s="149"/>
      <c r="AS71" s="141"/>
      <c r="AT71" s="149"/>
      <c r="AU71" s="141"/>
      <c r="AV71" s="149"/>
      <c r="AW71" s="141"/>
      <c r="AX71" s="149"/>
      <c r="AY71" s="141"/>
      <c r="AZ71" s="149"/>
      <c r="BA71" s="141"/>
      <c r="BB71" s="149"/>
      <c r="BC71" s="141"/>
      <c r="BD71" s="149"/>
      <c r="BE71" s="141"/>
      <c r="BF71" s="193"/>
      <c r="BG71" s="141">
        <f t="shared" si="6"/>
        <v>0</v>
      </c>
      <c r="BH71" s="141">
        <v>60</v>
      </c>
      <c r="BI71" s="141">
        <f t="shared" si="7"/>
        <v>0</v>
      </c>
      <c r="BJ71" s="141">
        <v>80</v>
      </c>
      <c r="BK71" s="141">
        <f t="shared" si="5"/>
        <v>0</v>
      </c>
      <c r="BL71" s="145"/>
      <c r="BM71" s="218" t="str">
        <f t="shared" si="3"/>
        <v>×</v>
      </c>
    </row>
    <row r="72" spans="1:65" s="27" customFormat="1" ht="24.9" customHeight="1">
      <c r="A72" s="185"/>
      <c r="B72" s="141">
        <f>SUBTOTAL(103,C$5:C72)</f>
        <v>43</v>
      </c>
      <c r="C72" s="150" t="s">
        <v>334</v>
      </c>
      <c r="D72" s="191" t="s">
        <v>335</v>
      </c>
      <c r="E72" s="192"/>
      <c r="F72" s="207"/>
      <c r="G72" s="141"/>
      <c r="H72" s="149"/>
      <c r="I72" s="141"/>
      <c r="J72" s="149"/>
      <c r="K72" s="141"/>
      <c r="L72" s="149"/>
      <c r="M72" s="141"/>
      <c r="N72" s="149"/>
      <c r="O72" s="141"/>
      <c r="P72" s="149"/>
      <c r="Q72" s="141"/>
      <c r="R72" s="149"/>
      <c r="S72" s="141"/>
      <c r="T72" s="149"/>
      <c r="U72" s="141"/>
      <c r="V72" s="149"/>
      <c r="W72" s="141"/>
      <c r="X72" s="149"/>
      <c r="Y72" s="141"/>
      <c r="Z72" s="149"/>
      <c r="AA72" s="141"/>
      <c r="AB72" s="149"/>
      <c r="AC72" s="141"/>
      <c r="AD72" s="149"/>
      <c r="AE72" s="141"/>
      <c r="AF72" s="149">
        <v>1</v>
      </c>
      <c r="AG72" s="141"/>
      <c r="AH72" s="149">
        <v>1</v>
      </c>
      <c r="AI72" s="141"/>
      <c r="AJ72" s="149">
        <v>1</v>
      </c>
      <c r="AK72" s="141"/>
      <c r="AL72" s="149"/>
      <c r="AM72" s="141"/>
      <c r="AN72" s="149"/>
      <c r="AO72" s="141"/>
      <c r="AP72" s="149"/>
      <c r="AQ72" s="141"/>
      <c r="AR72" s="149"/>
      <c r="AS72" s="141"/>
      <c r="AT72" s="149"/>
      <c r="AU72" s="141"/>
      <c r="AV72" s="149"/>
      <c r="AW72" s="141"/>
      <c r="AX72" s="149"/>
      <c r="AY72" s="141"/>
      <c r="AZ72" s="149"/>
      <c r="BA72" s="141"/>
      <c r="BB72" s="149"/>
      <c r="BC72" s="141"/>
      <c r="BD72" s="149"/>
      <c r="BE72" s="141"/>
      <c r="BF72" s="193"/>
      <c r="BG72" s="144">
        <f t="shared" si="6"/>
        <v>0</v>
      </c>
      <c r="BH72" s="141">
        <v>60</v>
      </c>
      <c r="BI72" s="141">
        <f t="shared" si="7"/>
        <v>3</v>
      </c>
      <c r="BJ72" s="141">
        <v>80</v>
      </c>
      <c r="BK72" s="141">
        <f t="shared" si="5"/>
        <v>240</v>
      </c>
      <c r="BL72" s="145"/>
      <c r="BM72" s="150" t="str">
        <f t="shared" si="3"/>
        <v>OK</v>
      </c>
    </row>
    <row r="73" spans="1:65" s="27" customFormat="1" ht="24.9" customHeight="1">
      <c r="A73" s="185" t="s">
        <v>27</v>
      </c>
      <c r="B73" s="141">
        <f>SUBTOTAL(103,C$5:C73)</f>
        <v>44</v>
      </c>
      <c r="C73" s="150" t="s">
        <v>68</v>
      </c>
      <c r="D73" s="191" t="s">
        <v>69</v>
      </c>
      <c r="E73" s="141"/>
      <c r="F73" s="149">
        <v>1</v>
      </c>
      <c r="G73" s="141"/>
      <c r="H73" s="149"/>
      <c r="I73" s="141"/>
      <c r="J73" s="149">
        <v>1</v>
      </c>
      <c r="K73" s="141"/>
      <c r="L73" s="149"/>
      <c r="M73" s="141"/>
      <c r="N73" s="149">
        <v>1</v>
      </c>
      <c r="O73" s="141"/>
      <c r="P73" s="149">
        <v>1</v>
      </c>
      <c r="Q73" s="141"/>
      <c r="R73" s="149"/>
      <c r="S73" s="141"/>
      <c r="T73" s="149">
        <v>1</v>
      </c>
      <c r="U73" s="141"/>
      <c r="V73" s="149"/>
      <c r="W73" s="141"/>
      <c r="X73" s="149"/>
      <c r="Y73" s="141"/>
      <c r="Z73" s="149"/>
      <c r="AA73" s="141"/>
      <c r="AB73" s="149"/>
      <c r="AC73" s="141"/>
      <c r="AD73" s="149"/>
      <c r="AE73" s="141"/>
      <c r="AF73" s="149">
        <v>1</v>
      </c>
      <c r="AG73" s="141"/>
      <c r="AH73" s="149">
        <v>1</v>
      </c>
      <c r="AI73" s="141"/>
      <c r="AJ73" s="149">
        <v>1</v>
      </c>
      <c r="AK73" s="141"/>
      <c r="AL73" s="149"/>
      <c r="AM73" s="141"/>
      <c r="AN73" s="149">
        <v>1</v>
      </c>
      <c r="AO73" s="144"/>
      <c r="AP73" s="149"/>
      <c r="AQ73" s="141"/>
      <c r="AR73" s="149"/>
      <c r="AS73" s="141"/>
      <c r="AT73" s="149"/>
      <c r="AU73" s="141"/>
      <c r="AV73" s="149"/>
      <c r="AW73" s="141"/>
      <c r="AX73" s="149"/>
      <c r="AY73" s="141"/>
      <c r="AZ73" s="149"/>
      <c r="BA73" s="141"/>
      <c r="BB73" s="149"/>
      <c r="BC73" s="141"/>
      <c r="BD73" s="149"/>
      <c r="BE73" s="141"/>
      <c r="BF73" s="214"/>
      <c r="BG73" s="141">
        <f t="shared" si="6"/>
        <v>0</v>
      </c>
      <c r="BH73" s="141">
        <v>60</v>
      </c>
      <c r="BI73" s="141">
        <f t="shared" si="7"/>
        <v>9</v>
      </c>
      <c r="BJ73" s="141">
        <v>80</v>
      </c>
      <c r="BK73" s="141">
        <f t="shared" si="5"/>
        <v>720</v>
      </c>
      <c r="BL73" s="224"/>
      <c r="BM73" s="218" t="str">
        <f t="shared" si="3"/>
        <v>OK</v>
      </c>
    </row>
    <row r="74" spans="1:65" s="27" customFormat="1" ht="24.9" customHeight="1">
      <c r="A74" s="185"/>
      <c r="B74" s="141">
        <f>SUBTOTAL(103,C$5:C74)</f>
        <v>45</v>
      </c>
      <c r="C74" s="150" t="s">
        <v>253</v>
      </c>
      <c r="D74" s="261" t="s">
        <v>197</v>
      </c>
      <c r="E74" s="141"/>
      <c r="F74" s="149"/>
      <c r="G74" s="141"/>
      <c r="H74" s="149"/>
      <c r="I74" s="141"/>
      <c r="J74" s="149">
        <v>1</v>
      </c>
      <c r="K74" s="141"/>
      <c r="L74" s="149"/>
      <c r="M74" s="141"/>
      <c r="N74" s="149"/>
      <c r="O74" s="141"/>
      <c r="P74" s="149"/>
      <c r="Q74" s="141"/>
      <c r="R74" s="149"/>
      <c r="S74" s="141"/>
      <c r="T74" s="149"/>
      <c r="U74" s="141"/>
      <c r="V74" s="149"/>
      <c r="W74" s="141"/>
      <c r="X74" s="149"/>
      <c r="Y74" s="141"/>
      <c r="Z74" s="149"/>
      <c r="AA74" s="141"/>
      <c r="AB74" s="149">
        <v>1</v>
      </c>
      <c r="AC74" s="141"/>
      <c r="AD74" s="149"/>
      <c r="AE74" s="141"/>
      <c r="AF74" s="149"/>
      <c r="AG74" s="141"/>
      <c r="AH74" s="149"/>
      <c r="AI74" s="141"/>
      <c r="AJ74" s="149"/>
      <c r="AK74" s="141"/>
      <c r="AL74" s="149"/>
      <c r="AM74" s="141"/>
      <c r="AN74" s="149"/>
      <c r="AO74" s="144"/>
      <c r="AP74" s="149"/>
      <c r="AQ74" s="141"/>
      <c r="AR74" s="149"/>
      <c r="AS74" s="141"/>
      <c r="AT74" s="149"/>
      <c r="AU74" s="141"/>
      <c r="AV74" s="149"/>
      <c r="AW74" s="141"/>
      <c r="AX74" s="149"/>
      <c r="AY74" s="141"/>
      <c r="AZ74" s="149"/>
      <c r="BA74" s="141"/>
      <c r="BB74" s="149"/>
      <c r="BC74" s="141"/>
      <c r="BD74" s="149"/>
      <c r="BE74" s="141"/>
      <c r="BF74" s="214"/>
      <c r="BG74" s="141">
        <f t="shared" si="6"/>
        <v>0</v>
      </c>
      <c r="BH74" s="141">
        <v>60</v>
      </c>
      <c r="BI74" s="141">
        <f t="shared" si="7"/>
        <v>2</v>
      </c>
      <c r="BJ74" s="141">
        <v>80</v>
      </c>
      <c r="BK74" s="141">
        <f t="shared" ref="BK74:BK84" si="8">(BG74*BH74)+(BI74*BJ74)</f>
        <v>160</v>
      </c>
      <c r="BL74" s="224"/>
      <c r="BM74" s="218" t="str">
        <f t="shared" si="3"/>
        <v>OK</v>
      </c>
    </row>
    <row r="75" spans="1:65" s="27" customFormat="1" ht="24.9" hidden="1" customHeight="1">
      <c r="A75" s="185" t="s">
        <v>27</v>
      </c>
      <c r="B75" s="141">
        <f>SUBTOTAL(103,C$5:C75)</f>
        <v>45</v>
      </c>
      <c r="C75" s="150" t="s">
        <v>254</v>
      </c>
      <c r="D75" s="159" t="s">
        <v>87</v>
      </c>
      <c r="E75" s="221"/>
      <c r="F75" s="222"/>
      <c r="G75" s="202"/>
      <c r="H75" s="203"/>
      <c r="I75" s="202"/>
      <c r="J75" s="203"/>
      <c r="K75" s="202"/>
      <c r="L75" s="203"/>
      <c r="M75" s="202"/>
      <c r="N75" s="203"/>
      <c r="O75" s="202"/>
      <c r="P75" s="203"/>
      <c r="Q75" s="202"/>
      <c r="R75" s="203"/>
      <c r="S75" s="202"/>
      <c r="T75" s="203"/>
      <c r="U75" s="202"/>
      <c r="V75" s="203"/>
      <c r="W75" s="202"/>
      <c r="X75" s="203"/>
      <c r="Y75" s="202"/>
      <c r="Z75" s="203"/>
      <c r="AA75" s="202"/>
      <c r="AB75" s="203"/>
      <c r="AC75" s="202"/>
      <c r="AD75" s="203"/>
      <c r="AE75" s="202"/>
      <c r="AF75" s="203"/>
      <c r="AG75" s="202"/>
      <c r="AH75" s="203"/>
      <c r="AI75" s="202"/>
      <c r="AJ75" s="203"/>
      <c r="AK75" s="202"/>
      <c r="AL75" s="203"/>
      <c r="AM75" s="202"/>
      <c r="AN75" s="203"/>
      <c r="AO75" s="141"/>
      <c r="AP75" s="149"/>
      <c r="AQ75" s="141"/>
      <c r="AR75" s="149"/>
      <c r="AS75" s="141"/>
      <c r="AT75" s="149"/>
      <c r="AU75" s="141"/>
      <c r="AV75" s="149"/>
      <c r="AW75" s="141"/>
      <c r="AX75" s="149"/>
      <c r="AY75" s="141"/>
      <c r="AZ75" s="149"/>
      <c r="BA75" s="141"/>
      <c r="BB75" s="149"/>
      <c r="BC75" s="141"/>
      <c r="BD75" s="149"/>
      <c r="BE75" s="141"/>
      <c r="BF75" s="193"/>
      <c r="BG75" s="220">
        <f t="shared" si="6"/>
        <v>0</v>
      </c>
      <c r="BH75" s="202">
        <v>60</v>
      </c>
      <c r="BI75" s="202">
        <f t="shared" si="7"/>
        <v>0</v>
      </c>
      <c r="BJ75" s="202">
        <v>80</v>
      </c>
      <c r="BK75" s="202">
        <f t="shared" si="8"/>
        <v>0</v>
      </c>
      <c r="BL75" s="145"/>
      <c r="BM75" s="150" t="str">
        <f t="shared" si="3"/>
        <v>×</v>
      </c>
    </row>
    <row r="76" spans="1:65" s="27" customFormat="1" ht="24.9" customHeight="1">
      <c r="A76" s="185"/>
      <c r="B76" s="141">
        <f>SUBTOTAL(103,C$5:C76)</f>
        <v>46</v>
      </c>
      <c r="C76" s="150" t="s">
        <v>211</v>
      </c>
      <c r="D76" s="159" t="s">
        <v>210</v>
      </c>
      <c r="E76" s="141"/>
      <c r="F76" s="149">
        <v>1</v>
      </c>
      <c r="G76" s="141"/>
      <c r="H76" s="149"/>
      <c r="I76" s="141"/>
      <c r="J76" s="149">
        <v>1</v>
      </c>
      <c r="K76" s="141"/>
      <c r="L76" s="149"/>
      <c r="M76" s="141"/>
      <c r="N76" s="149"/>
      <c r="O76" s="141"/>
      <c r="P76" s="149">
        <v>1</v>
      </c>
      <c r="Q76" s="141"/>
      <c r="R76" s="149">
        <v>1</v>
      </c>
      <c r="S76" s="141"/>
      <c r="T76" s="149">
        <v>1</v>
      </c>
      <c r="U76" s="141"/>
      <c r="V76" s="149">
        <v>1</v>
      </c>
      <c r="W76" s="141"/>
      <c r="X76" s="149"/>
      <c r="Y76" s="141"/>
      <c r="Z76" s="149">
        <v>1</v>
      </c>
      <c r="AA76" s="141"/>
      <c r="AB76" s="149"/>
      <c r="AC76" s="141"/>
      <c r="AD76" s="149"/>
      <c r="AE76" s="141"/>
      <c r="AF76" s="149">
        <v>1</v>
      </c>
      <c r="AG76" s="141"/>
      <c r="AH76" s="149"/>
      <c r="AI76" s="141"/>
      <c r="AJ76" s="149"/>
      <c r="AK76" s="141"/>
      <c r="AL76" s="149"/>
      <c r="AM76" s="141"/>
      <c r="AN76" s="149">
        <v>1</v>
      </c>
      <c r="AO76" s="144"/>
      <c r="AP76" s="149"/>
      <c r="AQ76" s="141"/>
      <c r="AR76" s="149"/>
      <c r="AS76" s="141"/>
      <c r="AT76" s="149"/>
      <c r="AU76" s="141"/>
      <c r="AV76" s="149"/>
      <c r="AW76" s="141"/>
      <c r="AX76" s="149"/>
      <c r="AY76" s="141"/>
      <c r="AZ76" s="149"/>
      <c r="BA76" s="141"/>
      <c r="BB76" s="149"/>
      <c r="BC76" s="141"/>
      <c r="BD76" s="149"/>
      <c r="BE76" s="141"/>
      <c r="BF76" s="214"/>
      <c r="BG76" s="141">
        <f t="shared" si="6"/>
        <v>0</v>
      </c>
      <c r="BH76" s="141">
        <v>60</v>
      </c>
      <c r="BI76" s="141">
        <f t="shared" si="7"/>
        <v>9</v>
      </c>
      <c r="BJ76" s="141">
        <v>80</v>
      </c>
      <c r="BK76" s="141">
        <f t="shared" si="8"/>
        <v>720</v>
      </c>
      <c r="BL76" s="224"/>
      <c r="BM76" s="218" t="str">
        <f t="shared" si="3"/>
        <v>OK</v>
      </c>
    </row>
    <row r="77" spans="1:65" s="27" customFormat="1" ht="24.9" hidden="1" customHeight="1">
      <c r="A77" s="185"/>
      <c r="B77" s="141">
        <f>SUBTOTAL(103,C$5:C77)</f>
        <v>46</v>
      </c>
      <c r="C77" s="150" t="s">
        <v>255</v>
      </c>
      <c r="D77" s="159" t="s">
        <v>212</v>
      </c>
      <c r="E77" s="141"/>
      <c r="F77" s="149"/>
      <c r="G77" s="141"/>
      <c r="H77" s="149"/>
      <c r="I77" s="141"/>
      <c r="J77" s="149"/>
      <c r="K77" s="141"/>
      <c r="L77" s="149"/>
      <c r="M77" s="141"/>
      <c r="N77" s="149"/>
      <c r="O77" s="141"/>
      <c r="P77" s="149"/>
      <c r="Q77" s="141"/>
      <c r="R77" s="149"/>
      <c r="S77" s="141"/>
      <c r="T77" s="149"/>
      <c r="U77" s="141"/>
      <c r="V77" s="149"/>
      <c r="W77" s="141"/>
      <c r="X77" s="149"/>
      <c r="Y77" s="141"/>
      <c r="Z77" s="149"/>
      <c r="AA77" s="141"/>
      <c r="AB77" s="149"/>
      <c r="AC77" s="141"/>
      <c r="AD77" s="149"/>
      <c r="AE77" s="141"/>
      <c r="AF77" s="149"/>
      <c r="AG77" s="141"/>
      <c r="AH77" s="149"/>
      <c r="AI77" s="141"/>
      <c r="AJ77" s="149"/>
      <c r="AK77" s="141"/>
      <c r="AL77" s="149"/>
      <c r="AM77" s="141"/>
      <c r="AN77" s="149"/>
      <c r="AO77" s="144"/>
      <c r="AP77" s="149"/>
      <c r="AQ77" s="141"/>
      <c r="AR77" s="149"/>
      <c r="AS77" s="141"/>
      <c r="AT77" s="149"/>
      <c r="AU77" s="141"/>
      <c r="AV77" s="149"/>
      <c r="AW77" s="141"/>
      <c r="AX77" s="149"/>
      <c r="AY77" s="141"/>
      <c r="AZ77" s="149"/>
      <c r="BA77" s="141"/>
      <c r="BB77" s="149"/>
      <c r="BC77" s="141"/>
      <c r="BD77" s="149"/>
      <c r="BE77" s="141"/>
      <c r="BF77" s="214"/>
      <c r="BG77" s="141">
        <f t="shared" si="6"/>
        <v>0</v>
      </c>
      <c r="BH77" s="141">
        <v>60</v>
      </c>
      <c r="BI77" s="141">
        <f t="shared" si="7"/>
        <v>0</v>
      </c>
      <c r="BJ77" s="141">
        <v>80</v>
      </c>
      <c r="BK77" s="141">
        <f t="shared" si="8"/>
        <v>0</v>
      </c>
      <c r="BL77" s="224"/>
      <c r="BM77" s="218" t="str">
        <f t="shared" si="3"/>
        <v>×</v>
      </c>
    </row>
    <row r="78" spans="1:65" s="27" customFormat="1" ht="24.9" hidden="1" customHeight="1">
      <c r="A78" s="185"/>
      <c r="B78" s="141">
        <f>SUBTOTAL(103,C$5:C78)</f>
        <v>46</v>
      </c>
      <c r="C78" s="150" t="s">
        <v>217</v>
      </c>
      <c r="D78" s="159" t="s">
        <v>216</v>
      </c>
      <c r="E78" s="141"/>
      <c r="F78" s="149"/>
      <c r="G78" s="141"/>
      <c r="H78" s="149"/>
      <c r="I78" s="141"/>
      <c r="J78" s="149"/>
      <c r="K78" s="141"/>
      <c r="L78" s="149"/>
      <c r="M78" s="141"/>
      <c r="N78" s="149"/>
      <c r="O78" s="141"/>
      <c r="P78" s="149"/>
      <c r="Q78" s="141"/>
      <c r="R78" s="149"/>
      <c r="S78" s="141"/>
      <c r="T78" s="149"/>
      <c r="U78" s="141"/>
      <c r="V78" s="149"/>
      <c r="W78" s="141"/>
      <c r="X78" s="149"/>
      <c r="Y78" s="141"/>
      <c r="Z78" s="149"/>
      <c r="AA78" s="141"/>
      <c r="AB78" s="149"/>
      <c r="AC78" s="141"/>
      <c r="AD78" s="149"/>
      <c r="AE78" s="141"/>
      <c r="AF78" s="149"/>
      <c r="AG78" s="141"/>
      <c r="AH78" s="149"/>
      <c r="AI78" s="141"/>
      <c r="AJ78" s="149"/>
      <c r="AK78" s="141"/>
      <c r="AL78" s="149"/>
      <c r="AM78" s="141"/>
      <c r="AN78" s="149"/>
      <c r="AO78" s="144"/>
      <c r="AP78" s="149"/>
      <c r="AQ78" s="141"/>
      <c r="AR78" s="149"/>
      <c r="AS78" s="141"/>
      <c r="AT78" s="149"/>
      <c r="AU78" s="141"/>
      <c r="AV78" s="149"/>
      <c r="AW78" s="141"/>
      <c r="AX78" s="149"/>
      <c r="AY78" s="141"/>
      <c r="AZ78" s="149"/>
      <c r="BA78" s="141"/>
      <c r="BB78" s="149"/>
      <c r="BC78" s="141"/>
      <c r="BD78" s="149"/>
      <c r="BE78" s="141"/>
      <c r="BF78" s="214"/>
      <c r="BG78" s="141">
        <f t="shared" si="6"/>
        <v>0</v>
      </c>
      <c r="BH78" s="141">
        <v>60</v>
      </c>
      <c r="BI78" s="141">
        <f t="shared" si="7"/>
        <v>0</v>
      </c>
      <c r="BJ78" s="141">
        <v>80</v>
      </c>
      <c r="BK78" s="141">
        <f t="shared" si="8"/>
        <v>0</v>
      </c>
      <c r="BL78" s="224"/>
      <c r="BM78" s="218" t="str">
        <f t="shared" si="3"/>
        <v>×</v>
      </c>
    </row>
    <row r="79" spans="1:65" s="27" customFormat="1" ht="24.9" hidden="1" customHeight="1">
      <c r="A79" s="185"/>
      <c r="B79" s="141">
        <f>SUBTOTAL(103,C$5:C79)</f>
        <v>46</v>
      </c>
      <c r="C79" s="249" t="s">
        <v>306</v>
      </c>
      <c r="D79" s="159" t="s">
        <v>212</v>
      </c>
      <c r="E79" s="141"/>
      <c r="F79" s="149"/>
      <c r="G79" s="141"/>
      <c r="H79" s="149"/>
      <c r="I79" s="141"/>
      <c r="J79" s="149"/>
      <c r="K79" s="141"/>
      <c r="L79" s="149"/>
      <c r="M79" s="141"/>
      <c r="N79" s="149"/>
      <c r="O79" s="141"/>
      <c r="P79" s="149"/>
      <c r="Q79" s="141"/>
      <c r="R79" s="149"/>
      <c r="S79" s="141"/>
      <c r="T79" s="149"/>
      <c r="U79" s="141"/>
      <c r="V79" s="149"/>
      <c r="W79" s="141"/>
      <c r="X79" s="149"/>
      <c r="Y79" s="141"/>
      <c r="Z79" s="149"/>
      <c r="AA79" s="141"/>
      <c r="AB79" s="149"/>
      <c r="AC79" s="141"/>
      <c r="AD79" s="149"/>
      <c r="AE79" s="141"/>
      <c r="AF79" s="149"/>
      <c r="AG79" s="141"/>
      <c r="AH79" s="149"/>
      <c r="AI79" s="141"/>
      <c r="AJ79" s="149"/>
      <c r="AK79" s="141"/>
      <c r="AL79" s="149"/>
      <c r="AM79" s="141"/>
      <c r="AN79" s="149"/>
      <c r="AO79" s="144"/>
      <c r="AP79" s="149"/>
      <c r="AQ79" s="141"/>
      <c r="AR79" s="149"/>
      <c r="AS79" s="141"/>
      <c r="AT79" s="149"/>
      <c r="AU79" s="141"/>
      <c r="AV79" s="149"/>
      <c r="AW79" s="141"/>
      <c r="AX79" s="149"/>
      <c r="AY79" s="141"/>
      <c r="AZ79" s="149"/>
      <c r="BA79" s="141"/>
      <c r="BB79" s="149"/>
      <c r="BC79" s="141"/>
      <c r="BD79" s="149"/>
      <c r="BE79" s="141"/>
      <c r="BF79" s="214"/>
      <c r="BG79" s="141"/>
      <c r="BH79" s="141">
        <v>60</v>
      </c>
      <c r="BI79" s="141">
        <f t="shared" si="7"/>
        <v>0</v>
      </c>
      <c r="BJ79" s="141">
        <v>80</v>
      </c>
      <c r="BK79" s="141">
        <f t="shared" si="8"/>
        <v>0</v>
      </c>
      <c r="BL79" s="250"/>
      <c r="BM79" s="218" t="str">
        <f t="shared" si="3"/>
        <v>×</v>
      </c>
    </row>
    <row r="80" spans="1:65" s="27" customFormat="1" ht="24.9" hidden="1" customHeight="1">
      <c r="A80" s="185"/>
      <c r="B80" s="141">
        <f>SUBTOTAL(103,C$5:C80)</f>
        <v>46</v>
      </c>
      <c r="C80" s="150"/>
      <c r="D80" s="159" t="s">
        <v>200</v>
      </c>
      <c r="E80" s="141"/>
      <c r="F80" s="149"/>
      <c r="G80" s="141"/>
      <c r="H80" s="149"/>
      <c r="I80" s="141"/>
      <c r="J80" s="149"/>
      <c r="K80" s="141"/>
      <c r="L80" s="149"/>
      <c r="M80" s="141"/>
      <c r="N80" s="149"/>
      <c r="O80" s="141"/>
      <c r="P80" s="149"/>
      <c r="Q80" s="141"/>
      <c r="R80" s="149"/>
      <c r="S80" s="141"/>
      <c r="T80" s="149"/>
      <c r="U80" s="141"/>
      <c r="V80" s="149"/>
      <c r="W80" s="141"/>
      <c r="X80" s="149"/>
      <c r="Y80" s="141"/>
      <c r="Z80" s="149"/>
      <c r="AA80" s="141"/>
      <c r="AB80" s="149"/>
      <c r="AC80" s="141"/>
      <c r="AD80" s="149"/>
      <c r="AE80" s="141"/>
      <c r="AF80" s="149"/>
      <c r="AG80" s="141"/>
      <c r="AH80" s="149"/>
      <c r="AI80" s="141"/>
      <c r="AJ80" s="149"/>
      <c r="AK80" s="141"/>
      <c r="AL80" s="149"/>
      <c r="AM80" s="141"/>
      <c r="AN80" s="149"/>
      <c r="AO80" s="144"/>
      <c r="AP80" s="149"/>
      <c r="AQ80" s="141"/>
      <c r="AR80" s="149"/>
      <c r="AS80" s="141"/>
      <c r="AT80" s="149"/>
      <c r="AU80" s="141"/>
      <c r="AV80" s="149"/>
      <c r="AW80" s="141"/>
      <c r="AX80" s="149"/>
      <c r="AY80" s="141"/>
      <c r="AZ80" s="149"/>
      <c r="BA80" s="141"/>
      <c r="BB80" s="149"/>
      <c r="BC80" s="141"/>
      <c r="BD80" s="149"/>
      <c r="BE80" s="141"/>
      <c r="BF80" s="214"/>
      <c r="BG80" s="141">
        <f t="shared" si="6"/>
        <v>0</v>
      </c>
      <c r="BH80" s="141">
        <v>60</v>
      </c>
      <c r="BI80" s="141">
        <f t="shared" si="7"/>
        <v>0</v>
      </c>
      <c r="BJ80" s="141">
        <v>80</v>
      </c>
      <c r="BK80" s="141">
        <f t="shared" si="8"/>
        <v>0</v>
      </c>
      <c r="BL80" s="224"/>
      <c r="BM80" s="218" t="str">
        <f t="shared" si="3"/>
        <v>×</v>
      </c>
    </row>
    <row r="81" spans="1:65" s="27" customFormat="1" ht="24.9" hidden="1" customHeight="1">
      <c r="A81" s="185"/>
      <c r="B81" s="141">
        <f>SUBTOTAL(103,C$5:C81)</f>
        <v>46</v>
      </c>
      <c r="C81" s="150" t="s">
        <v>225</v>
      </c>
      <c r="D81" s="159" t="s">
        <v>227</v>
      </c>
      <c r="E81" s="220"/>
      <c r="F81" s="226"/>
      <c r="G81" s="202"/>
      <c r="H81" s="203"/>
      <c r="I81" s="202"/>
      <c r="J81" s="203"/>
      <c r="K81" s="202"/>
      <c r="L81" s="203"/>
      <c r="M81" s="202"/>
      <c r="N81" s="203"/>
      <c r="O81" s="202"/>
      <c r="P81" s="203"/>
      <c r="Q81" s="202"/>
      <c r="R81" s="203"/>
      <c r="S81" s="202"/>
      <c r="T81" s="203"/>
      <c r="U81" s="202"/>
      <c r="V81" s="203"/>
      <c r="W81" s="202"/>
      <c r="X81" s="203"/>
      <c r="Y81" s="202"/>
      <c r="Z81" s="203"/>
      <c r="AA81" s="202"/>
      <c r="AB81" s="203"/>
      <c r="AC81" s="202"/>
      <c r="AD81" s="203"/>
      <c r="AE81" s="202"/>
      <c r="AF81" s="203"/>
      <c r="AG81" s="202"/>
      <c r="AH81" s="203"/>
      <c r="AI81" s="202"/>
      <c r="AJ81" s="203"/>
      <c r="AK81" s="202"/>
      <c r="AL81" s="203"/>
      <c r="AM81" s="202"/>
      <c r="AN81" s="203"/>
      <c r="AO81" s="144"/>
      <c r="AP81" s="149"/>
      <c r="AQ81" s="141"/>
      <c r="AR81" s="149"/>
      <c r="AS81" s="141"/>
      <c r="AT81" s="149"/>
      <c r="AU81" s="141"/>
      <c r="AV81" s="149"/>
      <c r="AW81" s="141"/>
      <c r="AX81" s="149"/>
      <c r="AY81" s="141"/>
      <c r="AZ81" s="149"/>
      <c r="BA81" s="141"/>
      <c r="BB81" s="149"/>
      <c r="BC81" s="141"/>
      <c r="BD81" s="149"/>
      <c r="BE81" s="141"/>
      <c r="BF81" s="214"/>
      <c r="BG81" s="141">
        <f t="shared" si="6"/>
        <v>0</v>
      </c>
      <c r="BH81" s="141">
        <v>60</v>
      </c>
      <c r="BI81" s="141">
        <f t="shared" si="7"/>
        <v>0</v>
      </c>
      <c r="BJ81" s="141">
        <v>80</v>
      </c>
      <c r="BK81" s="141">
        <f t="shared" si="8"/>
        <v>0</v>
      </c>
      <c r="BL81" s="205"/>
      <c r="BM81" s="218" t="str">
        <f t="shared" ref="BM81:BM84" si="9">IF(BK81&lt;&gt;0,"OK","×")</f>
        <v>×</v>
      </c>
    </row>
    <row r="82" spans="1:65" s="27" customFormat="1" ht="24.9" hidden="1" customHeight="1">
      <c r="A82" s="185"/>
      <c r="B82" s="141">
        <f>SUBTOTAL(103,C$5:C82)</f>
        <v>46</v>
      </c>
      <c r="C82" s="150" t="s">
        <v>226</v>
      </c>
      <c r="D82" s="159" t="s">
        <v>227</v>
      </c>
      <c r="E82" s="220"/>
      <c r="F82" s="226"/>
      <c r="G82" s="202"/>
      <c r="H82" s="203"/>
      <c r="I82" s="202"/>
      <c r="J82" s="203"/>
      <c r="K82" s="202"/>
      <c r="L82" s="203"/>
      <c r="M82" s="202"/>
      <c r="N82" s="203"/>
      <c r="O82" s="202"/>
      <c r="P82" s="203"/>
      <c r="Q82" s="202"/>
      <c r="R82" s="203"/>
      <c r="S82" s="202"/>
      <c r="T82" s="203"/>
      <c r="U82" s="202"/>
      <c r="V82" s="203"/>
      <c r="W82" s="202"/>
      <c r="X82" s="203"/>
      <c r="Y82" s="202"/>
      <c r="Z82" s="203"/>
      <c r="AA82" s="202"/>
      <c r="AB82" s="203"/>
      <c r="AC82" s="202"/>
      <c r="AD82" s="203"/>
      <c r="AE82" s="202"/>
      <c r="AF82" s="203"/>
      <c r="AG82" s="202"/>
      <c r="AH82" s="203"/>
      <c r="AI82" s="202"/>
      <c r="AJ82" s="203"/>
      <c r="AK82" s="202"/>
      <c r="AL82" s="203"/>
      <c r="AM82" s="202"/>
      <c r="AN82" s="203"/>
      <c r="AO82" s="144"/>
      <c r="AP82" s="149"/>
      <c r="AQ82" s="141"/>
      <c r="AR82" s="149"/>
      <c r="AS82" s="141"/>
      <c r="AT82" s="149"/>
      <c r="AU82" s="141"/>
      <c r="AV82" s="149"/>
      <c r="AW82" s="141"/>
      <c r="AX82" s="149"/>
      <c r="AY82" s="141"/>
      <c r="AZ82" s="149"/>
      <c r="BA82" s="141"/>
      <c r="BB82" s="149"/>
      <c r="BC82" s="141"/>
      <c r="BD82" s="149"/>
      <c r="BE82" s="141"/>
      <c r="BF82" s="214"/>
      <c r="BG82" s="141">
        <f t="shared" si="6"/>
        <v>0</v>
      </c>
      <c r="BH82" s="141">
        <v>60</v>
      </c>
      <c r="BI82" s="141">
        <f t="shared" si="7"/>
        <v>0</v>
      </c>
      <c r="BJ82" s="141">
        <v>80</v>
      </c>
      <c r="BK82" s="141">
        <f t="shared" si="8"/>
        <v>0</v>
      </c>
      <c r="BL82" s="205"/>
      <c r="BM82" s="218" t="str">
        <f t="shared" si="9"/>
        <v>×</v>
      </c>
    </row>
    <row r="83" spans="1:65" s="27" customFormat="1" ht="24.9" hidden="1" customHeight="1">
      <c r="A83" s="185"/>
      <c r="B83" s="141">
        <f>SUBTOTAL(103,C$5:C83)</f>
        <v>46</v>
      </c>
      <c r="C83" s="259" t="s">
        <v>311</v>
      </c>
      <c r="D83" s="159" t="s">
        <v>71</v>
      </c>
      <c r="E83" s="220"/>
      <c r="F83" s="226"/>
      <c r="G83" s="202"/>
      <c r="H83" s="203"/>
      <c r="I83" s="202"/>
      <c r="J83" s="203"/>
      <c r="K83" s="202"/>
      <c r="L83" s="203"/>
      <c r="M83" s="202"/>
      <c r="N83" s="203"/>
      <c r="O83" s="202"/>
      <c r="P83" s="203"/>
      <c r="Q83" s="202"/>
      <c r="R83" s="203"/>
      <c r="S83" s="202"/>
      <c r="T83" s="203"/>
      <c r="U83" s="202"/>
      <c r="V83" s="203"/>
      <c r="W83" s="202"/>
      <c r="X83" s="203"/>
      <c r="Y83" s="202"/>
      <c r="Z83" s="203"/>
      <c r="AA83" s="202"/>
      <c r="AB83" s="203"/>
      <c r="AC83" s="202"/>
      <c r="AD83" s="203"/>
      <c r="AE83" s="202"/>
      <c r="AF83" s="203"/>
      <c r="AG83" s="202"/>
      <c r="AH83" s="203"/>
      <c r="AI83" s="202"/>
      <c r="AJ83" s="203"/>
      <c r="AK83" s="202"/>
      <c r="AL83" s="203"/>
      <c r="AM83" s="202"/>
      <c r="AN83" s="203"/>
      <c r="AO83" s="144"/>
      <c r="AP83" s="149"/>
      <c r="AQ83" s="141"/>
      <c r="AR83" s="149"/>
      <c r="AS83" s="141"/>
      <c r="AT83" s="149"/>
      <c r="AU83" s="141"/>
      <c r="AV83" s="149"/>
      <c r="AW83" s="141"/>
      <c r="AX83" s="149"/>
      <c r="AY83" s="141"/>
      <c r="AZ83" s="149"/>
      <c r="BA83" s="141"/>
      <c r="BB83" s="149"/>
      <c r="BC83" s="141"/>
      <c r="BD83" s="149"/>
      <c r="BE83" s="141"/>
      <c r="BF83" s="214"/>
      <c r="BG83" s="141">
        <f t="shared" si="6"/>
        <v>0</v>
      </c>
      <c r="BH83" s="141">
        <v>60</v>
      </c>
      <c r="BI83" s="141">
        <f t="shared" si="7"/>
        <v>0</v>
      </c>
      <c r="BJ83" s="141">
        <v>80</v>
      </c>
      <c r="BK83" s="141">
        <f t="shared" si="8"/>
        <v>0</v>
      </c>
      <c r="BL83" s="205"/>
      <c r="BM83" s="218" t="str">
        <f t="shared" si="9"/>
        <v>×</v>
      </c>
    </row>
    <row r="84" spans="1:65" s="27" customFormat="1" ht="24.9" hidden="1" customHeight="1">
      <c r="A84" s="185" t="s">
        <v>27</v>
      </c>
      <c r="B84" s="141">
        <f>SUBTOTAL(103,C$5:C84)</f>
        <v>46</v>
      </c>
      <c r="C84" s="146" t="s">
        <v>73</v>
      </c>
      <c r="D84" s="191" t="s">
        <v>71</v>
      </c>
      <c r="E84" s="221"/>
      <c r="F84" s="222"/>
      <c r="G84" s="202"/>
      <c r="H84" s="203"/>
      <c r="I84" s="202"/>
      <c r="J84" s="203"/>
      <c r="K84" s="202"/>
      <c r="L84" s="203"/>
      <c r="M84" s="202"/>
      <c r="N84" s="203"/>
      <c r="O84" s="202"/>
      <c r="P84" s="203"/>
      <c r="Q84" s="202"/>
      <c r="R84" s="203"/>
      <c r="S84" s="202"/>
      <c r="T84" s="203"/>
      <c r="U84" s="202"/>
      <c r="V84" s="203"/>
      <c r="W84" s="202"/>
      <c r="X84" s="203"/>
      <c r="Y84" s="202"/>
      <c r="Z84" s="203"/>
      <c r="AA84" s="202"/>
      <c r="AB84" s="203"/>
      <c r="AC84" s="202"/>
      <c r="AD84" s="203"/>
      <c r="AE84" s="202"/>
      <c r="AF84" s="203"/>
      <c r="AG84" s="202"/>
      <c r="AH84" s="203"/>
      <c r="AI84" s="202"/>
      <c r="AJ84" s="203"/>
      <c r="AK84" s="202"/>
      <c r="AL84" s="203"/>
      <c r="AM84" s="202"/>
      <c r="AN84" s="203"/>
      <c r="AO84" s="141"/>
      <c r="AP84" s="149"/>
      <c r="AQ84" s="141"/>
      <c r="AR84" s="149"/>
      <c r="AS84" s="141"/>
      <c r="AT84" s="149"/>
      <c r="AU84" s="141"/>
      <c r="AV84" s="149"/>
      <c r="AW84" s="141"/>
      <c r="AX84" s="149"/>
      <c r="AY84" s="141"/>
      <c r="AZ84" s="149"/>
      <c r="BA84" s="141"/>
      <c r="BB84" s="149"/>
      <c r="BC84" s="141"/>
      <c r="BD84" s="149"/>
      <c r="BE84" s="141"/>
      <c r="BF84" s="193"/>
      <c r="BG84" s="141">
        <f t="shared" si="6"/>
        <v>0</v>
      </c>
      <c r="BH84" s="141">
        <v>60</v>
      </c>
      <c r="BI84" s="141">
        <f t="shared" si="7"/>
        <v>0</v>
      </c>
      <c r="BJ84" s="141">
        <v>80</v>
      </c>
      <c r="BK84" s="141">
        <f t="shared" si="8"/>
        <v>0</v>
      </c>
      <c r="BL84" s="145"/>
      <c r="BM84" s="218" t="str">
        <f t="shared" si="9"/>
        <v>×</v>
      </c>
    </row>
    <row r="85" spans="1:65" s="27" customFormat="1" ht="24.9" hidden="1" customHeight="1">
      <c r="A85" s="185"/>
      <c r="B85" s="141">
        <f>SUBTOTAL(103,C$5:C85)</f>
        <v>46</v>
      </c>
      <c r="C85" s="150" t="s">
        <v>256</v>
      </c>
      <c r="D85" s="159" t="s">
        <v>71</v>
      </c>
      <c r="E85" s="141"/>
      <c r="F85" s="149"/>
      <c r="G85" s="141"/>
      <c r="H85" s="149"/>
      <c r="I85" s="141"/>
      <c r="J85" s="149"/>
      <c r="K85" s="141"/>
      <c r="L85" s="149"/>
      <c r="M85" s="141"/>
      <c r="N85" s="149"/>
      <c r="O85" s="141"/>
      <c r="P85" s="149"/>
      <c r="Q85" s="141"/>
      <c r="R85" s="149"/>
      <c r="S85" s="141"/>
      <c r="T85" s="149"/>
      <c r="U85" s="141"/>
      <c r="V85" s="149"/>
      <c r="W85" s="141"/>
      <c r="X85" s="149"/>
      <c r="Y85" s="141"/>
      <c r="Z85" s="149"/>
      <c r="AA85" s="141"/>
      <c r="AB85" s="149"/>
      <c r="AC85" s="141"/>
      <c r="AD85" s="149"/>
      <c r="AE85" s="141"/>
      <c r="AF85" s="149"/>
      <c r="AG85" s="141"/>
      <c r="AH85" s="149"/>
      <c r="AI85" s="141"/>
      <c r="AJ85" s="149"/>
      <c r="AK85" s="141"/>
      <c r="AL85" s="149"/>
      <c r="AM85" s="141"/>
      <c r="AN85" s="149"/>
      <c r="AO85" s="144"/>
      <c r="AP85" s="149"/>
      <c r="AQ85" s="141"/>
      <c r="AR85" s="149"/>
      <c r="AS85" s="141"/>
      <c r="AT85" s="149"/>
      <c r="AU85" s="141"/>
      <c r="AV85" s="149"/>
      <c r="AW85" s="141"/>
      <c r="AX85" s="149"/>
      <c r="AY85" s="141"/>
      <c r="AZ85" s="149"/>
      <c r="BA85" s="141"/>
      <c r="BB85" s="149"/>
      <c r="BC85" s="141"/>
      <c r="BD85" s="149"/>
      <c r="BE85" s="141"/>
      <c r="BF85" s="214"/>
      <c r="BG85" s="141">
        <f t="shared" si="6"/>
        <v>0</v>
      </c>
      <c r="BH85" s="141">
        <v>60</v>
      </c>
      <c r="BI85" s="141">
        <f t="shared" si="7"/>
        <v>0</v>
      </c>
      <c r="BJ85" s="141">
        <v>80</v>
      </c>
      <c r="BK85" s="141">
        <f t="shared" si="5"/>
        <v>0</v>
      </c>
      <c r="BL85" s="224"/>
      <c r="BM85" s="218" t="str">
        <f t="shared" ref="BM85:BM139" si="10">IF(BK85&lt;&gt;0,"OK","×")</f>
        <v>×</v>
      </c>
    </row>
    <row r="86" spans="1:65" s="27" customFormat="1" ht="24.9" customHeight="1">
      <c r="A86" s="185"/>
      <c r="B86" s="141">
        <f>SUBTOTAL(103,C$5:C86)</f>
        <v>47</v>
      </c>
      <c r="C86" s="150" t="s">
        <v>257</v>
      </c>
      <c r="D86" s="159" t="s">
        <v>71</v>
      </c>
      <c r="E86" s="221"/>
      <c r="F86" s="222">
        <v>1</v>
      </c>
      <c r="G86" s="202"/>
      <c r="H86" s="203"/>
      <c r="I86" s="202"/>
      <c r="J86" s="203">
        <v>1</v>
      </c>
      <c r="K86" s="202"/>
      <c r="L86" s="203">
        <v>1</v>
      </c>
      <c r="M86" s="202"/>
      <c r="N86" s="203">
        <v>1</v>
      </c>
      <c r="O86" s="202"/>
      <c r="P86" s="203">
        <v>1</v>
      </c>
      <c r="Q86" s="202"/>
      <c r="R86" s="203"/>
      <c r="S86" s="202"/>
      <c r="T86" s="203"/>
      <c r="U86" s="202"/>
      <c r="V86" s="203">
        <v>1</v>
      </c>
      <c r="W86" s="202"/>
      <c r="X86" s="203"/>
      <c r="Y86" s="202"/>
      <c r="Z86" s="203">
        <v>1</v>
      </c>
      <c r="AA86" s="202"/>
      <c r="AB86" s="203"/>
      <c r="AC86" s="202"/>
      <c r="AD86" s="203"/>
      <c r="AE86" s="202"/>
      <c r="AF86" s="203"/>
      <c r="AG86" s="202"/>
      <c r="AH86" s="203">
        <v>1</v>
      </c>
      <c r="AI86" s="202"/>
      <c r="AJ86" s="203"/>
      <c r="AK86" s="202"/>
      <c r="AL86" s="203"/>
      <c r="AM86" s="202"/>
      <c r="AN86" s="203"/>
      <c r="AO86" s="141"/>
      <c r="AP86" s="149"/>
      <c r="AQ86" s="141"/>
      <c r="AR86" s="149">
        <v>1</v>
      </c>
      <c r="AS86" s="141"/>
      <c r="AT86" s="149"/>
      <c r="AU86" s="141"/>
      <c r="AV86" s="149"/>
      <c r="AW86" s="141"/>
      <c r="AX86" s="149"/>
      <c r="AY86" s="141"/>
      <c r="AZ86" s="149"/>
      <c r="BA86" s="141"/>
      <c r="BB86" s="149"/>
      <c r="BC86" s="141"/>
      <c r="BD86" s="149"/>
      <c r="BE86" s="141"/>
      <c r="BF86" s="193"/>
      <c r="BG86" s="220">
        <f t="shared" si="6"/>
        <v>0</v>
      </c>
      <c r="BH86" s="202">
        <v>60</v>
      </c>
      <c r="BI86" s="202">
        <f t="shared" si="7"/>
        <v>9</v>
      </c>
      <c r="BJ86" s="202">
        <v>80</v>
      </c>
      <c r="BK86" s="202">
        <f t="shared" si="5"/>
        <v>720</v>
      </c>
      <c r="BL86" s="145"/>
      <c r="BM86" s="150" t="str">
        <f t="shared" si="10"/>
        <v>OK</v>
      </c>
    </row>
    <row r="87" spans="1:65" s="27" customFormat="1" ht="24.9" customHeight="1">
      <c r="A87" s="185" t="s">
        <v>27</v>
      </c>
      <c r="B87" s="141">
        <f>SUBTOTAL(103,C$5:C87)</f>
        <v>48</v>
      </c>
      <c r="C87" s="150" t="s">
        <v>70</v>
      </c>
      <c r="D87" s="159" t="s">
        <v>71</v>
      </c>
      <c r="E87" s="192"/>
      <c r="F87" s="207"/>
      <c r="G87" s="141"/>
      <c r="H87" s="149"/>
      <c r="I87" s="141"/>
      <c r="J87" s="149">
        <v>1</v>
      </c>
      <c r="K87" s="141"/>
      <c r="L87" s="149">
        <v>1</v>
      </c>
      <c r="M87" s="141"/>
      <c r="N87" s="149"/>
      <c r="O87" s="141"/>
      <c r="P87" s="149">
        <v>1</v>
      </c>
      <c r="Q87" s="141"/>
      <c r="R87" s="149"/>
      <c r="S87" s="141"/>
      <c r="T87" s="149"/>
      <c r="U87" s="141"/>
      <c r="V87" s="149">
        <v>1</v>
      </c>
      <c r="W87" s="141"/>
      <c r="X87" s="149"/>
      <c r="Y87" s="141"/>
      <c r="Z87" s="149"/>
      <c r="AA87" s="141"/>
      <c r="AB87" s="149">
        <v>1</v>
      </c>
      <c r="AC87" s="141"/>
      <c r="AD87" s="149"/>
      <c r="AE87" s="141"/>
      <c r="AF87" s="149"/>
      <c r="AG87" s="141"/>
      <c r="AH87" s="149"/>
      <c r="AI87" s="141"/>
      <c r="AJ87" s="149"/>
      <c r="AK87" s="141"/>
      <c r="AL87" s="149">
        <v>1</v>
      </c>
      <c r="AM87" s="141"/>
      <c r="AN87" s="149"/>
      <c r="AO87" s="141"/>
      <c r="AP87" s="149"/>
      <c r="AQ87" s="141"/>
      <c r="AR87" s="149"/>
      <c r="AS87" s="141"/>
      <c r="AT87" s="149"/>
      <c r="AU87" s="141"/>
      <c r="AV87" s="149"/>
      <c r="AW87" s="141"/>
      <c r="AX87" s="149"/>
      <c r="AY87" s="141"/>
      <c r="AZ87" s="149"/>
      <c r="BA87" s="141"/>
      <c r="BB87" s="149"/>
      <c r="BC87" s="141"/>
      <c r="BD87" s="149"/>
      <c r="BE87" s="141"/>
      <c r="BF87" s="193"/>
      <c r="BG87" s="144">
        <f t="shared" si="6"/>
        <v>0</v>
      </c>
      <c r="BH87" s="141">
        <v>60</v>
      </c>
      <c r="BI87" s="141">
        <f t="shared" si="7"/>
        <v>6</v>
      </c>
      <c r="BJ87" s="141">
        <v>80</v>
      </c>
      <c r="BK87" s="141">
        <f t="shared" si="5"/>
        <v>480</v>
      </c>
      <c r="BL87" s="145"/>
      <c r="BM87" s="150" t="str">
        <f t="shared" si="10"/>
        <v>OK</v>
      </c>
    </row>
    <row r="88" spans="1:65" s="27" customFormat="1" ht="24.9" hidden="1" customHeight="1">
      <c r="A88" s="185"/>
      <c r="B88" s="141">
        <f>SUBTOTAL(103,C$5:C88)</f>
        <v>48</v>
      </c>
      <c r="C88" s="150" t="s">
        <v>202</v>
      </c>
      <c r="D88" s="159" t="s">
        <v>71</v>
      </c>
      <c r="E88" s="192"/>
      <c r="F88" s="207"/>
      <c r="G88" s="141"/>
      <c r="H88" s="149"/>
      <c r="I88" s="141"/>
      <c r="J88" s="149"/>
      <c r="K88" s="141"/>
      <c r="L88" s="149"/>
      <c r="M88" s="141"/>
      <c r="N88" s="149"/>
      <c r="O88" s="141"/>
      <c r="P88" s="149"/>
      <c r="Q88" s="141"/>
      <c r="R88" s="149"/>
      <c r="S88" s="141"/>
      <c r="T88" s="149"/>
      <c r="U88" s="141"/>
      <c r="V88" s="149"/>
      <c r="W88" s="141"/>
      <c r="X88" s="149"/>
      <c r="Y88" s="141"/>
      <c r="Z88" s="149"/>
      <c r="AA88" s="141"/>
      <c r="AB88" s="149"/>
      <c r="AC88" s="141"/>
      <c r="AD88" s="149"/>
      <c r="AE88" s="141"/>
      <c r="AF88" s="149"/>
      <c r="AG88" s="141"/>
      <c r="AH88" s="149"/>
      <c r="AI88" s="141"/>
      <c r="AJ88" s="149"/>
      <c r="AK88" s="141"/>
      <c r="AL88" s="149"/>
      <c r="AM88" s="141"/>
      <c r="AN88" s="149"/>
      <c r="AO88" s="141"/>
      <c r="AP88" s="149"/>
      <c r="AQ88" s="141"/>
      <c r="AR88" s="149"/>
      <c r="AS88" s="141"/>
      <c r="AT88" s="149"/>
      <c r="AU88" s="141"/>
      <c r="AV88" s="149"/>
      <c r="AW88" s="141"/>
      <c r="AX88" s="149"/>
      <c r="AY88" s="141"/>
      <c r="AZ88" s="149"/>
      <c r="BA88" s="141"/>
      <c r="BB88" s="149"/>
      <c r="BC88" s="141"/>
      <c r="BD88" s="149"/>
      <c r="BE88" s="141"/>
      <c r="BF88" s="193"/>
      <c r="BG88" s="144">
        <f t="shared" si="6"/>
        <v>0</v>
      </c>
      <c r="BH88" s="141">
        <v>60</v>
      </c>
      <c r="BI88" s="141">
        <f t="shared" si="7"/>
        <v>0</v>
      </c>
      <c r="BJ88" s="141">
        <v>80</v>
      </c>
      <c r="BK88" s="141">
        <f t="shared" si="5"/>
        <v>0</v>
      </c>
      <c r="BL88" s="145"/>
      <c r="BM88" s="150" t="str">
        <f t="shared" si="10"/>
        <v>×</v>
      </c>
    </row>
    <row r="89" spans="1:65" s="27" customFormat="1" ht="24.9" hidden="1" customHeight="1">
      <c r="A89" s="185"/>
      <c r="B89" s="141">
        <f>SUBTOTAL(103,C$5:C89)</f>
        <v>48</v>
      </c>
      <c r="C89" s="150" t="s">
        <v>72</v>
      </c>
      <c r="D89" s="159" t="s">
        <v>71</v>
      </c>
      <c r="E89" s="192"/>
      <c r="F89" s="207"/>
      <c r="G89" s="141"/>
      <c r="H89" s="149"/>
      <c r="I89" s="141"/>
      <c r="J89" s="149"/>
      <c r="K89" s="141"/>
      <c r="L89" s="149"/>
      <c r="M89" s="141"/>
      <c r="N89" s="149"/>
      <c r="O89" s="141"/>
      <c r="P89" s="149"/>
      <c r="Q89" s="141"/>
      <c r="R89" s="149"/>
      <c r="S89" s="141"/>
      <c r="T89" s="149"/>
      <c r="U89" s="141"/>
      <c r="V89" s="149"/>
      <c r="W89" s="141"/>
      <c r="X89" s="149"/>
      <c r="Y89" s="141"/>
      <c r="Z89" s="149"/>
      <c r="AA89" s="141"/>
      <c r="AB89" s="149"/>
      <c r="AC89" s="141"/>
      <c r="AD89" s="149"/>
      <c r="AE89" s="141"/>
      <c r="AF89" s="149"/>
      <c r="AG89" s="141"/>
      <c r="AH89" s="149"/>
      <c r="AI89" s="141"/>
      <c r="AJ89" s="149"/>
      <c r="AK89" s="141"/>
      <c r="AL89" s="149"/>
      <c r="AM89" s="141"/>
      <c r="AN89" s="149"/>
      <c r="AO89" s="141"/>
      <c r="AP89" s="149"/>
      <c r="AQ89" s="141"/>
      <c r="AR89" s="149"/>
      <c r="AS89" s="141"/>
      <c r="AT89" s="149"/>
      <c r="AU89" s="141"/>
      <c r="AV89" s="149"/>
      <c r="AW89" s="141"/>
      <c r="AX89" s="149"/>
      <c r="AY89" s="141"/>
      <c r="AZ89" s="149"/>
      <c r="BA89" s="141"/>
      <c r="BB89" s="149"/>
      <c r="BC89" s="141"/>
      <c r="BD89" s="149"/>
      <c r="BE89" s="141"/>
      <c r="BF89" s="193"/>
      <c r="BG89" s="144">
        <f t="shared" si="6"/>
        <v>0</v>
      </c>
      <c r="BH89" s="141">
        <v>60</v>
      </c>
      <c r="BI89" s="141">
        <f t="shared" si="7"/>
        <v>0</v>
      </c>
      <c r="BJ89" s="141">
        <v>80</v>
      </c>
      <c r="BK89" s="141">
        <f t="shared" si="5"/>
        <v>0</v>
      </c>
      <c r="BL89" s="145"/>
      <c r="BM89" s="150" t="str">
        <f t="shared" si="10"/>
        <v>×</v>
      </c>
    </row>
    <row r="90" spans="1:65" s="27" customFormat="1" ht="24.9" hidden="1" customHeight="1">
      <c r="A90" s="185" t="s">
        <v>27</v>
      </c>
      <c r="B90" s="141">
        <f>SUBTOTAL(103,C$5:C90)</f>
        <v>48</v>
      </c>
      <c r="C90" s="150" t="s">
        <v>258</v>
      </c>
      <c r="D90" s="159" t="s">
        <v>71</v>
      </c>
      <c r="E90" s="192"/>
      <c r="F90" s="207"/>
      <c r="G90" s="141"/>
      <c r="H90" s="149"/>
      <c r="I90" s="141"/>
      <c r="J90" s="149"/>
      <c r="K90" s="141"/>
      <c r="L90" s="149"/>
      <c r="M90" s="141"/>
      <c r="N90" s="149"/>
      <c r="O90" s="141"/>
      <c r="P90" s="149"/>
      <c r="Q90" s="141"/>
      <c r="R90" s="149"/>
      <c r="S90" s="141"/>
      <c r="T90" s="149"/>
      <c r="U90" s="141"/>
      <c r="V90" s="149"/>
      <c r="W90" s="141"/>
      <c r="X90" s="149"/>
      <c r="Y90" s="141"/>
      <c r="Z90" s="149"/>
      <c r="AA90" s="141"/>
      <c r="AB90" s="149"/>
      <c r="AC90" s="141"/>
      <c r="AD90" s="149"/>
      <c r="AE90" s="141"/>
      <c r="AF90" s="149"/>
      <c r="AG90" s="141"/>
      <c r="AH90" s="149"/>
      <c r="AI90" s="141"/>
      <c r="AJ90" s="149"/>
      <c r="AK90" s="141"/>
      <c r="AL90" s="149"/>
      <c r="AM90" s="141"/>
      <c r="AN90" s="149"/>
      <c r="AO90" s="141"/>
      <c r="AP90" s="149"/>
      <c r="AQ90" s="141"/>
      <c r="AR90" s="149"/>
      <c r="AS90" s="141"/>
      <c r="AT90" s="149"/>
      <c r="AU90" s="141"/>
      <c r="AV90" s="149"/>
      <c r="AW90" s="141"/>
      <c r="AX90" s="149"/>
      <c r="AY90" s="141"/>
      <c r="AZ90" s="149"/>
      <c r="BA90" s="141"/>
      <c r="BB90" s="149"/>
      <c r="BC90" s="141"/>
      <c r="BD90" s="149"/>
      <c r="BE90" s="141"/>
      <c r="BF90" s="193"/>
      <c r="BG90" s="144">
        <f t="shared" si="6"/>
        <v>0</v>
      </c>
      <c r="BH90" s="141">
        <v>60</v>
      </c>
      <c r="BI90" s="141">
        <f t="shared" si="7"/>
        <v>0</v>
      </c>
      <c r="BJ90" s="141">
        <v>80</v>
      </c>
      <c r="BK90" s="141">
        <f t="shared" si="5"/>
        <v>0</v>
      </c>
      <c r="BL90" s="145"/>
      <c r="BM90" s="150" t="str">
        <f t="shared" si="10"/>
        <v>×</v>
      </c>
    </row>
    <row r="91" spans="1:65" s="27" customFormat="1" ht="24.9" hidden="1" customHeight="1">
      <c r="A91" s="185"/>
      <c r="B91" s="141">
        <f>SUBTOTAL(103,C$5:C91)</f>
        <v>48</v>
      </c>
      <c r="C91" s="150" t="s">
        <v>207</v>
      </c>
      <c r="D91" s="191" t="s">
        <v>208</v>
      </c>
      <c r="E91" s="192"/>
      <c r="F91" s="207"/>
      <c r="G91" s="141"/>
      <c r="H91" s="149"/>
      <c r="I91" s="141"/>
      <c r="J91" s="149"/>
      <c r="K91" s="141"/>
      <c r="L91" s="149"/>
      <c r="M91" s="141"/>
      <c r="N91" s="149"/>
      <c r="O91" s="141"/>
      <c r="P91" s="149"/>
      <c r="Q91" s="141"/>
      <c r="R91" s="149"/>
      <c r="S91" s="141"/>
      <c r="T91" s="149"/>
      <c r="U91" s="141"/>
      <c r="V91" s="149"/>
      <c r="W91" s="141"/>
      <c r="X91" s="149"/>
      <c r="Y91" s="141"/>
      <c r="Z91" s="149"/>
      <c r="AA91" s="141"/>
      <c r="AB91" s="149"/>
      <c r="AC91" s="141"/>
      <c r="AD91" s="149"/>
      <c r="AE91" s="141"/>
      <c r="AF91" s="149"/>
      <c r="AG91" s="141"/>
      <c r="AH91" s="149"/>
      <c r="AI91" s="141"/>
      <c r="AJ91" s="149"/>
      <c r="AK91" s="141"/>
      <c r="AL91" s="149"/>
      <c r="AM91" s="141"/>
      <c r="AN91" s="149"/>
      <c r="AO91" s="141"/>
      <c r="AP91" s="149"/>
      <c r="AQ91" s="141"/>
      <c r="AR91" s="149"/>
      <c r="AS91" s="141"/>
      <c r="AT91" s="149"/>
      <c r="AU91" s="141"/>
      <c r="AV91" s="149"/>
      <c r="AW91" s="141"/>
      <c r="AX91" s="149"/>
      <c r="AY91" s="141"/>
      <c r="AZ91" s="149"/>
      <c r="BA91" s="141"/>
      <c r="BB91" s="149"/>
      <c r="BC91" s="141"/>
      <c r="BD91" s="149"/>
      <c r="BE91" s="141"/>
      <c r="BF91" s="193"/>
      <c r="BG91" s="144">
        <f t="shared" si="6"/>
        <v>0</v>
      </c>
      <c r="BH91" s="141">
        <v>60</v>
      </c>
      <c r="BI91" s="141">
        <f t="shared" si="7"/>
        <v>0</v>
      </c>
      <c r="BJ91" s="141">
        <v>80</v>
      </c>
      <c r="BK91" s="141">
        <f t="shared" si="5"/>
        <v>0</v>
      </c>
      <c r="BL91" s="145"/>
      <c r="BM91" s="150" t="str">
        <f t="shared" si="10"/>
        <v>×</v>
      </c>
    </row>
    <row r="92" spans="1:65" s="27" customFormat="1" ht="24.9" customHeight="1">
      <c r="A92" s="185" t="s">
        <v>27</v>
      </c>
      <c r="B92" s="141">
        <f>SUBTOTAL(103,C$5:C92)</f>
        <v>49</v>
      </c>
      <c r="C92" s="146" t="s">
        <v>259</v>
      </c>
      <c r="D92" s="159" t="s">
        <v>9</v>
      </c>
      <c r="E92" s="141"/>
      <c r="F92" s="149">
        <v>1</v>
      </c>
      <c r="G92" s="141"/>
      <c r="H92" s="149"/>
      <c r="I92" s="141"/>
      <c r="J92" s="149">
        <v>1</v>
      </c>
      <c r="K92" s="141"/>
      <c r="L92" s="149"/>
      <c r="M92" s="141"/>
      <c r="N92" s="149"/>
      <c r="O92" s="141"/>
      <c r="P92" s="149"/>
      <c r="Q92" s="141"/>
      <c r="R92" s="149">
        <v>1</v>
      </c>
      <c r="S92" s="141"/>
      <c r="T92" s="149">
        <v>1</v>
      </c>
      <c r="U92" s="141"/>
      <c r="V92" s="149">
        <v>1</v>
      </c>
      <c r="W92" s="141"/>
      <c r="X92" s="149"/>
      <c r="Y92" s="141"/>
      <c r="Z92" s="149">
        <v>1</v>
      </c>
      <c r="AA92" s="141"/>
      <c r="AB92" s="149"/>
      <c r="AC92" s="141"/>
      <c r="AD92" s="149">
        <v>1</v>
      </c>
      <c r="AE92" s="141"/>
      <c r="AF92" s="149"/>
      <c r="AG92" s="141"/>
      <c r="AH92" s="149"/>
      <c r="AI92" s="141"/>
      <c r="AJ92" s="149">
        <v>1</v>
      </c>
      <c r="AK92" s="141"/>
      <c r="AL92" s="149">
        <v>1</v>
      </c>
      <c r="AM92" s="141"/>
      <c r="AN92" s="149"/>
      <c r="AO92" s="144"/>
      <c r="AP92" s="149">
        <v>1</v>
      </c>
      <c r="AQ92" s="141"/>
      <c r="AR92" s="149"/>
      <c r="AS92" s="141"/>
      <c r="AT92" s="149"/>
      <c r="AU92" s="141"/>
      <c r="AV92" s="149"/>
      <c r="AW92" s="141"/>
      <c r="AX92" s="149"/>
      <c r="AY92" s="141"/>
      <c r="AZ92" s="149"/>
      <c r="BA92" s="141"/>
      <c r="BB92" s="149"/>
      <c r="BC92" s="141"/>
      <c r="BD92" s="149"/>
      <c r="BE92" s="141"/>
      <c r="BF92" s="214"/>
      <c r="BG92" s="141">
        <f t="shared" ref="BG92:BG127" si="11">E92+I92+K92+M92+O92+Q92+S92+U92+W92+Y92+AA92+AC92+AE92+AG92+AI92+AK92+AM92+AO92+AQ92+AS92+AU92+BE92+G92+AW92+AY92+BA92+BC92</f>
        <v>0</v>
      </c>
      <c r="BH92" s="141">
        <v>60</v>
      </c>
      <c r="BI92" s="141">
        <f t="shared" si="7"/>
        <v>10</v>
      </c>
      <c r="BJ92" s="141">
        <v>80</v>
      </c>
      <c r="BK92" s="141">
        <f t="shared" si="5"/>
        <v>800</v>
      </c>
      <c r="BL92" s="224"/>
      <c r="BM92" s="218" t="str">
        <f t="shared" si="10"/>
        <v>OK</v>
      </c>
    </row>
    <row r="93" spans="1:65" s="27" customFormat="1" ht="24.9" customHeight="1">
      <c r="A93" s="185" t="s">
        <v>27</v>
      </c>
      <c r="B93" s="141">
        <f>SUBTOTAL(103,C$5:C93)</f>
        <v>50</v>
      </c>
      <c r="C93" s="150" t="s">
        <v>77</v>
      </c>
      <c r="D93" s="159" t="s">
        <v>9</v>
      </c>
      <c r="E93" s="141"/>
      <c r="F93" s="149">
        <v>1</v>
      </c>
      <c r="G93" s="141"/>
      <c r="H93" s="149"/>
      <c r="I93" s="141"/>
      <c r="J93" s="149"/>
      <c r="K93" s="141"/>
      <c r="L93" s="149">
        <v>1</v>
      </c>
      <c r="M93" s="141"/>
      <c r="N93" s="149"/>
      <c r="O93" s="141"/>
      <c r="P93" s="149">
        <v>1</v>
      </c>
      <c r="Q93" s="141"/>
      <c r="R93" s="149"/>
      <c r="S93" s="141"/>
      <c r="T93" s="149">
        <v>1</v>
      </c>
      <c r="U93" s="141"/>
      <c r="V93" s="149">
        <v>1</v>
      </c>
      <c r="W93" s="141"/>
      <c r="X93" s="149"/>
      <c r="Y93" s="141"/>
      <c r="Z93" s="149">
        <v>1</v>
      </c>
      <c r="AA93" s="141"/>
      <c r="AB93" s="149">
        <v>1</v>
      </c>
      <c r="AC93" s="141"/>
      <c r="AD93" s="149"/>
      <c r="AE93" s="141"/>
      <c r="AF93" s="149"/>
      <c r="AG93" s="141"/>
      <c r="AH93" s="149">
        <v>1</v>
      </c>
      <c r="AI93" s="141"/>
      <c r="AJ93" s="149">
        <v>1</v>
      </c>
      <c r="AK93" s="141"/>
      <c r="AL93" s="149"/>
      <c r="AM93" s="141"/>
      <c r="AN93" s="149"/>
      <c r="AO93" s="144"/>
      <c r="AP93" s="149"/>
      <c r="AQ93" s="141"/>
      <c r="AR93" s="149"/>
      <c r="AS93" s="141"/>
      <c r="AT93" s="149"/>
      <c r="AU93" s="141"/>
      <c r="AV93" s="149"/>
      <c r="AW93" s="141"/>
      <c r="AX93" s="149"/>
      <c r="AY93" s="141"/>
      <c r="AZ93" s="149"/>
      <c r="BA93" s="141"/>
      <c r="BB93" s="149"/>
      <c r="BC93" s="141"/>
      <c r="BD93" s="149"/>
      <c r="BE93" s="141"/>
      <c r="BF93" s="214"/>
      <c r="BG93" s="141">
        <f t="shared" si="11"/>
        <v>0</v>
      </c>
      <c r="BH93" s="141">
        <v>60</v>
      </c>
      <c r="BI93" s="141">
        <f t="shared" ref="BI93:BI127" si="12">F93+J93+L93+N93+P93+R93+T93+V93+X93+Z93+AB93+AD93+AF93+AH93+AJ93+AL93+AN93+AP93+AR93+AT93+AV93+BF93+H93+AX93+AZ93+BB93+BD93</f>
        <v>9</v>
      </c>
      <c r="BJ93" s="141">
        <v>80</v>
      </c>
      <c r="BK93" s="141">
        <f t="shared" si="5"/>
        <v>720</v>
      </c>
      <c r="BL93" s="224"/>
      <c r="BM93" s="218" t="str">
        <f t="shared" si="10"/>
        <v>OK</v>
      </c>
    </row>
    <row r="94" spans="1:65" s="27" customFormat="1" ht="24.9" customHeight="1">
      <c r="A94" s="185" t="s">
        <v>27</v>
      </c>
      <c r="B94" s="141">
        <f>SUBTOTAL(103,C$5:C94)</f>
        <v>51</v>
      </c>
      <c r="C94" s="146" t="s">
        <v>260</v>
      </c>
      <c r="D94" s="159" t="s">
        <v>9</v>
      </c>
      <c r="E94" s="141"/>
      <c r="F94" s="149">
        <v>1</v>
      </c>
      <c r="G94" s="141"/>
      <c r="H94" s="149"/>
      <c r="I94" s="141"/>
      <c r="J94" s="149">
        <v>1</v>
      </c>
      <c r="K94" s="141"/>
      <c r="L94" s="149">
        <v>1</v>
      </c>
      <c r="M94" s="141"/>
      <c r="N94" s="149">
        <v>1</v>
      </c>
      <c r="O94" s="141"/>
      <c r="P94" s="149"/>
      <c r="Q94" s="141"/>
      <c r="R94" s="149">
        <v>1</v>
      </c>
      <c r="S94" s="141"/>
      <c r="T94" s="149">
        <v>1</v>
      </c>
      <c r="U94" s="141"/>
      <c r="V94" s="149">
        <v>1</v>
      </c>
      <c r="W94" s="141"/>
      <c r="X94" s="149">
        <v>1</v>
      </c>
      <c r="Y94" s="141"/>
      <c r="Z94" s="149">
        <v>1</v>
      </c>
      <c r="AA94" s="141"/>
      <c r="AB94" s="149">
        <v>1</v>
      </c>
      <c r="AC94" s="141"/>
      <c r="AD94" s="149">
        <v>1</v>
      </c>
      <c r="AE94" s="141"/>
      <c r="AF94" s="149">
        <v>1</v>
      </c>
      <c r="AG94" s="141"/>
      <c r="AH94" s="149">
        <v>1</v>
      </c>
      <c r="AI94" s="141"/>
      <c r="AJ94" s="149">
        <v>1</v>
      </c>
      <c r="AK94" s="141"/>
      <c r="AL94" s="149">
        <v>1</v>
      </c>
      <c r="AM94" s="141"/>
      <c r="AN94" s="149">
        <v>1</v>
      </c>
      <c r="AO94" s="144"/>
      <c r="AP94" s="149">
        <v>1</v>
      </c>
      <c r="AQ94" s="141"/>
      <c r="AR94" s="149">
        <v>1</v>
      </c>
      <c r="AS94" s="141"/>
      <c r="AT94" s="149"/>
      <c r="AU94" s="141"/>
      <c r="AV94" s="149"/>
      <c r="AW94" s="141"/>
      <c r="AX94" s="149"/>
      <c r="AY94" s="141"/>
      <c r="AZ94" s="149"/>
      <c r="BA94" s="141"/>
      <c r="BB94" s="149"/>
      <c r="BC94" s="141"/>
      <c r="BD94" s="149"/>
      <c r="BE94" s="141"/>
      <c r="BF94" s="214"/>
      <c r="BG94" s="141">
        <f t="shared" si="11"/>
        <v>0</v>
      </c>
      <c r="BH94" s="141">
        <v>60</v>
      </c>
      <c r="BI94" s="141">
        <f t="shared" si="12"/>
        <v>18</v>
      </c>
      <c r="BJ94" s="141">
        <v>80</v>
      </c>
      <c r="BK94" s="141">
        <f t="shared" si="5"/>
        <v>1440</v>
      </c>
      <c r="BL94" s="224"/>
      <c r="BM94" s="218" t="str">
        <f t="shared" si="10"/>
        <v>OK</v>
      </c>
    </row>
    <row r="95" spans="1:65" s="27" customFormat="1" ht="24.9" hidden="1" customHeight="1">
      <c r="A95" s="185"/>
      <c r="B95" s="141">
        <f>SUBTOTAL(103,C$5:C95)</f>
        <v>51</v>
      </c>
      <c r="C95" s="146" t="s">
        <v>261</v>
      </c>
      <c r="D95" s="159" t="s">
        <v>9</v>
      </c>
      <c r="E95" s="221"/>
      <c r="F95" s="222"/>
      <c r="G95" s="202"/>
      <c r="H95" s="203"/>
      <c r="I95" s="202"/>
      <c r="J95" s="203"/>
      <c r="K95" s="202"/>
      <c r="L95" s="203"/>
      <c r="M95" s="202"/>
      <c r="N95" s="203"/>
      <c r="O95" s="202"/>
      <c r="P95" s="203"/>
      <c r="Q95" s="202"/>
      <c r="R95" s="203"/>
      <c r="S95" s="202"/>
      <c r="T95" s="203"/>
      <c r="U95" s="202"/>
      <c r="V95" s="203"/>
      <c r="W95" s="202"/>
      <c r="X95" s="203"/>
      <c r="Y95" s="202"/>
      <c r="Z95" s="203"/>
      <c r="AA95" s="202"/>
      <c r="AB95" s="203"/>
      <c r="AC95" s="202"/>
      <c r="AD95" s="203"/>
      <c r="AE95" s="202"/>
      <c r="AF95" s="203"/>
      <c r="AG95" s="202"/>
      <c r="AH95" s="203"/>
      <c r="AI95" s="202"/>
      <c r="AJ95" s="203"/>
      <c r="AK95" s="202"/>
      <c r="AL95" s="203"/>
      <c r="AM95" s="202"/>
      <c r="AN95" s="203"/>
      <c r="AO95" s="141"/>
      <c r="AP95" s="149"/>
      <c r="AQ95" s="141"/>
      <c r="AR95" s="149"/>
      <c r="AS95" s="141"/>
      <c r="AT95" s="149"/>
      <c r="AU95" s="141"/>
      <c r="AV95" s="149"/>
      <c r="AW95" s="141"/>
      <c r="AX95" s="149"/>
      <c r="AY95" s="141"/>
      <c r="AZ95" s="149"/>
      <c r="BA95" s="141"/>
      <c r="BB95" s="149"/>
      <c r="BC95" s="141"/>
      <c r="BD95" s="149"/>
      <c r="BE95" s="141"/>
      <c r="BF95" s="193"/>
      <c r="BG95" s="220">
        <f t="shared" si="11"/>
        <v>0</v>
      </c>
      <c r="BH95" s="202">
        <v>60</v>
      </c>
      <c r="BI95" s="202">
        <f t="shared" si="12"/>
        <v>0</v>
      </c>
      <c r="BJ95" s="202">
        <v>80</v>
      </c>
      <c r="BK95" s="202">
        <f t="shared" si="5"/>
        <v>0</v>
      </c>
      <c r="BL95" s="145"/>
      <c r="BM95" s="150" t="str">
        <f t="shared" si="10"/>
        <v>×</v>
      </c>
    </row>
    <row r="96" spans="1:65" s="27" customFormat="1" ht="24.9" customHeight="1">
      <c r="A96" s="185" t="s">
        <v>27</v>
      </c>
      <c r="B96" s="141">
        <f>SUBTOTAL(103,C$5:C96)</f>
        <v>52</v>
      </c>
      <c r="C96" s="150" t="s">
        <v>262</v>
      </c>
      <c r="D96" s="159" t="s">
        <v>78</v>
      </c>
      <c r="E96" s="141"/>
      <c r="F96" s="149">
        <v>1</v>
      </c>
      <c r="G96" s="141"/>
      <c r="H96" s="149"/>
      <c r="I96" s="141"/>
      <c r="J96" s="149">
        <v>1</v>
      </c>
      <c r="K96" s="141"/>
      <c r="L96" s="149">
        <v>1</v>
      </c>
      <c r="M96" s="141"/>
      <c r="N96" s="149">
        <v>1</v>
      </c>
      <c r="O96" s="141"/>
      <c r="P96" s="149"/>
      <c r="Q96" s="141"/>
      <c r="R96" s="149"/>
      <c r="S96" s="141"/>
      <c r="T96" s="149">
        <v>1</v>
      </c>
      <c r="U96" s="141"/>
      <c r="V96" s="149"/>
      <c r="W96" s="141"/>
      <c r="X96" s="149"/>
      <c r="Y96" s="141"/>
      <c r="Z96" s="149"/>
      <c r="AA96" s="141"/>
      <c r="AB96" s="149">
        <v>1</v>
      </c>
      <c r="AC96" s="141"/>
      <c r="AD96" s="149"/>
      <c r="AE96" s="141"/>
      <c r="AF96" s="149"/>
      <c r="AG96" s="141"/>
      <c r="AH96" s="149"/>
      <c r="AI96" s="141"/>
      <c r="AJ96" s="149">
        <v>1</v>
      </c>
      <c r="AK96" s="141"/>
      <c r="AL96" s="149">
        <v>1</v>
      </c>
      <c r="AM96" s="141"/>
      <c r="AN96" s="149">
        <v>1</v>
      </c>
      <c r="AO96" s="144"/>
      <c r="AP96" s="149"/>
      <c r="AQ96" s="141"/>
      <c r="AR96" s="149"/>
      <c r="AS96" s="141"/>
      <c r="AT96" s="149"/>
      <c r="AU96" s="141"/>
      <c r="AV96" s="149"/>
      <c r="AW96" s="141"/>
      <c r="AX96" s="149"/>
      <c r="AY96" s="141"/>
      <c r="AZ96" s="149"/>
      <c r="BA96" s="141"/>
      <c r="BB96" s="149"/>
      <c r="BC96" s="141"/>
      <c r="BD96" s="149"/>
      <c r="BE96" s="141"/>
      <c r="BF96" s="214"/>
      <c r="BG96" s="141">
        <f t="shared" si="11"/>
        <v>0</v>
      </c>
      <c r="BH96" s="141">
        <v>60</v>
      </c>
      <c r="BI96" s="141">
        <f t="shared" si="12"/>
        <v>9</v>
      </c>
      <c r="BJ96" s="141">
        <v>80</v>
      </c>
      <c r="BK96" s="141">
        <f>(BG96*BH96)+(BI96*BJ96)</f>
        <v>720</v>
      </c>
      <c r="BL96" s="224"/>
      <c r="BM96" s="218" t="str">
        <f t="shared" si="10"/>
        <v>OK</v>
      </c>
    </row>
    <row r="97" spans="1:65" s="27" customFormat="1" ht="24.9" hidden="1" customHeight="1">
      <c r="A97" s="185"/>
      <c r="B97" s="141">
        <f>SUBTOTAL(103,C$5:C97)</f>
        <v>52</v>
      </c>
      <c r="C97" s="150" t="s">
        <v>263</v>
      </c>
      <c r="D97" s="159" t="s">
        <v>9</v>
      </c>
      <c r="E97" s="221"/>
      <c r="F97" s="222"/>
      <c r="G97" s="202"/>
      <c r="H97" s="203"/>
      <c r="I97" s="202"/>
      <c r="J97" s="203"/>
      <c r="K97" s="202"/>
      <c r="L97" s="203"/>
      <c r="M97" s="202"/>
      <c r="N97" s="203"/>
      <c r="O97" s="202"/>
      <c r="P97" s="203"/>
      <c r="Q97" s="202"/>
      <c r="R97" s="203"/>
      <c r="S97" s="202"/>
      <c r="T97" s="203"/>
      <c r="U97" s="202"/>
      <c r="V97" s="203"/>
      <c r="W97" s="202"/>
      <c r="X97" s="203"/>
      <c r="Y97" s="202"/>
      <c r="Z97" s="203"/>
      <c r="AA97" s="202"/>
      <c r="AB97" s="203"/>
      <c r="AC97" s="202"/>
      <c r="AD97" s="203"/>
      <c r="AE97" s="202"/>
      <c r="AF97" s="203"/>
      <c r="AG97" s="202"/>
      <c r="AH97" s="203"/>
      <c r="AI97" s="202"/>
      <c r="AJ97" s="203"/>
      <c r="AK97" s="202"/>
      <c r="AL97" s="203"/>
      <c r="AM97" s="202"/>
      <c r="AN97" s="203"/>
      <c r="AO97" s="141"/>
      <c r="AP97" s="149"/>
      <c r="AQ97" s="141"/>
      <c r="AR97" s="149"/>
      <c r="AS97" s="141"/>
      <c r="AT97" s="149"/>
      <c r="AU97" s="141"/>
      <c r="AV97" s="149"/>
      <c r="AW97" s="141"/>
      <c r="AX97" s="149"/>
      <c r="AY97" s="141"/>
      <c r="AZ97" s="149"/>
      <c r="BA97" s="141"/>
      <c r="BB97" s="149"/>
      <c r="BC97" s="141"/>
      <c r="BD97" s="149"/>
      <c r="BE97" s="141"/>
      <c r="BF97" s="193"/>
      <c r="BG97" s="220">
        <f t="shared" si="11"/>
        <v>0</v>
      </c>
      <c r="BH97" s="202">
        <v>60</v>
      </c>
      <c r="BI97" s="202">
        <f t="shared" si="12"/>
        <v>0</v>
      </c>
      <c r="BJ97" s="202">
        <v>80</v>
      </c>
      <c r="BK97" s="202">
        <f t="shared" si="5"/>
        <v>0</v>
      </c>
      <c r="BL97" s="145"/>
      <c r="BM97" s="150" t="str">
        <f t="shared" si="10"/>
        <v>×</v>
      </c>
    </row>
    <row r="98" spans="1:65" s="27" customFormat="1" ht="24.9" customHeight="1">
      <c r="A98" s="185"/>
      <c r="B98" s="141">
        <f>SUBTOTAL(103,C$5:C98)</f>
        <v>53</v>
      </c>
      <c r="C98" s="146" t="s">
        <v>264</v>
      </c>
      <c r="D98" s="159" t="s">
        <v>9</v>
      </c>
      <c r="E98" s="192"/>
      <c r="F98" s="207">
        <v>1</v>
      </c>
      <c r="G98" s="141"/>
      <c r="H98" s="149"/>
      <c r="I98" s="141"/>
      <c r="J98" s="149">
        <v>1</v>
      </c>
      <c r="K98" s="141"/>
      <c r="L98" s="149">
        <v>1</v>
      </c>
      <c r="M98" s="141"/>
      <c r="N98" s="149"/>
      <c r="O98" s="141"/>
      <c r="P98" s="149">
        <v>1</v>
      </c>
      <c r="Q98" s="141"/>
      <c r="R98" s="149"/>
      <c r="S98" s="141"/>
      <c r="T98" s="149"/>
      <c r="U98" s="141"/>
      <c r="V98" s="149">
        <v>1</v>
      </c>
      <c r="W98" s="141"/>
      <c r="X98" s="149">
        <v>1</v>
      </c>
      <c r="Y98" s="141"/>
      <c r="Z98" s="149">
        <v>1</v>
      </c>
      <c r="AA98" s="141"/>
      <c r="AB98" s="149">
        <v>1</v>
      </c>
      <c r="AC98" s="141"/>
      <c r="AD98" s="149">
        <v>1</v>
      </c>
      <c r="AE98" s="141"/>
      <c r="AF98" s="149">
        <v>1</v>
      </c>
      <c r="AG98" s="141"/>
      <c r="AH98" s="149">
        <v>1</v>
      </c>
      <c r="AI98" s="141"/>
      <c r="AJ98" s="149">
        <v>1</v>
      </c>
      <c r="AK98" s="141"/>
      <c r="AL98" s="149"/>
      <c r="AM98" s="141"/>
      <c r="AN98" s="149"/>
      <c r="AO98" s="141"/>
      <c r="AP98" s="149"/>
      <c r="AQ98" s="141"/>
      <c r="AR98" s="149">
        <v>1</v>
      </c>
      <c r="AS98" s="141"/>
      <c r="AT98" s="149"/>
      <c r="AU98" s="141"/>
      <c r="AV98" s="149"/>
      <c r="AW98" s="141"/>
      <c r="AX98" s="149"/>
      <c r="AY98" s="141"/>
      <c r="AZ98" s="149"/>
      <c r="BA98" s="141"/>
      <c r="BB98" s="149"/>
      <c r="BC98" s="141"/>
      <c r="BD98" s="149"/>
      <c r="BE98" s="141"/>
      <c r="BF98" s="193"/>
      <c r="BG98" s="144">
        <f t="shared" si="11"/>
        <v>0</v>
      </c>
      <c r="BH98" s="141">
        <v>60</v>
      </c>
      <c r="BI98" s="141">
        <f t="shared" si="12"/>
        <v>13</v>
      </c>
      <c r="BJ98" s="141">
        <v>80</v>
      </c>
      <c r="BK98" s="141">
        <f t="shared" si="5"/>
        <v>1040</v>
      </c>
      <c r="BL98" s="145"/>
      <c r="BM98" s="150" t="str">
        <f t="shared" si="10"/>
        <v>OK</v>
      </c>
    </row>
    <row r="99" spans="1:65" s="27" customFormat="1" ht="24.9" customHeight="1">
      <c r="A99" s="185"/>
      <c r="B99" s="141">
        <f>SUBTOTAL(103,C$5:C99)</f>
        <v>54</v>
      </c>
      <c r="C99" s="150" t="s">
        <v>76</v>
      </c>
      <c r="D99" s="159" t="s">
        <v>9</v>
      </c>
      <c r="E99" s="141"/>
      <c r="F99" s="149">
        <v>1</v>
      </c>
      <c r="G99" s="141"/>
      <c r="H99" s="149"/>
      <c r="I99" s="141"/>
      <c r="J99" s="149"/>
      <c r="K99" s="141"/>
      <c r="L99" s="149"/>
      <c r="M99" s="141"/>
      <c r="N99" s="149"/>
      <c r="O99" s="141"/>
      <c r="P99" s="149"/>
      <c r="Q99" s="141"/>
      <c r="R99" s="149">
        <v>1</v>
      </c>
      <c r="S99" s="141"/>
      <c r="T99" s="149">
        <v>1</v>
      </c>
      <c r="U99" s="141"/>
      <c r="V99" s="149">
        <v>1</v>
      </c>
      <c r="W99" s="141"/>
      <c r="X99" s="149">
        <v>1</v>
      </c>
      <c r="Y99" s="141"/>
      <c r="Z99" s="149">
        <v>1</v>
      </c>
      <c r="AA99" s="141"/>
      <c r="AB99" s="149">
        <v>1</v>
      </c>
      <c r="AC99" s="141"/>
      <c r="AD99" s="149">
        <v>1</v>
      </c>
      <c r="AE99" s="141"/>
      <c r="AF99" s="149">
        <v>1</v>
      </c>
      <c r="AG99" s="141"/>
      <c r="AH99" s="149">
        <v>1</v>
      </c>
      <c r="AI99" s="141"/>
      <c r="AJ99" s="149">
        <v>1</v>
      </c>
      <c r="AK99" s="141"/>
      <c r="AL99" s="149">
        <v>1</v>
      </c>
      <c r="AM99" s="141"/>
      <c r="AN99" s="149">
        <v>1</v>
      </c>
      <c r="AO99" s="144"/>
      <c r="AP99" s="149">
        <v>1</v>
      </c>
      <c r="AQ99" s="141"/>
      <c r="AR99" s="149"/>
      <c r="AS99" s="141"/>
      <c r="AT99" s="149"/>
      <c r="AU99" s="141"/>
      <c r="AV99" s="149"/>
      <c r="AW99" s="141"/>
      <c r="AX99" s="149"/>
      <c r="AY99" s="141"/>
      <c r="AZ99" s="149"/>
      <c r="BA99" s="141"/>
      <c r="BB99" s="149"/>
      <c r="BC99" s="141"/>
      <c r="BD99" s="149"/>
      <c r="BE99" s="141"/>
      <c r="BF99" s="214"/>
      <c r="BG99" s="141">
        <f t="shared" si="11"/>
        <v>0</v>
      </c>
      <c r="BH99" s="141">
        <v>60</v>
      </c>
      <c r="BI99" s="141">
        <f t="shared" si="12"/>
        <v>14</v>
      </c>
      <c r="BJ99" s="141">
        <v>80</v>
      </c>
      <c r="BK99" s="141">
        <f t="shared" si="5"/>
        <v>1120</v>
      </c>
      <c r="BL99" s="224"/>
      <c r="BM99" s="218" t="str">
        <f t="shared" si="10"/>
        <v>OK</v>
      </c>
    </row>
    <row r="100" spans="1:65" s="27" customFormat="1" ht="24.9" customHeight="1">
      <c r="A100" s="185" t="s">
        <v>27</v>
      </c>
      <c r="B100" s="141">
        <f>SUBTOTAL(103,C$5:C100)</f>
        <v>55</v>
      </c>
      <c r="C100" s="146" t="s">
        <v>79</v>
      </c>
      <c r="D100" s="159" t="s">
        <v>75</v>
      </c>
      <c r="E100" s="221"/>
      <c r="F100" s="222"/>
      <c r="G100" s="202"/>
      <c r="H100" s="203"/>
      <c r="I100" s="202"/>
      <c r="J100" s="203"/>
      <c r="K100" s="202"/>
      <c r="L100" s="203"/>
      <c r="M100" s="202"/>
      <c r="N100" s="203"/>
      <c r="O100" s="202"/>
      <c r="P100" s="203"/>
      <c r="Q100" s="202"/>
      <c r="R100" s="203"/>
      <c r="S100" s="202"/>
      <c r="T100" s="203"/>
      <c r="U100" s="202"/>
      <c r="V100" s="203"/>
      <c r="W100" s="202"/>
      <c r="X100" s="203">
        <v>1</v>
      </c>
      <c r="Y100" s="202"/>
      <c r="Z100" s="203"/>
      <c r="AA100" s="202"/>
      <c r="AB100" s="203"/>
      <c r="AC100" s="202"/>
      <c r="AD100" s="203"/>
      <c r="AE100" s="202"/>
      <c r="AF100" s="203"/>
      <c r="AG100" s="202"/>
      <c r="AH100" s="203"/>
      <c r="AI100" s="202"/>
      <c r="AJ100" s="203"/>
      <c r="AK100" s="202"/>
      <c r="AL100" s="203"/>
      <c r="AM100" s="202"/>
      <c r="AN100" s="203"/>
      <c r="AO100" s="141"/>
      <c r="AP100" s="149"/>
      <c r="AQ100" s="141"/>
      <c r="AR100" s="149"/>
      <c r="AS100" s="141"/>
      <c r="AT100" s="149"/>
      <c r="AU100" s="141"/>
      <c r="AV100" s="149"/>
      <c r="AW100" s="141"/>
      <c r="AX100" s="149"/>
      <c r="AY100" s="141"/>
      <c r="AZ100" s="149"/>
      <c r="BA100" s="141"/>
      <c r="BB100" s="149"/>
      <c r="BC100" s="141"/>
      <c r="BD100" s="149"/>
      <c r="BE100" s="141"/>
      <c r="BF100" s="193"/>
      <c r="BG100" s="220">
        <f t="shared" si="11"/>
        <v>0</v>
      </c>
      <c r="BH100" s="202">
        <v>60</v>
      </c>
      <c r="BI100" s="202">
        <f t="shared" si="12"/>
        <v>1</v>
      </c>
      <c r="BJ100" s="202">
        <v>80</v>
      </c>
      <c r="BK100" s="202">
        <f t="shared" si="5"/>
        <v>80</v>
      </c>
      <c r="BL100" s="145"/>
      <c r="BM100" s="218" t="str">
        <f t="shared" si="10"/>
        <v>OK</v>
      </c>
    </row>
    <row r="101" spans="1:65" s="27" customFormat="1" ht="24.9" customHeight="1">
      <c r="A101" s="185"/>
      <c r="B101" s="141">
        <v>56</v>
      </c>
      <c r="C101" s="146" t="s">
        <v>218</v>
      </c>
      <c r="D101" s="276" t="s">
        <v>75</v>
      </c>
      <c r="E101" s="220"/>
      <c r="F101" s="226"/>
      <c r="G101" s="202"/>
      <c r="H101" s="203"/>
      <c r="I101" s="202"/>
      <c r="J101" s="203"/>
      <c r="K101" s="202"/>
      <c r="L101" s="203"/>
      <c r="M101" s="202"/>
      <c r="N101" s="203"/>
      <c r="O101" s="202"/>
      <c r="P101" s="203"/>
      <c r="Q101" s="202"/>
      <c r="R101" s="203"/>
      <c r="S101" s="202"/>
      <c r="T101" s="203">
        <v>1</v>
      </c>
      <c r="U101" s="202"/>
      <c r="V101" s="203"/>
      <c r="W101" s="202"/>
      <c r="X101" s="203"/>
      <c r="Y101" s="202"/>
      <c r="Z101" s="203"/>
      <c r="AA101" s="202"/>
      <c r="AB101" s="203"/>
      <c r="AC101" s="202"/>
      <c r="AD101" s="203"/>
      <c r="AE101" s="202"/>
      <c r="AF101" s="203"/>
      <c r="AG101" s="202"/>
      <c r="AH101" s="203"/>
      <c r="AI101" s="202"/>
      <c r="AJ101" s="203">
        <v>1</v>
      </c>
      <c r="AK101" s="202"/>
      <c r="AL101" s="203">
        <v>1</v>
      </c>
      <c r="AM101" s="202"/>
      <c r="AN101" s="203"/>
      <c r="AO101" s="144"/>
      <c r="AP101" s="149"/>
      <c r="AQ101" s="141"/>
      <c r="AR101" s="149"/>
      <c r="AS101" s="141"/>
      <c r="AT101" s="149"/>
      <c r="AU101" s="141"/>
      <c r="AV101" s="149"/>
      <c r="AW101" s="141"/>
      <c r="AX101" s="149"/>
      <c r="AY101" s="141"/>
      <c r="AZ101" s="149"/>
      <c r="BA101" s="141"/>
      <c r="BB101" s="149"/>
      <c r="BC101" s="141"/>
      <c r="BD101" s="149"/>
      <c r="BE101" s="141"/>
      <c r="BF101" s="214"/>
      <c r="BG101" s="220">
        <f t="shared" si="11"/>
        <v>0</v>
      </c>
      <c r="BH101" s="202">
        <v>60</v>
      </c>
      <c r="BI101" s="202">
        <f t="shared" si="12"/>
        <v>3</v>
      </c>
      <c r="BJ101" s="202">
        <v>80</v>
      </c>
      <c r="BK101" s="202">
        <f t="shared" si="5"/>
        <v>240</v>
      </c>
      <c r="BL101" s="205"/>
      <c r="BM101" s="218" t="str">
        <f t="shared" si="10"/>
        <v>OK</v>
      </c>
    </row>
    <row r="102" spans="1:65" s="27" customFormat="1" ht="24.9" hidden="1" customHeight="1">
      <c r="A102" s="185"/>
      <c r="B102" s="141">
        <f>SUBTOTAL(103,C$5:C102)</f>
        <v>56</v>
      </c>
      <c r="C102" s="146" t="s">
        <v>291</v>
      </c>
      <c r="D102" s="159" t="s">
        <v>75</v>
      </c>
      <c r="E102" s="220"/>
      <c r="F102" s="226"/>
      <c r="G102" s="202"/>
      <c r="H102" s="203"/>
      <c r="I102" s="202"/>
      <c r="J102" s="203"/>
      <c r="K102" s="202"/>
      <c r="L102" s="203"/>
      <c r="M102" s="202"/>
      <c r="N102" s="203"/>
      <c r="O102" s="202"/>
      <c r="P102" s="203"/>
      <c r="Q102" s="202"/>
      <c r="R102" s="203"/>
      <c r="S102" s="202"/>
      <c r="T102" s="203"/>
      <c r="U102" s="202"/>
      <c r="V102" s="203"/>
      <c r="W102" s="202"/>
      <c r="X102" s="203"/>
      <c r="Y102" s="202"/>
      <c r="Z102" s="203"/>
      <c r="AA102" s="202"/>
      <c r="AB102" s="203"/>
      <c r="AC102" s="202"/>
      <c r="AD102" s="203"/>
      <c r="AE102" s="202"/>
      <c r="AF102" s="203"/>
      <c r="AG102" s="202"/>
      <c r="AH102" s="203"/>
      <c r="AI102" s="202"/>
      <c r="AJ102" s="203"/>
      <c r="AK102" s="202"/>
      <c r="AL102" s="203"/>
      <c r="AM102" s="202"/>
      <c r="AN102" s="203"/>
      <c r="AO102" s="144"/>
      <c r="AP102" s="149"/>
      <c r="AQ102" s="141"/>
      <c r="AR102" s="149"/>
      <c r="AS102" s="141"/>
      <c r="AT102" s="149"/>
      <c r="AU102" s="141"/>
      <c r="AV102" s="149"/>
      <c r="AW102" s="141"/>
      <c r="AX102" s="149"/>
      <c r="AY102" s="141"/>
      <c r="AZ102" s="149"/>
      <c r="BA102" s="141"/>
      <c r="BB102" s="149"/>
      <c r="BC102" s="141"/>
      <c r="BD102" s="149"/>
      <c r="BE102" s="141"/>
      <c r="BF102" s="214"/>
      <c r="BG102" s="220">
        <f t="shared" si="11"/>
        <v>0</v>
      </c>
      <c r="BH102" s="202">
        <v>60</v>
      </c>
      <c r="BI102" s="202">
        <f t="shared" si="12"/>
        <v>0</v>
      </c>
      <c r="BJ102" s="202">
        <v>80</v>
      </c>
      <c r="BK102" s="202">
        <f t="shared" si="5"/>
        <v>0</v>
      </c>
      <c r="BL102" s="205"/>
      <c r="BM102" s="218" t="str">
        <f t="shared" si="10"/>
        <v>×</v>
      </c>
    </row>
    <row r="103" spans="1:65" s="27" customFormat="1" ht="24.9" customHeight="1">
      <c r="A103" s="185"/>
      <c r="B103" s="141">
        <f>SUBTOTAL(103,C$5:C103)</f>
        <v>57</v>
      </c>
      <c r="C103" s="150" t="s">
        <v>265</v>
      </c>
      <c r="D103" s="159" t="s">
        <v>75</v>
      </c>
      <c r="E103" s="141"/>
      <c r="F103" s="149"/>
      <c r="G103" s="141"/>
      <c r="H103" s="149"/>
      <c r="I103" s="141"/>
      <c r="J103" s="149"/>
      <c r="K103" s="141"/>
      <c r="L103" s="149"/>
      <c r="M103" s="141"/>
      <c r="N103" s="149">
        <v>1</v>
      </c>
      <c r="O103" s="141"/>
      <c r="P103" s="149"/>
      <c r="Q103" s="141"/>
      <c r="R103" s="149"/>
      <c r="S103" s="141"/>
      <c r="T103" s="149"/>
      <c r="U103" s="141"/>
      <c r="V103" s="149"/>
      <c r="W103" s="141"/>
      <c r="X103" s="149">
        <v>1</v>
      </c>
      <c r="Y103" s="141"/>
      <c r="Z103" s="149"/>
      <c r="AA103" s="141"/>
      <c r="AB103" s="149"/>
      <c r="AC103" s="141"/>
      <c r="AD103" s="149"/>
      <c r="AE103" s="141"/>
      <c r="AF103" s="149"/>
      <c r="AG103" s="141"/>
      <c r="AH103" s="149"/>
      <c r="AI103" s="141"/>
      <c r="AJ103" s="149"/>
      <c r="AK103" s="141"/>
      <c r="AL103" s="149"/>
      <c r="AM103" s="141"/>
      <c r="AN103" s="149"/>
      <c r="AO103" s="144"/>
      <c r="AP103" s="149">
        <v>1</v>
      </c>
      <c r="AQ103" s="141"/>
      <c r="AR103" s="149"/>
      <c r="AS103" s="141"/>
      <c r="AT103" s="149"/>
      <c r="AU103" s="141"/>
      <c r="AV103" s="149"/>
      <c r="AW103" s="141"/>
      <c r="AX103" s="149"/>
      <c r="AY103" s="141"/>
      <c r="AZ103" s="149"/>
      <c r="BA103" s="141"/>
      <c r="BB103" s="149"/>
      <c r="BC103" s="141"/>
      <c r="BD103" s="149"/>
      <c r="BE103" s="141"/>
      <c r="BF103" s="214"/>
      <c r="BG103" s="220">
        <f t="shared" si="11"/>
        <v>0</v>
      </c>
      <c r="BH103" s="202">
        <v>60</v>
      </c>
      <c r="BI103" s="202">
        <f t="shared" si="12"/>
        <v>3</v>
      </c>
      <c r="BJ103" s="202">
        <v>80</v>
      </c>
      <c r="BK103" s="202">
        <f t="shared" ref="BK103" si="13">(BG103*BH103)+(BI103*BJ103)</f>
        <v>240</v>
      </c>
      <c r="BL103" s="224"/>
      <c r="BM103" s="218" t="str">
        <f t="shared" si="10"/>
        <v>OK</v>
      </c>
    </row>
    <row r="104" spans="1:65" s="27" customFormat="1" ht="24.9" customHeight="1">
      <c r="A104" s="185" t="s">
        <v>27</v>
      </c>
      <c r="B104" s="141">
        <f>SUBTOTAL(103,C$5:C104)</f>
        <v>58</v>
      </c>
      <c r="C104" s="150" t="s">
        <v>266</v>
      </c>
      <c r="D104" s="159" t="s">
        <v>80</v>
      </c>
      <c r="E104" s="141"/>
      <c r="F104" s="149"/>
      <c r="G104" s="141"/>
      <c r="H104" s="149"/>
      <c r="I104" s="141"/>
      <c r="J104" s="149"/>
      <c r="K104" s="141"/>
      <c r="L104" s="149"/>
      <c r="M104" s="141"/>
      <c r="N104" s="149"/>
      <c r="O104" s="141"/>
      <c r="P104" s="149"/>
      <c r="Q104" s="141"/>
      <c r="R104" s="149"/>
      <c r="S104" s="141"/>
      <c r="T104" s="149">
        <v>1</v>
      </c>
      <c r="U104" s="141"/>
      <c r="V104" s="149"/>
      <c r="W104" s="141"/>
      <c r="X104" s="149"/>
      <c r="Y104" s="141"/>
      <c r="Z104" s="149"/>
      <c r="AA104" s="141"/>
      <c r="AB104" s="149"/>
      <c r="AC104" s="141"/>
      <c r="AD104" s="149"/>
      <c r="AE104" s="141"/>
      <c r="AF104" s="149"/>
      <c r="AG104" s="141"/>
      <c r="AH104" s="149"/>
      <c r="AI104" s="141"/>
      <c r="AJ104" s="149"/>
      <c r="AK104" s="141"/>
      <c r="AL104" s="149"/>
      <c r="AM104" s="141"/>
      <c r="AN104" s="149"/>
      <c r="AO104" s="144"/>
      <c r="AP104" s="149"/>
      <c r="AQ104" s="141"/>
      <c r="AR104" s="149"/>
      <c r="AS104" s="141"/>
      <c r="AT104" s="149"/>
      <c r="AU104" s="141"/>
      <c r="AV104" s="149"/>
      <c r="AW104" s="141"/>
      <c r="AX104" s="149"/>
      <c r="AY104" s="141"/>
      <c r="AZ104" s="149"/>
      <c r="BA104" s="141"/>
      <c r="BB104" s="149"/>
      <c r="BC104" s="141"/>
      <c r="BD104" s="149"/>
      <c r="BE104" s="141"/>
      <c r="BF104" s="214"/>
      <c r="BG104" s="141">
        <f t="shared" si="11"/>
        <v>0</v>
      </c>
      <c r="BH104" s="141">
        <v>60</v>
      </c>
      <c r="BI104" s="141">
        <f t="shared" si="12"/>
        <v>1</v>
      </c>
      <c r="BJ104" s="141">
        <v>80</v>
      </c>
      <c r="BK104" s="141">
        <f t="shared" ref="BK104:BK139" si="14">(BG104*BH104)+(BI104*BJ104)</f>
        <v>80</v>
      </c>
      <c r="BL104" s="224"/>
      <c r="BM104" s="218" t="str">
        <f t="shared" si="10"/>
        <v>OK</v>
      </c>
    </row>
    <row r="105" spans="1:65" s="27" customFormat="1" ht="24.9" hidden="1" customHeight="1">
      <c r="A105" s="185"/>
      <c r="B105" s="141">
        <f>SUBTOTAL(103,C$5:C105)</f>
        <v>58</v>
      </c>
      <c r="C105" s="150" t="s">
        <v>267</v>
      </c>
      <c r="D105" s="159" t="s">
        <v>15</v>
      </c>
      <c r="E105" s="221"/>
      <c r="F105" s="222"/>
      <c r="G105" s="202"/>
      <c r="H105" s="203"/>
      <c r="I105" s="202"/>
      <c r="J105" s="203"/>
      <c r="K105" s="202"/>
      <c r="L105" s="203"/>
      <c r="M105" s="202"/>
      <c r="N105" s="203"/>
      <c r="O105" s="202"/>
      <c r="P105" s="203"/>
      <c r="Q105" s="202"/>
      <c r="R105" s="203"/>
      <c r="S105" s="202"/>
      <c r="T105" s="203"/>
      <c r="U105" s="202"/>
      <c r="V105" s="203"/>
      <c r="W105" s="202"/>
      <c r="X105" s="203"/>
      <c r="Y105" s="202"/>
      <c r="Z105" s="203"/>
      <c r="AA105" s="202"/>
      <c r="AB105" s="203"/>
      <c r="AC105" s="202"/>
      <c r="AD105" s="203"/>
      <c r="AE105" s="202"/>
      <c r="AF105" s="203"/>
      <c r="AG105" s="202"/>
      <c r="AH105" s="203"/>
      <c r="AI105" s="202"/>
      <c r="AJ105" s="203"/>
      <c r="AK105" s="202"/>
      <c r="AL105" s="203"/>
      <c r="AM105" s="202"/>
      <c r="AN105" s="203"/>
      <c r="AO105" s="141"/>
      <c r="AP105" s="149"/>
      <c r="AQ105" s="141"/>
      <c r="AR105" s="149"/>
      <c r="AS105" s="141"/>
      <c r="AT105" s="149"/>
      <c r="AU105" s="141"/>
      <c r="AV105" s="149"/>
      <c r="AW105" s="141"/>
      <c r="AX105" s="149"/>
      <c r="AY105" s="141"/>
      <c r="AZ105" s="149"/>
      <c r="BA105" s="141"/>
      <c r="BB105" s="149"/>
      <c r="BC105" s="141"/>
      <c r="BD105" s="149"/>
      <c r="BE105" s="141"/>
      <c r="BF105" s="193"/>
      <c r="BG105" s="220">
        <f t="shared" si="11"/>
        <v>0</v>
      </c>
      <c r="BH105" s="202">
        <v>60</v>
      </c>
      <c r="BI105" s="202">
        <f t="shared" si="12"/>
        <v>0</v>
      </c>
      <c r="BJ105" s="202">
        <v>80</v>
      </c>
      <c r="BK105" s="202">
        <f t="shared" si="14"/>
        <v>0</v>
      </c>
      <c r="BL105" s="145"/>
      <c r="BM105" s="150" t="str">
        <f t="shared" si="10"/>
        <v>×</v>
      </c>
    </row>
    <row r="106" spans="1:65" s="27" customFormat="1" ht="24.9" hidden="1" customHeight="1">
      <c r="A106" s="185"/>
      <c r="B106" s="141">
        <f>SUBTOTAL(103,C$5:C106)</f>
        <v>58</v>
      </c>
      <c r="C106" s="150" t="s">
        <v>268</v>
      </c>
      <c r="D106" s="159" t="s">
        <v>11</v>
      </c>
      <c r="E106" s="192"/>
      <c r="F106" s="207"/>
      <c r="G106" s="141"/>
      <c r="H106" s="149"/>
      <c r="I106" s="141"/>
      <c r="J106" s="149"/>
      <c r="K106" s="141"/>
      <c r="L106" s="149"/>
      <c r="M106" s="141"/>
      <c r="N106" s="149"/>
      <c r="O106" s="141"/>
      <c r="P106" s="149"/>
      <c r="Q106" s="141"/>
      <c r="R106" s="149"/>
      <c r="S106" s="141"/>
      <c r="T106" s="149"/>
      <c r="U106" s="141"/>
      <c r="V106" s="149"/>
      <c r="W106" s="141"/>
      <c r="X106" s="149"/>
      <c r="Y106" s="141"/>
      <c r="Z106" s="149"/>
      <c r="AA106" s="141"/>
      <c r="AB106" s="149"/>
      <c r="AC106" s="141"/>
      <c r="AD106" s="149"/>
      <c r="AE106" s="141"/>
      <c r="AF106" s="149"/>
      <c r="AG106" s="141"/>
      <c r="AH106" s="149"/>
      <c r="AI106" s="141"/>
      <c r="AJ106" s="149"/>
      <c r="AK106" s="141"/>
      <c r="AL106" s="149"/>
      <c r="AM106" s="141"/>
      <c r="AN106" s="149"/>
      <c r="AO106" s="141"/>
      <c r="AP106" s="149"/>
      <c r="AQ106" s="141"/>
      <c r="AR106" s="149"/>
      <c r="AS106" s="141"/>
      <c r="AT106" s="149"/>
      <c r="AU106" s="141"/>
      <c r="AV106" s="149"/>
      <c r="AW106" s="141"/>
      <c r="AX106" s="149"/>
      <c r="AY106" s="141"/>
      <c r="AZ106" s="149"/>
      <c r="BA106" s="141"/>
      <c r="BB106" s="149"/>
      <c r="BC106" s="141"/>
      <c r="BD106" s="149"/>
      <c r="BE106" s="141"/>
      <c r="BF106" s="193"/>
      <c r="BG106" s="144">
        <f t="shared" si="11"/>
        <v>0</v>
      </c>
      <c r="BH106" s="141">
        <v>60</v>
      </c>
      <c r="BI106" s="141">
        <f t="shared" si="12"/>
        <v>0</v>
      </c>
      <c r="BJ106" s="141">
        <v>80</v>
      </c>
      <c r="BK106" s="141">
        <f t="shared" si="14"/>
        <v>0</v>
      </c>
      <c r="BL106" s="145"/>
      <c r="BM106" s="150" t="str">
        <f t="shared" si="10"/>
        <v>×</v>
      </c>
    </row>
    <row r="107" spans="1:65" s="27" customFormat="1" ht="24.9" hidden="1" customHeight="1">
      <c r="A107" s="185" t="s">
        <v>27</v>
      </c>
      <c r="B107" s="141">
        <f>SUBTOTAL(103,C$5:C107)</f>
        <v>58</v>
      </c>
      <c r="C107" s="150" t="s">
        <v>269</v>
      </c>
      <c r="D107" s="159" t="s">
        <v>13</v>
      </c>
      <c r="E107" s="192"/>
      <c r="F107" s="207"/>
      <c r="G107" s="141"/>
      <c r="H107" s="149"/>
      <c r="I107" s="141"/>
      <c r="J107" s="149"/>
      <c r="K107" s="141"/>
      <c r="L107" s="149"/>
      <c r="M107" s="141"/>
      <c r="N107" s="149"/>
      <c r="O107" s="141"/>
      <c r="P107" s="149"/>
      <c r="Q107" s="141"/>
      <c r="R107" s="149"/>
      <c r="S107" s="141"/>
      <c r="T107" s="149"/>
      <c r="U107" s="141"/>
      <c r="V107" s="149"/>
      <c r="W107" s="141"/>
      <c r="X107" s="149"/>
      <c r="Y107" s="141"/>
      <c r="Z107" s="149"/>
      <c r="AA107" s="141"/>
      <c r="AB107" s="149"/>
      <c r="AC107" s="141"/>
      <c r="AD107" s="149"/>
      <c r="AE107" s="141"/>
      <c r="AF107" s="149"/>
      <c r="AG107" s="141"/>
      <c r="AH107" s="149"/>
      <c r="AI107" s="141"/>
      <c r="AJ107" s="149"/>
      <c r="AK107" s="141"/>
      <c r="AL107" s="149"/>
      <c r="AM107" s="141"/>
      <c r="AN107" s="149"/>
      <c r="AO107" s="141"/>
      <c r="AP107" s="149"/>
      <c r="AQ107" s="141"/>
      <c r="AR107" s="149"/>
      <c r="AS107" s="141"/>
      <c r="AT107" s="149"/>
      <c r="AU107" s="141"/>
      <c r="AV107" s="149"/>
      <c r="AW107" s="141"/>
      <c r="AX107" s="149"/>
      <c r="AY107" s="141"/>
      <c r="AZ107" s="149"/>
      <c r="BA107" s="141"/>
      <c r="BB107" s="149"/>
      <c r="BC107" s="141"/>
      <c r="BD107" s="149"/>
      <c r="BE107" s="141"/>
      <c r="BF107" s="193"/>
      <c r="BG107" s="144">
        <f t="shared" si="11"/>
        <v>0</v>
      </c>
      <c r="BH107" s="141">
        <v>60</v>
      </c>
      <c r="BI107" s="141">
        <f t="shared" si="12"/>
        <v>0</v>
      </c>
      <c r="BJ107" s="141">
        <v>80</v>
      </c>
      <c r="BK107" s="141">
        <f t="shared" si="14"/>
        <v>0</v>
      </c>
      <c r="BL107" s="145"/>
      <c r="BM107" s="150" t="str">
        <f t="shared" si="10"/>
        <v>×</v>
      </c>
    </row>
    <row r="108" spans="1:65" s="27" customFormat="1" ht="24.9" hidden="1" customHeight="1">
      <c r="A108" s="185"/>
      <c r="B108" s="141">
        <f>SUBTOTAL(103,C$5:C108)</f>
        <v>58</v>
      </c>
      <c r="C108" s="150" t="s">
        <v>270</v>
      </c>
      <c r="D108" s="159" t="s">
        <v>13</v>
      </c>
      <c r="E108" s="192"/>
      <c r="F108" s="207"/>
      <c r="G108" s="141"/>
      <c r="H108" s="149"/>
      <c r="I108" s="141"/>
      <c r="J108" s="149"/>
      <c r="K108" s="141"/>
      <c r="L108" s="149"/>
      <c r="M108" s="141"/>
      <c r="N108" s="149"/>
      <c r="O108" s="141"/>
      <c r="P108" s="149"/>
      <c r="Q108" s="141"/>
      <c r="R108" s="149"/>
      <c r="S108" s="141"/>
      <c r="T108" s="149"/>
      <c r="U108" s="141"/>
      <c r="V108" s="149"/>
      <c r="W108" s="141"/>
      <c r="X108" s="149"/>
      <c r="Y108" s="141"/>
      <c r="Z108" s="149"/>
      <c r="AA108" s="141"/>
      <c r="AB108" s="149"/>
      <c r="AC108" s="141"/>
      <c r="AD108" s="149"/>
      <c r="AE108" s="141"/>
      <c r="AF108" s="149"/>
      <c r="AG108" s="141"/>
      <c r="AH108" s="149"/>
      <c r="AI108" s="141"/>
      <c r="AJ108" s="149"/>
      <c r="AK108" s="141"/>
      <c r="AL108" s="149"/>
      <c r="AM108" s="141"/>
      <c r="AN108" s="149"/>
      <c r="AO108" s="141"/>
      <c r="AP108" s="149"/>
      <c r="AQ108" s="141"/>
      <c r="AR108" s="149"/>
      <c r="AS108" s="141"/>
      <c r="AT108" s="149"/>
      <c r="AU108" s="141"/>
      <c r="AV108" s="149"/>
      <c r="AW108" s="141"/>
      <c r="AX108" s="149"/>
      <c r="AY108" s="141"/>
      <c r="AZ108" s="149"/>
      <c r="BA108" s="141"/>
      <c r="BB108" s="149"/>
      <c r="BC108" s="141"/>
      <c r="BD108" s="149"/>
      <c r="BE108" s="141"/>
      <c r="BF108" s="193"/>
      <c r="BG108" s="144">
        <f t="shared" si="11"/>
        <v>0</v>
      </c>
      <c r="BH108" s="141">
        <v>60</v>
      </c>
      <c r="BI108" s="141">
        <f t="shared" si="12"/>
        <v>0</v>
      </c>
      <c r="BJ108" s="141">
        <v>80</v>
      </c>
      <c r="BK108" s="141">
        <f t="shared" si="14"/>
        <v>0</v>
      </c>
      <c r="BL108" s="145"/>
      <c r="BM108" s="150" t="str">
        <f t="shared" si="10"/>
        <v>×</v>
      </c>
    </row>
    <row r="109" spans="1:65" s="27" customFormat="1" ht="24.9" hidden="1" customHeight="1">
      <c r="A109" s="185"/>
      <c r="B109" s="141">
        <f>SUBTOTAL(103,C$5:C109)</f>
        <v>58</v>
      </c>
      <c r="C109" s="150" t="s">
        <v>271</v>
      </c>
      <c r="D109" s="159" t="s">
        <v>13</v>
      </c>
      <c r="E109" s="192"/>
      <c r="F109" s="207"/>
      <c r="G109" s="141"/>
      <c r="H109" s="149"/>
      <c r="I109" s="141"/>
      <c r="J109" s="149"/>
      <c r="K109" s="141"/>
      <c r="L109" s="149"/>
      <c r="M109" s="141"/>
      <c r="N109" s="149"/>
      <c r="O109" s="141"/>
      <c r="P109" s="149"/>
      <c r="Q109" s="141"/>
      <c r="R109" s="149"/>
      <c r="S109" s="141"/>
      <c r="T109" s="149"/>
      <c r="U109" s="141"/>
      <c r="V109" s="149"/>
      <c r="W109" s="141"/>
      <c r="X109" s="149"/>
      <c r="Y109" s="141"/>
      <c r="Z109" s="149"/>
      <c r="AA109" s="141"/>
      <c r="AB109" s="149"/>
      <c r="AC109" s="141"/>
      <c r="AD109" s="149"/>
      <c r="AE109" s="141"/>
      <c r="AF109" s="149"/>
      <c r="AG109" s="141"/>
      <c r="AH109" s="149"/>
      <c r="AI109" s="141"/>
      <c r="AJ109" s="149"/>
      <c r="AK109" s="141"/>
      <c r="AL109" s="149"/>
      <c r="AM109" s="141"/>
      <c r="AN109" s="149"/>
      <c r="AO109" s="141"/>
      <c r="AP109" s="149"/>
      <c r="AQ109" s="141"/>
      <c r="AR109" s="149"/>
      <c r="AS109" s="141"/>
      <c r="AT109" s="149"/>
      <c r="AU109" s="141"/>
      <c r="AV109" s="149"/>
      <c r="AW109" s="141"/>
      <c r="AX109" s="149"/>
      <c r="AY109" s="141"/>
      <c r="AZ109" s="149"/>
      <c r="BA109" s="141"/>
      <c r="BB109" s="149"/>
      <c r="BC109" s="141"/>
      <c r="BD109" s="149"/>
      <c r="BE109" s="141"/>
      <c r="BF109" s="193"/>
      <c r="BG109" s="144">
        <f t="shared" si="11"/>
        <v>0</v>
      </c>
      <c r="BH109" s="141">
        <v>60</v>
      </c>
      <c r="BI109" s="141">
        <f t="shared" si="12"/>
        <v>0</v>
      </c>
      <c r="BJ109" s="141">
        <v>80</v>
      </c>
      <c r="BK109" s="141">
        <f t="shared" si="14"/>
        <v>0</v>
      </c>
      <c r="BL109" s="145"/>
      <c r="BM109" s="150" t="str">
        <f t="shared" si="10"/>
        <v>×</v>
      </c>
    </row>
    <row r="110" spans="1:65" s="27" customFormat="1" ht="24.9" hidden="1" customHeight="1">
      <c r="A110" s="185" t="s">
        <v>27</v>
      </c>
      <c r="B110" s="141">
        <f>SUBTOTAL(103,C$5:C110)</f>
        <v>58</v>
      </c>
      <c r="C110" s="146" t="s">
        <v>272</v>
      </c>
      <c r="D110" s="159" t="s">
        <v>13</v>
      </c>
      <c r="E110" s="192"/>
      <c r="F110" s="207"/>
      <c r="G110" s="141"/>
      <c r="H110" s="149"/>
      <c r="I110" s="141"/>
      <c r="J110" s="149"/>
      <c r="K110" s="141"/>
      <c r="L110" s="149"/>
      <c r="M110" s="141"/>
      <c r="N110" s="149"/>
      <c r="O110" s="141"/>
      <c r="P110" s="149"/>
      <c r="Q110" s="141"/>
      <c r="R110" s="149"/>
      <c r="S110" s="141"/>
      <c r="T110" s="149"/>
      <c r="U110" s="141"/>
      <c r="V110" s="149"/>
      <c r="W110" s="141"/>
      <c r="X110" s="149"/>
      <c r="Y110" s="141"/>
      <c r="Z110" s="149"/>
      <c r="AA110" s="141"/>
      <c r="AB110" s="149"/>
      <c r="AC110" s="141"/>
      <c r="AD110" s="149"/>
      <c r="AE110" s="141"/>
      <c r="AF110" s="149"/>
      <c r="AG110" s="141"/>
      <c r="AH110" s="149"/>
      <c r="AI110" s="141"/>
      <c r="AJ110" s="149"/>
      <c r="AK110" s="141"/>
      <c r="AL110" s="149"/>
      <c r="AM110" s="141"/>
      <c r="AN110" s="149"/>
      <c r="AO110" s="141"/>
      <c r="AP110" s="149"/>
      <c r="AQ110" s="141"/>
      <c r="AR110" s="149"/>
      <c r="AS110" s="141"/>
      <c r="AT110" s="149"/>
      <c r="AU110" s="141"/>
      <c r="AV110" s="149"/>
      <c r="AW110" s="141"/>
      <c r="AX110" s="149"/>
      <c r="AY110" s="141"/>
      <c r="AZ110" s="149"/>
      <c r="BA110" s="141"/>
      <c r="BB110" s="149"/>
      <c r="BC110" s="141"/>
      <c r="BD110" s="149"/>
      <c r="BE110" s="141"/>
      <c r="BF110" s="193"/>
      <c r="BG110" s="144">
        <f t="shared" si="11"/>
        <v>0</v>
      </c>
      <c r="BH110" s="141">
        <v>60</v>
      </c>
      <c r="BI110" s="141">
        <f t="shared" si="12"/>
        <v>0</v>
      </c>
      <c r="BJ110" s="141">
        <v>80</v>
      </c>
      <c r="BK110" s="141">
        <f t="shared" si="14"/>
        <v>0</v>
      </c>
      <c r="BL110" s="145"/>
      <c r="BM110" s="150" t="str">
        <f t="shared" si="10"/>
        <v>×</v>
      </c>
    </row>
    <row r="111" spans="1:65" s="27" customFormat="1" ht="24.9" customHeight="1">
      <c r="A111" s="185"/>
      <c r="B111" s="141">
        <f>SUBTOTAL(103,C$5:C111)</f>
        <v>59</v>
      </c>
      <c r="C111" s="141" t="s">
        <v>273</v>
      </c>
      <c r="D111" s="159" t="s">
        <v>13</v>
      </c>
      <c r="E111" s="192"/>
      <c r="F111" s="207"/>
      <c r="G111" s="141"/>
      <c r="H111" s="149"/>
      <c r="I111" s="141"/>
      <c r="J111" s="149"/>
      <c r="K111" s="141"/>
      <c r="L111" s="149"/>
      <c r="M111" s="141"/>
      <c r="N111" s="149"/>
      <c r="O111" s="141"/>
      <c r="P111" s="149">
        <v>1</v>
      </c>
      <c r="Q111" s="141"/>
      <c r="R111" s="149">
        <v>1</v>
      </c>
      <c r="S111" s="141"/>
      <c r="T111" s="149"/>
      <c r="U111" s="141"/>
      <c r="V111" s="149"/>
      <c r="W111" s="141"/>
      <c r="X111" s="149"/>
      <c r="Y111" s="141"/>
      <c r="Z111" s="149"/>
      <c r="AA111" s="141"/>
      <c r="AB111" s="149"/>
      <c r="AC111" s="141"/>
      <c r="AD111" s="149"/>
      <c r="AE111" s="141"/>
      <c r="AF111" s="149"/>
      <c r="AG111" s="141"/>
      <c r="AH111" s="149"/>
      <c r="AI111" s="141"/>
      <c r="AJ111" s="149"/>
      <c r="AK111" s="141"/>
      <c r="AL111" s="149"/>
      <c r="AM111" s="141"/>
      <c r="AN111" s="149"/>
      <c r="AO111" s="141"/>
      <c r="AP111" s="149"/>
      <c r="AQ111" s="141"/>
      <c r="AR111" s="149"/>
      <c r="AS111" s="141"/>
      <c r="AT111" s="149"/>
      <c r="AU111" s="141"/>
      <c r="AV111" s="149"/>
      <c r="AW111" s="141"/>
      <c r="AX111" s="149"/>
      <c r="AY111" s="141"/>
      <c r="AZ111" s="149"/>
      <c r="BA111" s="141"/>
      <c r="BB111" s="149"/>
      <c r="BC111" s="141"/>
      <c r="BD111" s="149"/>
      <c r="BE111" s="141"/>
      <c r="BF111" s="193"/>
      <c r="BG111" s="144">
        <f t="shared" si="11"/>
        <v>0</v>
      </c>
      <c r="BH111" s="141">
        <v>60</v>
      </c>
      <c r="BI111" s="141">
        <f t="shared" si="12"/>
        <v>2</v>
      </c>
      <c r="BJ111" s="141">
        <v>80</v>
      </c>
      <c r="BK111" s="141">
        <f t="shared" si="14"/>
        <v>160</v>
      </c>
      <c r="BL111" s="145"/>
      <c r="BM111" s="150" t="str">
        <f t="shared" si="10"/>
        <v>OK</v>
      </c>
    </row>
    <row r="112" spans="1:65" s="27" customFormat="1" ht="24.9" hidden="1" customHeight="1">
      <c r="A112" s="185"/>
      <c r="B112" s="141">
        <f>SUBTOTAL(103,C$5:C112)</f>
        <v>59</v>
      </c>
      <c r="C112" s="141" t="s">
        <v>274</v>
      </c>
      <c r="D112" s="159" t="s">
        <v>13</v>
      </c>
      <c r="E112" s="192"/>
      <c r="F112" s="207"/>
      <c r="G112" s="141"/>
      <c r="H112" s="149"/>
      <c r="I112" s="141"/>
      <c r="J112" s="149"/>
      <c r="K112" s="141"/>
      <c r="L112" s="149"/>
      <c r="M112" s="141"/>
      <c r="N112" s="149"/>
      <c r="O112" s="141"/>
      <c r="P112" s="149"/>
      <c r="Q112" s="141"/>
      <c r="R112" s="149"/>
      <c r="S112" s="141"/>
      <c r="T112" s="149"/>
      <c r="U112" s="141"/>
      <c r="V112" s="149"/>
      <c r="W112" s="141"/>
      <c r="X112" s="149"/>
      <c r="Y112" s="141"/>
      <c r="Z112" s="149"/>
      <c r="AA112" s="141"/>
      <c r="AB112" s="149"/>
      <c r="AC112" s="141"/>
      <c r="AD112" s="149"/>
      <c r="AE112" s="141"/>
      <c r="AF112" s="149"/>
      <c r="AG112" s="141"/>
      <c r="AH112" s="149"/>
      <c r="AI112" s="141"/>
      <c r="AJ112" s="149"/>
      <c r="AK112" s="141"/>
      <c r="AL112" s="149"/>
      <c r="AM112" s="141"/>
      <c r="AN112" s="149"/>
      <c r="AO112" s="141"/>
      <c r="AP112" s="149"/>
      <c r="AQ112" s="141"/>
      <c r="AR112" s="149"/>
      <c r="AS112" s="141"/>
      <c r="AT112" s="149"/>
      <c r="AU112" s="141"/>
      <c r="AV112" s="149"/>
      <c r="AW112" s="141"/>
      <c r="AX112" s="149"/>
      <c r="AY112" s="141"/>
      <c r="AZ112" s="149"/>
      <c r="BA112" s="141"/>
      <c r="BB112" s="149"/>
      <c r="BC112" s="141"/>
      <c r="BD112" s="149"/>
      <c r="BE112" s="141"/>
      <c r="BF112" s="193"/>
      <c r="BG112" s="144">
        <f t="shared" si="11"/>
        <v>0</v>
      </c>
      <c r="BH112" s="141">
        <v>60</v>
      </c>
      <c r="BI112" s="141">
        <f t="shared" si="12"/>
        <v>0</v>
      </c>
      <c r="BJ112" s="141">
        <v>80</v>
      </c>
      <c r="BK112" s="141">
        <f t="shared" si="14"/>
        <v>0</v>
      </c>
      <c r="BL112" s="145"/>
      <c r="BM112" s="150" t="str">
        <f t="shared" si="10"/>
        <v>×</v>
      </c>
    </row>
    <row r="113" spans="1:65" s="27" customFormat="1" ht="24.9" hidden="1" customHeight="1">
      <c r="A113" s="185"/>
      <c r="B113" s="141">
        <f>SUBTOTAL(103,C$5:C113)</f>
        <v>59</v>
      </c>
      <c r="C113" s="150" t="s">
        <v>83</v>
      </c>
      <c r="D113" s="159" t="s">
        <v>13</v>
      </c>
      <c r="E113" s="192"/>
      <c r="F113" s="207"/>
      <c r="G113" s="141"/>
      <c r="H113" s="149"/>
      <c r="I113" s="141"/>
      <c r="J113" s="149"/>
      <c r="K113" s="141"/>
      <c r="L113" s="149"/>
      <c r="M113" s="141"/>
      <c r="N113" s="149"/>
      <c r="O113" s="141"/>
      <c r="P113" s="149"/>
      <c r="Q113" s="141"/>
      <c r="R113" s="149"/>
      <c r="S113" s="141"/>
      <c r="T113" s="149"/>
      <c r="U113" s="141"/>
      <c r="V113" s="149"/>
      <c r="W113" s="141"/>
      <c r="X113" s="149"/>
      <c r="Y113" s="141"/>
      <c r="Z113" s="149"/>
      <c r="AA113" s="141"/>
      <c r="AB113" s="149"/>
      <c r="AC113" s="141"/>
      <c r="AD113" s="149"/>
      <c r="AE113" s="141"/>
      <c r="AF113" s="149"/>
      <c r="AG113" s="141"/>
      <c r="AH113" s="149"/>
      <c r="AI113" s="141"/>
      <c r="AJ113" s="149"/>
      <c r="AK113" s="141"/>
      <c r="AL113" s="149"/>
      <c r="AM113" s="141"/>
      <c r="AN113" s="149"/>
      <c r="AO113" s="141"/>
      <c r="AP113" s="149"/>
      <c r="AQ113" s="141"/>
      <c r="AR113" s="149"/>
      <c r="AS113" s="141"/>
      <c r="AT113" s="149"/>
      <c r="AU113" s="141"/>
      <c r="AV113" s="149"/>
      <c r="AW113" s="141"/>
      <c r="AX113" s="149"/>
      <c r="AY113" s="141"/>
      <c r="AZ113" s="149"/>
      <c r="BA113" s="141"/>
      <c r="BB113" s="149"/>
      <c r="BC113" s="141"/>
      <c r="BD113" s="149"/>
      <c r="BE113" s="141"/>
      <c r="BF113" s="193"/>
      <c r="BG113" s="144">
        <f t="shared" si="11"/>
        <v>0</v>
      </c>
      <c r="BH113" s="141">
        <v>60</v>
      </c>
      <c r="BI113" s="141">
        <f t="shared" si="12"/>
        <v>0</v>
      </c>
      <c r="BJ113" s="141">
        <v>80</v>
      </c>
      <c r="BK113" s="141">
        <f t="shared" si="14"/>
        <v>0</v>
      </c>
      <c r="BL113" s="145"/>
      <c r="BM113" s="150" t="str">
        <f t="shared" si="10"/>
        <v>×</v>
      </c>
    </row>
    <row r="114" spans="1:65" s="27" customFormat="1" ht="24.9" hidden="1" customHeight="1">
      <c r="A114" s="185"/>
      <c r="B114" s="141">
        <f>SUBTOTAL(103,C$5:C114)</f>
        <v>59</v>
      </c>
      <c r="C114" s="150" t="s">
        <v>84</v>
      </c>
      <c r="D114" s="159" t="s">
        <v>13</v>
      </c>
      <c r="E114" s="192"/>
      <c r="F114" s="207"/>
      <c r="G114" s="141"/>
      <c r="H114" s="149"/>
      <c r="I114" s="141"/>
      <c r="J114" s="149"/>
      <c r="K114" s="141"/>
      <c r="L114" s="149"/>
      <c r="M114" s="141"/>
      <c r="N114" s="149"/>
      <c r="O114" s="141"/>
      <c r="P114" s="149"/>
      <c r="Q114" s="141"/>
      <c r="R114" s="149"/>
      <c r="S114" s="141"/>
      <c r="T114" s="149"/>
      <c r="U114" s="141"/>
      <c r="V114" s="149"/>
      <c r="W114" s="141"/>
      <c r="X114" s="149"/>
      <c r="Y114" s="141"/>
      <c r="Z114" s="149"/>
      <c r="AA114" s="141"/>
      <c r="AB114" s="149"/>
      <c r="AC114" s="141"/>
      <c r="AD114" s="149"/>
      <c r="AE114" s="141"/>
      <c r="AF114" s="149"/>
      <c r="AG114" s="141"/>
      <c r="AH114" s="149"/>
      <c r="AI114" s="141"/>
      <c r="AJ114" s="149"/>
      <c r="AK114" s="141"/>
      <c r="AL114" s="149"/>
      <c r="AM114" s="141"/>
      <c r="AN114" s="149"/>
      <c r="AO114" s="141"/>
      <c r="AP114" s="149"/>
      <c r="AQ114" s="141"/>
      <c r="AR114" s="149"/>
      <c r="AS114" s="141"/>
      <c r="AT114" s="149"/>
      <c r="AU114" s="141"/>
      <c r="AV114" s="149"/>
      <c r="AW114" s="141"/>
      <c r="AX114" s="149"/>
      <c r="AY114" s="141"/>
      <c r="AZ114" s="149"/>
      <c r="BA114" s="141"/>
      <c r="BB114" s="149"/>
      <c r="BC114" s="141"/>
      <c r="BD114" s="149"/>
      <c r="BE114" s="141"/>
      <c r="BF114" s="193"/>
      <c r="BG114" s="144">
        <f t="shared" si="11"/>
        <v>0</v>
      </c>
      <c r="BH114" s="141">
        <v>60</v>
      </c>
      <c r="BI114" s="141">
        <f t="shared" si="12"/>
        <v>0</v>
      </c>
      <c r="BJ114" s="141">
        <v>80</v>
      </c>
      <c r="BK114" s="141">
        <f t="shared" si="14"/>
        <v>0</v>
      </c>
      <c r="BL114" s="145"/>
      <c r="BM114" s="150" t="str">
        <f t="shared" si="10"/>
        <v>×</v>
      </c>
    </row>
    <row r="115" spans="1:65" s="27" customFormat="1" ht="24.9" hidden="1" customHeight="1">
      <c r="A115" s="185"/>
      <c r="B115" s="141">
        <f>SUBTOTAL(103,C$5:C115)</f>
        <v>59</v>
      </c>
      <c r="C115" s="249" t="s">
        <v>307</v>
      </c>
      <c r="D115" s="159" t="s">
        <v>13</v>
      </c>
      <c r="E115" s="144"/>
      <c r="F115" s="148"/>
      <c r="G115" s="141"/>
      <c r="H115" s="149"/>
      <c r="I115" s="141"/>
      <c r="J115" s="149"/>
      <c r="K115" s="141"/>
      <c r="L115" s="149"/>
      <c r="M115" s="141"/>
      <c r="N115" s="149"/>
      <c r="O115" s="141"/>
      <c r="P115" s="149"/>
      <c r="Q115" s="141"/>
      <c r="R115" s="149"/>
      <c r="S115" s="141"/>
      <c r="T115" s="149"/>
      <c r="U115" s="141"/>
      <c r="V115" s="149"/>
      <c r="W115" s="141"/>
      <c r="X115" s="149"/>
      <c r="Y115" s="141"/>
      <c r="Z115" s="149"/>
      <c r="AA115" s="141"/>
      <c r="AB115" s="149"/>
      <c r="AC115" s="141"/>
      <c r="AD115" s="149"/>
      <c r="AE115" s="141"/>
      <c r="AF115" s="149"/>
      <c r="AG115" s="141"/>
      <c r="AH115" s="149"/>
      <c r="AI115" s="141"/>
      <c r="AJ115" s="149"/>
      <c r="AK115" s="141"/>
      <c r="AL115" s="149"/>
      <c r="AM115" s="141"/>
      <c r="AN115" s="149"/>
      <c r="AO115" s="144"/>
      <c r="AP115" s="149"/>
      <c r="AQ115" s="141"/>
      <c r="AR115" s="149"/>
      <c r="AS115" s="141"/>
      <c r="AT115" s="149"/>
      <c r="AU115" s="141"/>
      <c r="AV115" s="149"/>
      <c r="AW115" s="141"/>
      <c r="AX115" s="149"/>
      <c r="AY115" s="141"/>
      <c r="AZ115" s="149"/>
      <c r="BA115" s="141"/>
      <c r="BB115" s="149"/>
      <c r="BC115" s="141"/>
      <c r="BD115" s="149"/>
      <c r="BE115" s="141"/>
      <c r="BF115" s="214"/>
      <c r="BG115" s="144">
        <f t="shared" si="11"/>
        <v>0</v>
      </c>
      <c r="BH115" s="141">
        <v>60</v>
      </c>
      <c r="BI115" s="141">
        <f t="shared" si="12"/>
        <v>0</v>
      </c>
      <c r="BJ115" s="141">
        <v>80</v>
      </c>
      <c r="BK115" s="141">
        <f t="shared" si="14"/>
        <v>0</v>
      </c>
      <c r="BL115" s="205"/>
      <c r="BM115" s="251" t="str">
        <f t="shared" si="10"/>
        <v>×</v>
      </c>
    </row>
    <row r="116" spans="1:65" s="27" customFormat="1" ht="24.9" customHeight="1">
      <c r="A116" s="185"/>
      <c r="B116" s="141">
        <f>SUBTOTAL(103,C$5:C116)</f>
        <v>60</v>
      </c>
      <c r="C116" s="150" t="s">
        <v>275</v>
      </c>
      <c r="D116" s="159" t="s">
        <v>81</v>
      </c>
      <c r="E116" s="141"/>
      <c r="F116" s="149">
        <v>1</v>
      </c>
      <c r="G116" s="141"/>
      <c r="H116" s="149"/>
      <c r="I116" s="141"/>
      <c r="J116" s="149">
        <v>1</v>
      </c>
      <c r="K116" s="141"/>
      <c r="L116" s="149">
        <v>1</v>
      </c>
      <c r="M116" s="141"/>
      <c r="N116" s="149">
        <v>1</v>
      </c>
      <c r="O116" s="141"/>
      <c r="P116" s="149"/>
      <c r="Q116" s="141"/>
      <c r="R116" s="149">
        <v>1</v>
      </c>
      <c r="S116" s="141"/>
      <c r="T116" s="149">
        <v>1</v>
      </c>
      <c r="U116" s="141"/>
      <c r="V116" s="149">
        <v>1</v>
      </c>
      <c r="W116" s="141"/>
      <c r="X116" s="149">
        <v>1</v>
      </c>
      <c r="Y116" s="141"/>
      <c r="Z116" s="149">
        <v>1</v>
      </c>
      <c r="AA116" s="141"/>
      <c r="AB116" s="149">
        <v>1</v>
      </c>
      <c r="AC116" s="141"/>
      <c r="AD116" s="149">
        <v>1</v>
      </c>
      <c r="AE116" s="141"/>
      <c r="AF116" s="149">
        <v>1</v>
      </c>
      <c r="AG116" s="141"/>
      <c r="AH116" s="149">
        <v>1</v>
      </c>
      <c r="AI116" s="141"/>
      <c r="AJ116" s="149">
        <v>1</v>
      </c>
      <c r="AK116" s="141"/>
      <c r="AL116" s="149">
        <v>1</v>
      </c>
      <c r="AM116" s="141"/>
      <c r="AN116" s="149">
        <v>1</v>
      </c>
      <c r="AO116" s="144"/>
      <c r="AP116" s="149">
        <v>1</v>
      </c>
      <c r="AQ116" s="141"/>
      <c r="AR116" s="149">
        <v>1</v>
      </c>
      <c r="AS116" s="141"/>
      <c r="AT116" s="149"/>
      <c r="AU116" s="141"/>
      <c r="AV116" s="149"/>
      <c r="AW116" s="141"/>
      <c r="AX116" s="149"/>
      <c r="AY116" s="141"/>
      <c r="AZ116" s="149"/>
      <c r="BA116" s="141"/>
      <c r="BB116" s="149"/>
      <c r="BC116" s="141"/>
      <c r="BD116" s="149"/>
      <c r="BE116" s="141"/>
      <c r="BF116" s="214"/>
      <c r="BG116" s="144">
        <f t="shared" si="11"/>
        <v>0</v>
      </c>
      <c r="BH116" s="141">
        <v>60</v>
      </c>
      <c r="BI116" s="141">
        <f t="shared" si="12"/>
        <v>18</v>
      </c>
      <c r="BJ116" s="141">
        <v>80</v>
      </c>
      <c r="BK116" s="141">
        <f t="shared" si="14"/>
        <v>1440</v>
      </c>
      <c r="BL116" s="224"/>
      <c r="BM116" s="251" t="str">
        <f t="shared" si="10"/>
        <v>OK</v>
      </c>
    </row>
    <row r="117" spans="1:65" s="27" customFormat="1" ht="24.9" customHeight="1">
      <c r="A117" s="185"/>
      <c r="B117" s="141">
        <f>SUBTOTAL(103,C$5:C117)</f>
        <v>61</v>
      </c>
      <c r="C117" s="150" t="s">
        <v>82</v>
      </c>
      <c r="D117" s="159" t="s">
        <v>13</v>
      </c>
      <c r="E117" s="221"/>
      <c r="F117" s="222"/>
      <c r="G117" s="202"/>
      <c r="H117" s="203"/>
      <c r="I117" s="202"/>
      <c r="J117" s="203">
        <v>1</v>
      </c>
      <c r="K117" s="202"/>
      <c r="L117" s="203"/>
      <c r="M117" s="202"/>
      <c r="N117" s="203"/>
      <c r="O117" s="202"/>
      <c r="P117" s="203"/>
      <c r="Q117" s="202"/>
      <c r="R117" s="203"/>
      <c r="S117" s="202"/>
      <c r="T117" s="203"/>
      <c r="U117" s="202"/>
      <c r="V117" s="203"/>
      <c r="W117" s="202"/>
      <c r="X117" s="203"/>
      <c r="Y117" s="202"/>
      <c r="Z117" s="203"/>
      <c r="AA117" s="202"/>
      <c r="AB117" s="203"/>
      <c r="AC117" s="202"/>
      <c r="AD117" s="203"/>
      <c r="AE117" s="202"/>
      <c r="AF117" s="203"/>
      <c r="AG117" s="202"/>
      <c r="AH117" s="203"/>
      <c r="AI117" s="202"/>
      <c r="AJ117" s="203"/>
      <c r="AK117" s="202"/>
      <c r="AL117" s="203"/>
      <c r="AM117" s="202"/>
      <c r="AN117" s="203"/>
      <c r="AO117" s="141"/>
      <c r="AP117" s="149"/>
      <c r="AQ117" s="141"/>
      <c r="AR117" s="149"/>
      <c r="AS117" s="141"/>
      <c r="AT117" s="149"/>
      <c r="AU117" s="141"/>
      <c r="AV117" s="149"/>
      <c r="AW117" s="141"/>
      <c r="AX117" s="149"/>
      <c r="AY117" s="141"/>
      <c r="AZ117" s="149"/>
      <c r="BA117" s="141"/>
      <c r="BB117" s="149"/>
      <c r="BC117" s="141"/>
      <c r="BD117" s="149"/>
      <c r="BE117" s="141"/>
      <c r="BF117" s="193"/>
      <c r="BG117" s="220">
        <f t="shared" si="11"/>
        <v>0</v>
      </c>
      <c r="BH117" s="202">
        <v>60</v>
      </c>
      <c r="BI117" s="202">
        <f t="shared" si="12"/>
        <v>1</v>
      </c>
      <c r="BJ117" s="202">
        <v>80</v>
      </c>
      <c r="BK117" s="202">
        <f t="shared" si="14"/>
        <v>80</v>
      </c>
      <c r="BL117" s="145"/>
      <c r="BM117" s="150" t="str">
        <f t="shared" si="10"/>
        <v>OK</v>
      </c>
    </row>
    <row r="118" spans="1:65" s="27" customFormat="1" ht="24.9" customHeight="1">
      <c r="A118" s="185"/>
      <c r="B118" s="141">
        <f>SUBTOTAL(103,C$5:C118)</f>
        <v>62</v>
      </c>
      <c r="C118" s="150" t="s">
        <v>276</v>
      </c>
      <c r="D118" s="159" t="s">
        <v>8</v>
      </c>
      <c r="E118" s="141"/>
      <c r="F118" s="149">
        <v>1</v>
      </c>
      <c r="G118" s="141"/>
      <c r="H118" s="149"/>
      <c r="I118" s="141"/>
      <c r="J118" s="149"/>
      <c r="K118" s="141"/>
      <c r="L118" s="149">
        <v>1</v>
      </c>
      <c r="M118" s="141"/>
      <c r="N118" s="149"/>
      <c r="O118" s="141"/>
      <c r="P118" s="149"/>
      <c r="Q118" s="141"/>
      <c r="R118" s="149"/>
      <c r="S118" s="141"/>
      <c r="T118" s="149"/>
      <c r="U118" s="141"/>
      <c r="V118" s="149"/>
      <c r="W118" s="141"/>
      <c r="X118" s="149">
        <v>1</v>
      </c>
      <c r="Y118" s="141"/>
      <c r="Z118" s="149"/>
      <c r="AA118" s="141"/>
      <c r="AB118" s="149"/>
      <c r="AC118" s="141"/>
      <c r="AD118" s="149">
        <v>1</v>
      </c>
      <c r="AE118" s="141"/>
      <c r="AF118" s="149"/>
      <c r="AG118" s="141"/>
      <c r="AH118" s="149"/>
      <c r="AI118" s="141"/>
      <c r="AJ118" s="149"/>
      <c r="AK118" s="141"/>
      <c r="AL118" s="149">
        <v>1</v>
      </c>
      <c r="AM118" s="141"/>
      <c r="AN118" s="149"/>
      <c r="AO118" s="144"/>
      <c r="AP118" s="149"/>
      <c r="AQ118" s="141"/>
      <c r="AR118" s="149"/>
      <c r="AS118" s="141"/>
      <c r="AT118" s="149"/>
      <c r="AU118" s="141"/>
      <c r="AV118" s="149"/>
      <c r="AW118" s="141"/>
      <c r="AX118" s="149"/>
      <c r="AY118" s="141"/>
      <c r="AZ118" s="149"/>
      <c r="BA118" s="141"/>
      <c r="BB118" s="149"/>
      <c r="BC118" s="141"/>
      <c r="BD118" s="149"/>
      <c r="BE118" s="141"/>
      <c r="BF118" s="214"/>
      <c r="BG118" s="141">
        <f t="shared" si="11"/>
        <v>0</v>
      </c>
      <c r="BH118" s="141">
        <v>60</v>
      </c>
      <c r="BI118" s="141">
        <f t="shared" si="12"/>
        <v>5</v>
      </c>
      <c r="BJ118" s="141">
        <v>80</v>
      </c>
      <c r="BK118" s="141">
        <f t="shared" si="14"/>
        <v>400</v>
      </c>
      <c r="BL118" s="224"/>
      <c r="BM118" s="218" t="str">
        <f t="shared" si="10"/>
        <v>OK</v>
      </c>
    </row>
    <row r="119" spans="1:65" s="27" customFormat="1" ht="24.9" hidden="1" customHeight="1">
      <c r="A119" s="185"/>
      <c r="B119" s="141">
        <f>SUBTOTAL(103,C$5:C119)</f>
        <v>62</v>
      </c>
      <c r="C119" s="150" t="s">
        <v>277</v>
      </c>
      <c r="D119" s="159" t="s">
        <v>223</v>
      </c>
      <c r="E119" s="220"/>
      <c r="F119" s="226"/>
      <c r="G119" s="202"/>
      <c r="H119" s="203"/>
      <c r="I119" s="202"/>
      <c r="J119" s="203"/>
      <c r="K119" s="202"/>
      <c r="L119" s="203"/>
      <c r="M119" s="202"/>
      <c r="N119" s="203"/>
      <c r="O119" s="202"/>
      <c r="P119" s="203"/>
      <c r="Q119" s="202"/>
      <c r="R119" s="203"/>
      <c r="S119" s="202"/>
      <c r="T119" s="203"/>
      <c r="U119" s="202"/>
      <c r="V119" s="203"/>
      <c r="W119" s="202"/>
      <c r="X119" s="203"/>
      <c r="Y119" s="202"/>
      <c r="Z119" s="203"/>
      <c r="AA119" s="202"/>
      <c r="AB119" s="203"/>
      <c r="AC119" s="202"/>
      <c r="AD119" s="203"/>
      <c r="AE119" s="202"/>
      <c r="AF119" s="203"/>
      <c r="AG119" s="202"/>
      <c r="AH119" s="203"/>
      <c r="AI119" s="202"/>
      <c r="AJ119" s="203"/>
      <c r="AK119" s="202"/>
      <c r="AL119" s="203"/>
      <c r="AM119" s="202"/>
      <c r="AN119" s="203"/>
      <c r="AO119" s="144"/>
      <c r="AP119" s="149"/>
      <c r="AQ119" s="141"/>
      <c r="AR119" s="149"/>
      <c r="AS119" s="141"/>
      <c r="AT119" s="149"/>
      <c r="AU119" s="141"/>
      <c r="AV119" s="149"/>
      <c r="AW119" s="141"/>
      <c r="AX119" s="149"/>
      <c r="AY119" s="141"/>
      <c r="AZ119" s="149"/>
      <c r="BA119" s="141"/>
      <c r="BB119" s="149"/>
      <c r="BC119" s="141"/>
      <c r="BD119" s="149"/>
      <c r="BE119" s="141"/>
      <c r="BF119" s="214"/>
      <c r="BG119" s="141">
        <f t="shared" si="11"/>
        <v>0</v>
      </c>
      <c r="BH119" s="141">
        <v>60</v>
      </c>
      <c r="BI119" s="141">
        <f t="shared" si="12"/>
        <v>0</v>
      </c>
      <c r="BJ119" s="141">
        <v>80</v>
      </c>
      <c r="BK119" s="141">
        <f t="shared" si="14"/>
        <v>0</v>
      </c>
      <c r="BL119" s="205"/>
      <c r="BM119" s="218" t="str">
        <f t="shared" si="10"/>
        <v>×</v>
      </c>
    </row>
    <row r="120" spans="1:65" s="27" customFormat="1" ht="24.9" customHeight="1">
      <c r="A120" s="185"/>
      <c r="B120" s="141">
        <f>SUBTOTAL(103,C$5:C120)</f>
        <v>63</v>
      </c>
      <c r="C120" s="150" t="s">
        <v>278</v>
      </c>
      <c r="D120" s="159" t="s">
        <v>8</v>
      </c>
      <c r="E120" s="221"/>
      <c r="F120" s="222">
        <v>1</v>
      </c>
      <c r="G120" s="202"/>
      <c r="H120" s="203"/>
      <c r="I120" s="202"/>
      <c r="J120" s="203">
        <v>1</v>
      </c>
      <c r="K120" s="202"/>
      <c r="L120" s="203">
        <v>1</v>
      </c>
      <c r="M120" s="202"/>
      <c r="N120" s="203">
        <v>1</v>
      </c>
      <c r="O120" s="202"/>
      <c r="P120" s="203">
        <v>1</v>
      </c>
      <c r="Q120" s="202"/>
      <c r="R120" s="203">
        <v>1</v>
      </c>
      <c r="S120" s="202"/>
      <c r="T120" s="203">
        <v>1</v>
      </c>
      <c r="U120" s="202"/>
      <c r="V120" s="203">
        <v>1</v>
      </c>
      <c r="W120" s="202"/>
      <c r="X120" s="203">
        <v>1</v>
      </c>
      <c r="Y120" s="202"/>
      <c r="Z120" s="203">
        <v>1</v>
      </c>
      <c r="AA120" s="202"/>
      <c r="AB120" s="203">
        <v>1</v>
      </c>
      <c r="AC120" s="202"/>
      <c r="AD120" s="203">
        <v>1</v>
      </c>
      <c r="AE120" s="202"/>
      <c r="AF120" s="203">
        <v>1</v>
      </c>
      <c r="AG120" s="202"/>
      <c r="AH120" s="203">
        <v>1</v>
      </c>
      <c r="AI120" s="202"/>
      <c r="AJ120" s="203">
        <v>1</v>
      </c>
      <c r="AK120" s="202"/>
      <c r="AL120" s="203">
        <v>1</v>
      </c>
      <c r="AM120" s="202"/>
      <c r="AN120" s="203">
        <v>1</v>
      </c>
      <c r="AO120" s="141"/>
      <c r="AP120" s="149">
        <v>1</v>
      </c>
      <c r="AQ120" s="141"/>
      <c r="AR120" s="149">
        <v>1</v>
      </c>
      <c r="AS120" s="141"/>
      <c r="AT120" s="149"/>
      <c r="AU120" s="141"/>
      <c r="AV120" s="149"/>
      <c r="AW120" s="141"/>
      <c r="AX120" s="149"/>
      <c r="AY120" s="141"/>
      <c r="AZ120" s="149"/>
      <c r="BA120" s="141"/>
      <c r="BB120" s="149"/>
      <c r="BC120" s="141"/>
      <c r="BD120" s="149"/>
      <c r="BE120" s="141"/>
      <c r="BF120" s="193"/>
      <c r="BG120" s="141">
        <f t="shared" si="11"/>
        <v>0</v>
      </c>
      <c r="BH120" s="141">
        <v>60</v>
      </c>
      <c r="BI120" s="141">
        <f t="shared" si="12"/>
        <v>19</v>
      </c>
      <c r="BJ120" s="141">
        <v>80</v>
      </c>
      <c r="BK120" s="141">
        <f t="shared" si="14"/>
        <v>1520</v>
      </c>
      <c r="BL120" s="145"/>
      <c r="BM120" s="150" t="str">
        <f t="shared" si="10"/>
        <v>OK</v>
      </c>
    </row>
    <row r="121" spans="1:65" s="27" customFormat="1" ht="24.9" hidden="1" customHeight="1">
      <c r="A121" s="185" t="s">
        <v>27</v>
      </c>
      <c r="B121" s="141">
        <f>SUBTOTAL(103,C$5:C121)</f>
        <v>63</v>
      </c>
      <c r="C121" s="150" t="s">
        <v>279</v>
      </c>
      <c r="D121" s="159" t="s">
        <v>8</v>
      </c>
      <c r="E121" s="192"/>
      <c r="F121" s="207"/>
      <c r="G121" s="141"/>
      <c r="H121" s="149"/>
      <c r="I121" s="141"/>
      <c r="J121" s="149"/>
      <c r="K121" s="141"/>
      <c r="L121" s="149"/>
      <c r="M121" s="141"/>
      <c r="N121" s="149"/>
      <c r="O121" s="141"/>
      <c r="P121" s="149"/>
      <c r="Q121" s="141"/>
      <c r="R121" s="149"/>
      <c r="S121" s="141"/>
      <c r="T121" s="149"/>
      <c r="U121" s="141"/>
      <c r="V121" s="149"/>
      <c r="W121" s="141"/>
      <c r="X121" s="149"/>
      <c r="Y121" s="141"/>
      <c r="Z121" s="149"/>
      <c r="AA121" s="141"/>
      <c r="AB121" s="149"/>
      <c r="AC121" s="141"/>
      <c r="AD121" s="149"/>
      <c r="AE121" s="141"/>
      <c r="AF121" s="149"/>
      <c r="AG121" s="141"/>
      <c r="AH121" s="149"/>
      <c r="AI121" s="141"/>
      <c r="AJ121" s="149"/>
      <c r="AK121" s="141"/>
      <c r="AL121" s="149"/>
      <c r="AM121" s="141"/>
      <c r="AN121" s="149"/>
      <c r="AO121" s="141"/>
      <c r="AP121" s="149"/>
      <c r="AQ121" s="141"/>
      <c r="AR121" s="149"/>
      <c r="AS121" s="141"/>
      <c r="AT121" s="149"/>
      <c r="AU121" s="141"/>
      <c r="AV121" s="149"/>
      <c r="AW121" s="141"/>
      <c r="AX121" s="149"/>
      <c r="AY121" s="141"/>
      <c r="AZ121" s="149"/>
      <c r="BA121" s="141"/>
      <c r="BB121" s="149"/>
      <c r="BC121" s="141"/>
      <c r="BD121" s="149"/>
      <c r="BE121" s="141"/>
      <c r="BF121" s="193"/>
      <c r="BG121" s="144">
        <f t="shared" si="11"/>
        <v>0</v>
      </c>
      <c r="BH121" s="141">
        <v>60</v>
      </c>
      <c r="BI121" s="141">
        <f t="shared" si="12"/>
        <v>0</v>
      </c>
      <c r="BJ121" s="141">
        <v>80</v>
      </c>
      <c r="BK121" s="141">
        <f t="shared" si="14"/>
        <v>0</v>
      </c>
      <c r="BL121" s="145"/>
      <c r="BM121" s="150" t="str">
        <f t="shared" si="10"/>
        <v>×</v>
      </c>
    </row>
    <row r="122" spans="1:65" s="27" customFormat="1" ht="24.9" hidden="1" customHeight="1">
      <c r="A122" s="185" t="s">
        <v>27</v>
      </c>
      <c r="B122" s="141">
        <f>SUBTOTAL(103,C$5:C122)</f>
        <v>63</v>
      </c>
      <c r="C122" s="150" t="s">
        <v>86</v>
      </c>
      <c r="D122" s="191" t="s">
        <v>206</v>
      </c>
      <c r="E122" s="192"/>
      <c r="F122" s="207"/>
      <c r="G122" s="141"/>
      <c r="H122" s="149"/>
      <c r="I122" s="141"/>
      <c r="J122" s="149"/>
      <c r="K122" s="141"/>
      <c r="L122" s="149"/>
      <c r="M122" s="141"/>
      <c r="N122" s="149"/>
      <c r="O122" s="141"/>
      <c r="P122" s="149"/>
      <c r="Q122" s="141"/>
      <c r="R122" s="149"/>
      <c r="S122" s="141"/>
      <c r="T122" s="149"/>
      <c r="U122" s="141"/>
      <c r="V122" s="149"/>
      <c r="W122" s="141"/>
      <c r="X122" s="149"/>
      <c r="Y122" s="141"/>
      <c r="Z122" s="149"/>
      <c r="AA122" s="141"/>
      <c r="AB122" s="149"/>
      <c r="AC122" s="141"/>
      <c r="AD122" s="149"/>
      <c r="AE122" s="141"/>
      <c r="AF122" s="149"/>
      <c r="AG122" s="141"/>
      <c r="AH122" s="149"/>
      <c r="AI122" s="141"/>
      <c r="AJ122" s="149"/>
      <c r="AK122" s="141"/>
      <c r="AL122" s="149"/>
      <c r="AM122" s="141"/>
      <c r="AN122" s="149"/>
      <c r="AO122" s="141"/>
      <c r="AP122" s="149"/>
      <c r="AQ122" s="141"/>
      <c r="AR122" s="149"/>
      <c r="AS122" s="141"/>
      <c r="AT122" s="149"/>
      <c r="AU122" s="141"/>
      <c r="AV122" s="149"/>
      <c r="AW122" s="141"/>
      <c r="AX122" s="149"/>
      <c r="AY122" s="141"/>
      <c r="AZ122" s="149"/>
      <c r="BA122" s="141"/>
      <c r="BB122" s="149"/>
      <c r="BC122" s="141"/>
      <c r="BD122" s="149"/>
      <c r="BE122" s="141"/>
      <c r="BF122" s="193"/>
      <c r="BG122" s="144">
        <f t="shared" si="11"/>
        <v>0</v>
      </c>
      <c r="BH122" s="141">
        <v>60</v>
      </c>
      <c r="BI122" s="141">
        <f t="shared" si="12"/>
        <v>0</v>
      </c>
      <c r="BJ122" s="141">
        <v>80</v>
      </c>
      <c r="BK122" s="141">
        <f t="shared" si="14"/>
        <v>0</v>
      </c>
      <c r="BL122" s="145"/>
      <c r="BM122" s="150" t="str">
        <f t="shared" si="10"/>
        <v>×</v>
      </c>
    </row>
    <row r="123" spans="1:65" s="27" customFormat="1" ht="24.9" hidden="1" customHeight="1">
      <c r="A123" s="185" t="s">
        <v>27</v>
      </c>
      <c r="B123" s="141">
        <f>SUBTOTAL(103,C$5:C123)</f>
        <v>63</v>
      </c>
      <c r="C123" s="150" t="s">
        <v>280</v>
      </c>
      <c r="D123" s="159" t="s">
        <v>8</v>
      </c>
      <c r="E123" s="192"/>
      <c r="F123" s="207"/>
      <c r="G123" s="141"/>
      <c r="H123" s="149"/>
      <c r="I123" s="141"/>
      <c r="J123" s="149"/>
      <c r="K123" s="141"/>
      <c r="L123" s="149"/>
      <c r="M123" s="141"/>
      <c r="N123" s="149"/>
      <c r="O123" s="141"/>
      <c r="P123" s="149"/>
      <c r="Q123" s="141"/>
      <c r="R123" s="149"/>
      <c r="S123" s="141"/>
      <c r="T123" s="149"/>
      <c r="U123" s="141"/>
      <c r="V123" s="149"/>
      <c r="W123" s="141"/>
      <c r="X123" s="149"/>
      <c r="Y123" s="141"/>
      <c r="Z123" s="149"/>
      <c r="AA123" s="141"/>
      <c r="AB123" s="149"/>
      <c r="AC123" s="141"/>
      <c r="AD123" s="149"/>
      <c r="AE123" s="141"/>
      <c r="AF123" s="149"/>
      <c r="AG123" s="141"/>
      <c r="AH123" s="149"/>
      <c r="AI123" s="141"/>
      <c r="AJ123" s="149"/>
      <c r="AK123" s="141"/>
      <c r="AL123" s="149"/>
      <c r="AM123" s="141"/>
      <c r="AN123" s="149"/>
      <c r="AO123" s="141"/>
      <c r="AP123" s="149"/>
      <c r="AQ123" s="141"/>
      <c r="AR123" s="149"/>
      <c r="AS123" s="141"/>
      <c r="AT123" s="149"/>
      <c r="AU123" s="141"/>
      <c r="AV123" s="149"/>
      <c r="AW123" s="141"/>
      <c r="AX123" s="149"/>
      <c r="AY123" s="141"/>
      <c r="AZ123" s="149"/>
      <c r="BA123" s="141"/>
      <c r="BB123" s="149"/>
      <c r="BC123" s="141"/>
      <c r="BD123" s="149"/>
      <c r="BE123" s="141"/>
      <c r="BF123" s="193"/>
      <c r="BG123" s="144">
        <f t="shared" si="11"/>
        <v>0</v>
      </c>
      <c r="BH123" s="141">
        <v>60</v>
      </c>
      <c r="BI123" s="141">
        <f t="shared" si="12"/>
        <v>0</v>
      </c>
      <c r="BJ123" s="141">
        <v>80</v>
      </c>
      <c r="BK123" s="141">
        <f t="shared" si="14"/>
        <v>0</v>
      </c>
      <c r="BL123" s="145"/>
      <c r="BM123" s="150" t="str">
        <f t="shared" si="10"/>
        <v>×</v>
      </c>
    </row>
    <row r="124" spans="1:65" s="27" customFormat="1" ht="24.9" customHeight="1">
      <c r="A124" s="185" t="s">
        <v>27</v>
      </c>
      <c r="B124" s="141">
        <f>SUBTOTAL(103,C$5:C124)</f>
        <v>64</v>
      </c>
      <c r="C124" s="150" t="s">
        <v>85</v>
      </c>
      <c r="D124" s="159" t="s">
        <v>8</v>
      </c>
      <c r="E124" s="192"/>
      <c r="F124" s="207">
        <v>1</v>
      </c>
      <c r="G124" s="141"/>
      <c r="H124" s="149"/>
      <c r="I124" s="141"/>
      <c r="J124" s="149">
        <v>1</v>
      </c>
      <c r="K124" s="141"/>
      <c r="L124" s="149">
        <v>1</v>
      </c>
      <c r="M124" s="141"/>
      <c r="N124" s="149">
        <v>1</v>
      </c>
      <c r="O124" s="141"/>
      <c r="P124" s="149">
        <v>1</v>
      </c>
      <c r="Q124" s="141"/>
      <c r="R124" s="149">
        <v>1</v>
      </c>
      <c r="S124" s="141"/>
      <c r="T124" s="149">
        <v>1</v>
      </c>
      <c r="U124" s="141"/>
      <c r="V124" s="149"/>
      <c r="W124" s="141"/>
      <c r="X124" s="149"/>
      <c r="Y124" s="141"/>
      <c r="Z124" s="149">
        <v>1</v>
      </c>
      <c r="AA124" s="141"/>
      <c r="AB124" s="149">
        <v>1</v>
      </c>
      <c r="AC124" s="141"/>
      <c r="AD124" s="149">
        <v>1</v>
      </c>
      <c r="AE124" s="141"/>
      <c r="AF124" s="149">
        <v>1</v>
      </c>
      <c r="AG124" s="141"/>
      <c r="AH124" s="149">
        <v>1</v>
      </c>
      <c r="AI124" s="141"/>
      <c r="AJ124" s="149">
        <v>1</v>
      </c>
      <c r="AK124" s="141"/>
      <c r="AL124" s="149">
        <v>1</v>
      </c>
      <c r="AM124" s="141"/>
      <c r="AN124" s="149">
        <v>1</v>
      </c>
      <c r="AO124" s="141"/>
      <c r="AP124" s="149">
        <v>1</v>
      </c>
      <c r="AQ124" s="141"/>
      <c r="AR124" s="149">
        <v>1</v>
      </c>
      <c r="AS124" s="141"/>
      <c r="AT124" s="149"/>
      <c r="AU124" s="141"/>
      <c r="AV124" s="149"/>
      <c r="AW124" s="141"/>
      <c r="AX124" s="149"/>
      <c r="AY124" s="141"/>
      <c r="AZ124" s="149"/>
      <c r="BA124" s="141"/>
      <c r="BB124" s="149"/>
      <c r="BC124" s="141"/>
      <c r="BD124" s="149"/>
      <c r="BE124" s="141"/>
      <c r="BF124" s="193"/>
      <c r="BG124" s="144">
        <f t="shared" si="11"/>
        <v>0</v>
      </c>
      <c r="BH124" s="141">
        <v>60</v>
      </c>
      <c r="BI124" s="141">
        <f t="shared" si="12"/>
        <v>17</v>
      </c>
      <c r="BJ124" s="141">
        <v>80</v>
      </c>
      <c r="BK124" s="141">
        <f t="shared" si="14"/>
        <v>1360</v>
      </c>
      <c r="BL124" s="145"/>
      <c r="BM124" s="218" t="str">
        <f t="shared" si="10"/>
        <v>OK</v>
      </c>
    </row>
    <row r="125" spans="1:65" s="27" customFormat="1" ht="24.9" customHeight="1">
      <c r="A125" s="185" t="s">
        <v>27</v>
      </c>
      <c r="B125" s="141">
        <f>SUBTOTAL(103,C$5:C125)</f>
        <v>65</v>
      </c>
      <c r="C125" s="150" t="s">
        <v>74</v>
      </c>
      <c r="D125" s="159" t="s">
        <v>75</v>
      </c>
      <c r="E125" s="141"/>
      <c r="F125" s="149"/>
      <c r="G125" s="141"/>
      <c r="H125" s="149"/>
      <c r="I125" s="141"/>
      <c r="J125" s="149"/>
      <c r="K125" s="141"/>
      <c r="L125" s="149">
        <v>1</v>
      </c>
      <c r="M125" s="141"/>
      <c r="N125" s="149"/>
      <c r="O125" s="141"/>
      <c r="P125" s="149"/>
      <c r="Q125" s="141"/>
      <c r="R125" s="149"/>
      <c r="S125" s="141"/>
      <c r="T125" s="149"/>
      <c r="U125" s="141"/>
      <c r="V125" s="149"/>
      <c r="W125" s="141"/>
      <c r="X125" s="149"/>
      <c r="Y125" s="141"/>
      <c r="Z125" s="149"/>
      <c r="AA125" s="141"/>
      <c r="AB125" s="149"/>
      <c r="AC125" s="141"/>
      <c r="AD125" s="149"/>
      <c r="AE125" s="141"/>
      <c r="AF125" s="149"/>
      <c r="AG125" s="141"/>
      <c r="AH125" s="149"/>
      <c r="AI125" s="141"/>
      <c r="AJ125" s="149">
        <v>1</v>
      </c>
      <c r="AK125" s="141"/>
      <c r="AL125" s="149"/>
      <c r="AM125" s="141"/>
      <c r="AN125" s="149"/>
      <c r="AO125" s="144"/>
      <c r="AP125" s="149"/>
      <c r="AQ125" s="141"/>
      <c r="AR125" s="149"/>
      <c r="AS125" s="141"/>
      <c r="AT125" s="149"/>
      <c r="AU125" s="141"/>
      <c r="AV125" s="149"/>
      <c r="AW125" s="141"/>
      <c r="AX125" s="149"/>
      <c r="AY125" s="141"/>
      <c r="AZ125" s="149"/>
      <c r="BA125" s="141"/>
      <c r="BB125" s="149"/>
      <c r="BC125" s="141"/>
      <c r="BD125" s="149"/>
      <c r="BE125" s="141"/>
      <c r="BF125" s="214"/>
      <c r="BG125" s="141">
        <f t="shared" si="11"/>
        <v>0</v>
      </c>
      <c r="BH125" s="141">
        <v>60</v>
      </c>
      <c r="BI125" s="141">
        <f t="shared" si="12"/>
        <v>2</v>
      </c>
      <c r="BJ125" s="141">
        <v>80</v>
      </c>
      <c r="BK125" s="141">
        <f t="shared" si="14"/>
        <v>160</v>
      </c>
      <c r="BL125" s="224"/>
      <c r="BM125" s="218" t="str">
        <f t="shared" si="10"/>
        <v>OK</v>
      </c>
    </row>
    <row r="126" spans="1:65" s="27" customFormat="1" ht="24.9" hidden="1" customHeight="1">
      <c r="A126" s="185"/>
      <c r="B126" s="141">
        <f>SUBTOTAL(103,C$5:C126)</f>
        <v>65</v>
      </c>
      <c r="C126" s="150" t="s">
        <v>281</v>
      </c>
      <c r="D126" s="159" t="s">
        <v>8</v>
      </c>
      <c r="E126" s="221"/>
      <c r="F126" s="222"/>
      <c r="G126" s="202"/>
      <c r="H126" s="203"/>
      <c r="I126" s="202"/>
      <c r="J126" s="203"/>
      <c r="K126" s="202"/>
      <c r="L126" s="203"/>
      <c r="M126" s="202"/>
      <c r="N126" s="203"/>
      <c r="O126" s="202"/>
      <c r="P126" s="203"/>
      <c r="Q126" s="202"/>
      <c r="R126" s="203"/>
      <c r="S126" s="202"/>
      <c r="T126" s="203"/>
      <c r="U126" s="202"/>
      <c r="V126" s="203"/>
      <c r="W126" s="202"/>
      <c r="X126" s="203"/>
      <c r="Y126" s="202"/>
      <c r="Z126" s="203"/>
      <c r="AA126" s="202"/>
      <c r="AB126" s="203"/>
      <c r="AC126" s="202"/>
      <c r="AD126" s="203"/>
      <c r="AE126" s="202"/>
      <c r="AF126" s="203"/>
      <c r="AG126" s="202"/>
      <c r="AH126" s="203"/>
      <c r="AI126" s="202"/>
      <c r="AJ126" s="203"/>
      <c r="AK126" s="202"/>
      <c r="AL126" s="203"/>
      <c r="AM126" s="202"/>
      <c r="AN126" s="203"/>
      <c r="AO126" s="141"/>
      <c r="AP126" s="149"/>
      <c r="AQ126" s="141"/>
      <c r="AR126" s="149"/>
      <c r="AS126" s="141"/>
      <c r="AT126" s="149"/>
      <c r="AU126" s="141"/>
      <c r="AV126" s="149"/>
      <c r="AW126" s="141"/>
      <c r="AX126" s="149"/>
      <c r="AY126" s="141"/>
      <c r="AZ126" s="149"/>
      <c r="BA126" s="141"/>
      <c r="BB126" s="149"/>
      <c r="BC126" s="141"/>
      <c r="BD126" s="149"/>
      <c r="BE126" s="141"/>
      <c r="BF126" s="193"/>
      <c r="BG126" s="220">
        <f t="shared" si="11"/>
        <v>0</v>
      </c>
      <c r="BH126" s="202">
        <v>60</v>
      </c>
      <c r="BI126" s="202">
        <f t="shared" si="12"/>
        <v>0</v>
      </c>
      <c r="BJ126" s="202">
        <v>80</v>
      </c>
      <c r="BK126" s="202">
        <f>(BG126*BH126)+(BI126*BJ126)</f>
        <v>0</v>
      </c>
      <c r="BL126" s="145"/>
      <c r="BM126" s="150" t="str">
        <f t="shared" si="10"/>
        <v>×</v>
      </c>
    </row>
    <row r="127" spans="1:65" s="27" customFormat="1" ht="24.9" hidden="1" customHeight="1">
      <c r="A127" s="185" t="s">
        <v>27</v>
      </c>
      <c r="B127" s="141">
        <f>SUBTOTAL(103,C$5:C127)</f>
        <v>65</v>
      </c>
      <c r="C127" s="150" t="s">
        <v>65</v>
      </c>
      <c r="D127" s="159" t="s">
        <v>8</v>
      </c>
      <c r="E127" s="192"/>
      <c r="F127" s="207"/>
      <c r="G127" s="141"/>
      <c r="H127" s="149"/>
      <c r="I127" s="141"/>
      <c r="J127" s="149"/>
      <c r="K127" s="141"/>
      <c r="L127" s="149"/>
      <c r="M127" s="141"/>
      <c r="N127" s="149"/>
      <c r="O127" s="141"/>
      <c r="P127" s="149"/>
      <c r="Q127" s="141"/>
      <c r="R127" s="149"/>
      <c r="S127" s="141"/>
      <c r="T127" s="149"/>
      <c r="U127" s="141"/>
      <c r="V127" s="149"/>
      <c r="W127" s="141"/>
      <c r="X127" s="149"/>
      <c r="Y127" s="141"/>
      <c r="Z127" s="149"/>
      <c r="AA127" s="141"/>
      <c r="AB127" s="149"/>
      <c r="AC127" s="141"/>
      <c r="AD127" s="149"/>
      <c r="AE127" s="141"/>
      <c r="AF127" s="149"/>
      <c r="AG127" s="141"/>
      <c r="AH127" s="149"/>
      <c r="AI127" s="141"/>
      <c r="AJ127" s="149"/>
      <c r="AK127" s="141"/>
      <c r="AL127" s="149"/>
      <c r="AM127" s="141"/>
      <c r="AN127" s="149"/>
      <c r="AO127" s="141"/>
      <c r="AP127" s="149"/>
      <c r="AQ127" s="141"/>
      <c r="AR127" s="149"/>
      <c r="AS127" s="141"/>
      <c r="AT127" s="149"/>
      <c r="AU127" s="141"/>
      <c r="AV127" s="149"/>
      <c r="AW127" s="141"/>
      <c r="AX127" s="149"/>
      <c r="AY127" s="141"/>
      <c r="AZ127" s="149"/>
      <c r="BA127" s="141"/>
      <c r="BB127" s="149"/>
      <c r="BC127" s="141"/>
      <c r="BD127" s="149"/>
      <c r="BE127" s="141"/>
      <c r="BF127" s="193"/>
      <c r="BG127" s="144">
        <f t="shared" si="11"/>
        <v>0</v>
      </c>
      <c r="BH127" s="141">
        <v>60</v>
      </c>
      <c r="BI127" s="141">
        <f t="shared" si="12"/>
        <v>0</v>
      </c>
      <c r="BJ127" s="141">
        <v>80</v>
      </c>
      <c r="BK127" s="141">
        <f t="shared" si="14"/>
        <v>0</v>
      </c>
      <c r="BL127" s="145"/>
      <c r="BM127" s="150" t="str">
        <f t="shared" si="10"/>
        <v>×</v>
      </c>
    </row>
    <row r="128" spans="1:65" s="27" customFormat="1" ht="24.9" customHeight="1">
      <c r="A128" s="185"/>
      <c r="B128" s="141">
        <f>SUBTOTAL(103,C$5:C128)</f>
        <v>66</v>
      </c>
      <c r="C128" s="150" t="s">
        <v>282</v>
      </c>
      <c r="D128" s="159" t="s">
        <v>8</v>
      </c>
      <c r="E128" s="141"/>
      <c r="F128" s="149">
        <v>1</v>
      </c>
      <c r="G128" s="141"/>
      <c r="H128" s="149"/>
      <c r="I128" s="141"/>
      <c r="J128" s="149">
        <v>1</v>
      </c>
      <c r="K128" s="141"/>
      <c r="L128" s="149">
        <v>1</v>
      </c>
      <c r="M128" s="141"/>
      <c r="N128" s="149">
        <v>1</v>
      </c>
      <c r="O128" s="141"/>
      <c r="P128" s="149"/>
      <c r="Q128" s="141"/>
      <c r="R128" s="149">
        <v>1</v>
      </c>
      <c r="S128" s="141"/>
      <c r="T128" s="149"/>
      <c r="U128" s="141"/>
      <c r="V128" s="149">
        <v>1</v>
      </c>
      <c r="W128" s="141"/>
      <c r="X128" s="149">
        <v>1</v>
      </c>
      <c r="Y128" s="141"/>
      <c r="Z128" s="149">
        <v>1</v>
      </c>
      <c r="AA128" s="141"/>
      <c r="AB128" s="149">
        <v>1</v>
      </c>
      <c r="AC128" s="141"/>
      <c r="AD128" s="149">
        <v>1</v>
      </c>
      <c r="AE128" s="141"/>
      <c r="AF128" s="149">
        <v>1</v>
      </c>
      <c r="AG128" s="141"/>
      <c r="AH128" s="149"/>
      <c r="AI128" s="141"/>
      <c r="AJ128" s="149"/>
      <c r="AK128" s="141"/>
      <c r="AL128" s="149"/>
      <c r="AM128" s="141"/>
      <c r="AN128" s="149">
        <v>1</v>
      </c>
      <c r="AO128" s="144"/>
      <c r="AP128" s="149">
        <v>1</v>
      </c>
      <c r="AQ128" s="141"/>
      <c r="AR128" s="149"/>
      <c r="AS128" s="141"/>
      <c r="AT128" s="149"/>
      <c r="AU128" s="141"/>
      <c r="AV128" s="149"/>
      <c r="AW128" s="141"/>
      <c r="AX128" s="149"/>
      <c r="AY128" s="141"/>
      <c r="AZ128" s="149"/>
      <c r="BA128" s="141"/>
      <c r="BB128" s="149"/>
      <c r="BC128" s="141"/>
      <c r="BD128" s="149"/>
      <c r="BE128" s="141"/>
      <c r="BF128" s="214"/>
      <c r="BG128" s="141">
        <f t="shared" ref="BG128:BG140" si="15">E128+I128+K128+M128+O128+Q128+S128+U128+W128+Y128+AA128+AC128+AE128+AG128+AI128+AK128+AM128+AO128+AQ128+AS128+AU128+BE128+G128+AW128+AY128+BA128+BC128</f>
        <v>0</v>
      </c>
      <c r="BH128" s="141">
        <v>60</v>
      </c>
      <c r="BI128" s="141">
        <f t="shared" ref="BI128:BI140" si="16">F128+J128+L128+N128+P128+R128+T128+V128+X128+Z128+AB128+AD128+AF128+AH128+AJ128+AL128+AN128+AP128+AR128+AT128+AV128+BF128+H128+AX128+AZ128+BB128+BD128</f>
        <v>13</v>
      </c>
      <c r="BJ128" s="141">
        <v>80</v>
      </c>
      <c r="BK128" s="141">
        <f t="shared" si="14"/>
        <v>1040</v>
      </c>
      <c r="BL128" s="224"/>
      <c r="BM128" s="218" t="str">
        <f t="shared" si="10"/>
        <v>OK</v>
      </c>
    </row>
    <row r="129" spans="1:65" s="27" customFormat="1" ht="24.9" hidden="1" customHeight="1">
      <c r="A129" s="185"/>
      <c r="B129" s="141">
        <f>SUBTOTAL(103,C$5:C129)</f>
        <v>66</v>
      </c>
      <c r="C129" s="150" t="s">
        <v>283</v>
      </c>
      <c r="D129" s="159" t="s">
        <v>8</v>
      </c>
      <c r="E129" s="221"/>
      <c r="F129" s="222"/>
      <c r="G129" s="202"/>
      <c r="H129" s="203"/>
      <c r="I129" s="202"/>
      <c r="J129" s="203"/>
      <c r="K129" s="202"/>
      <c r="L129" s="203"/>
      <c r="M129" s="202"/>
      <c r="N129" s="203"/>
      <c r="O129" s="202"/>
      <c r="P129" s="203"/>
      <c r="Q129" s="202"/>
      <c r="R129" s="203"/>
      <c r="S129" s="202"/>
      <c r="T129" s="203"/>
      <c r="U129" s="202"/>
      <c r="V129" s="203"/>
      <c r="W129" s="202"/>
      <c r="X129" s="203"/>
      <c r="Y129" s="202"/>
      <c r="Z129" s="203"/>
      <c r="AA129" s="202"/>
      <c r="AB129" s="203"/>
      <c r="AC129" s="202"/>
      <c r="AD129" s="203"/>
      <c r="AE129" s="202"/>
      <c r="AF129" s="203"/>
      <c r="AG129" s="202"/>
      <c r="AH129" s="203"/>
      <c r="AI129" s="202"/>
      <c r="AJ129" s="203"/>
      <c r="AK129" s="202"/>
      <c r="AL129" s="203"/>
      <c r="AM129" s="202"/>
      <c r="AN129" s="203"/>
      <c r="AO129" s="141"/>
      <c r="AP129" s="149"/>
      <c r="AQ129" s="141"/>
      <c r="AR129" s="149"/>
      <c r="AS129" s="141"/>
      <c r="AT129" s="149"/>
      <c r="AU129" s="141"/>
      <c r="AV129" s="149"/>
      <c r="AW129" s="141"/>
      <c r="AX129" s="149"/>
      <c r="AY129" s="141"/>
      <c r="AZ129" s="149"/>
      <c r="BA129" s="141"/>
      <c r="BB129" s="149"/>
      <c r="BC129" s="141"/>
      <c r="BD129" s="149"/>
      <c r="BE129" s="141"/>
      <c r="BF129" s="193"/>
      <c r="BG129" s="220">
        <f t="shared" si="15"/>
        <v>0</v>
      </c>
      <c r="BH129" s="202">
        <v>60</v>
      </c>
      <c r="BI129" s="202">
        <f t="shared" si="16"/>
        <v>0</v>
      </c>
      <c r="BJ129" s="202">
        <v>80</v>
      </c>
      <c r="BK129" s="202">
        <f t="shared" si="14"/>
        <v>0</v>
      </c>
      <c r="BL129" s="145"/>
      <c r="BM129" s="150" t="str">
        <f t="shared" si="10"/>
        <v>×</v>
      </c>
    </row>
    <row r="130" spans="1:65" s="27" customFormat="1" ht="24.9" customHeight="1">
      <c r="A130" s="185"/>
      <c r="B130" s="141">
        <f>SUBTOTAL(103,C$5:C130)</f>
        <v>67</v>
      </c>
      <c r="C130" s="150" t="s">
        <v>284</v>
      </c>
      <c r="D130" s="159" t="s">
        <v>8</v>
      </c>
      <c r="E130" s="141"/>
      <c r="F130" s="149">
        <v>1</v>
      </c>
      <c r="G130" s="141"/>
      <c r="H130" s="149">
        <v>1</v>
      </c>
      <c r="I130" s="141"/>
      <c r="J130" s="149">
        <v>1</v>
      </c>
      <c r="K130" s="141"/>
      <c r="L130" s="149">
        <v>1</v>
      </c>
      <c r="M130" s="141"/>
      <c r="N130" s="149">
        <v>1</v>
      </c>
      <c r="O130" s="141"/>
      <c r="P130" s="149">
        <v>1</v>
      </c>
      <c r="Q130" s="141"/>
      <c r="R130" s="149">
        <v>1</v>
      </c>
      <c r="S130" s="141"/>
      <c r="T130" s="149">
        <v>1</v>
      </c>
      <c r="U130" s="141"/>
      <c r="V130" s="149">
        <v>1</v>
      </c>
      <c r="W130" s="141"/>
      <c r="X130" s="149"/>
      <c r="Y130" s="141"/>
      <c r="Z130" s="149">
        <v>1</v>
      </c>
      <c r="AA130" s="141"/>
      <c r="AB130" s="149">
        <v>1</v>
      </c>
      <c r="AC130" s="141"/>
      <c r="AD130" s="149"/>
      <c r="AE130" s="141"/>
      <c r="AF130" s="149"/>
      <c r="AG130" s="141"/>
      <c r="AH130" s="149">
        <v>1</v>
      </c>
      <c r="AI130" s="141"/>
      <c r="AJ130" s="149">
        <v>1</v>
      </c>
      <c r="AK130" s="141"/>
      <c r="AL130" s="149">
        <v>1</v>
      </c>
      <c r="AM130" s="141"/>
      <c r="AN130" s="149">
        <v>1</v>
      </c>
      <c r="AO130" s="144"/>
      <c r="AP130" s="149">
        <v>1</v>
      </c>
      <c r="AQ130" s="141"/>
      <c r="AR130" s="149">
        <v>1</v>
      </c>
      <c r="AS130" s="141"/>
      <c r="AT130" s="149"/>
      <c r="AU130" s="141"/>
      <c r="AV130" s="149"/>
      <c r="AW130" s="141"/>
      <c r="AX130" s="149"/>
      <c r="AY130" s="141"/>
      <c r="AZ130" s="149"/>
      <c r="BA130" s="141"/>
      <c r="BB130" s="149"/>
      <c r="BC130" s="141"/>
      <c r="BD130" s="149"/>
      <c r="BE130" s="141"/>
      <c r="BF130" s="214"/>
      <c r="BG130" s="141">
        <f t="shared" si="15"/>
        <v>0</v>
      </c>
      <c r="BH130" s="141">
        <v>60</v>
      </c>
      <c r="BI130" s="141">
        <f t="shared" si="16"/>
        <v>17</v>
      </c>
      <c r="BJ130" s="141">
        <v>80</v>
      </c>
      <c r="BK130" s="141">
        <f t="shared" si="14"/>
        <v>1360</v>
      </c>
      <c r="BL130" s="224"/>
      <c r="BM130" s="218" t="str">
        <f t="shared" si="10"/>
        <v>OK</v>
      </c>
    </row>
    <row r="131" spans="1:65" s="27" customFormat="1" ht="24.9" hidden="1" customHeight="1">
      <c r="A131" s="185"/>
      <c r="B131" s="141">
        <f>SUBTOTAL(103,C$5:C131)</f>
        <v>67</v>
      </c>
      <c r="C131" s="150" t="s">
        <v>285</v>
      </c>
      <c r="D131" s="159" t="s">
        <v>8</v>
      </c>
      <c r="E131" s="221"/>
      <c r="F131" s="222"/>
      <c r="G131" s="202"/>
      <c r="H131" s="203"/>
      <c r="I131" s="202"/>
      <c r="J131" s="203"/>
      <c r="K131" s="202"/>
      <c r="L131" s="203"/>
      <c r="M131" s="202"/>
      <c r="N131" s="203"/>
      <c r="O131" s="202"/>
      <c r="P131" s="203"/>
      <c r="Q131" s="202"/>
      <c r="R131" s="203"/>
      <c r="S131" s="202"/>
      <c r="T131" s="203"/>
      <c r="U131" s="202"/>
      <c r="V131" s="203"/>
      <c r="W131" s="202"/>
      <c r="X131" s="203"/>
      <c r="Y131" s="202"/>
      <c r="Z131" s="203"/>
      <c r="AA131" s="202"/>
      <c r="AB131" s="203"/>
      <c r="AC131" s="202"/>
      <c r="AD131" s="203"/>
      <c r="AE131" s="202"/>
      <c r="AF131" s="203"/>
      <c r="AG131" s="202"/>
      <c r="AH131" s="203"/>
      <c r="AI131" s="202"/>
      <c r="AJ131" s="203"/>
      <c r="AK131" s="202"/>
      <c r="AL131" s="203"/>
      <c r="AM131" s="202"/>
      <c r="AN131" s="203"/>
      <c r="AO131" s="141"/>
      <c r="AP131" s="149"/>
      <c r="AQ131" s="141"/>
      <c r="AR131" s="149"/>
      <c r="AS131" s="141"/>
      <c r="AT131" s="149"/>
      <c r="AU131" s="141"/>
      <c r="AV131" s="149"/>
      <c r="AW131" s="141"/>
      <c r="AX131" s="149"/>
      <c r="AY131" s="141"/>
      <c r="AZ131" s="149"/>
      <c r="BA131" s="141"/>
      <c r="BB131" s="149"/>
      <c r="BC131" s="141"/>
      <c r="BD131" s="149"/>
      <c r="BE131" s="141"/>
      <c r="BF131" s="193"/>
      <c r="BG131" s="220">
        <f t="shared" si="15"/>
        <v>0</v>
      </c>
      <c r="BH131" s="202">
        <v>60</v>
      </c>
      <c r="BI131" s="202">
        <f t="shared" si="16"/>
        <v>0</v>
      </c>
      <c r="BJ131" s="202">
        <v>80</v>
      </c>
      <c r="BK131" s="202">
        <f t="shared" si="14"/>
        <v>0</v>
      </c>
      <c r="BL131" s="145"/>
      <c r="BM131" s="150" t="str">
        <f t="shared" si="10"/>
        <v>×</v>
      </c>
    </row>
    <row r="132" spans="1:65" s="27" customFormat="1" ht="24.9" customHeight="1">
      <c r="A132" s="185" t="s">
        <v>27</v>
      </c>
      <c r="B132" s="278">
        <f>SUBTOTAL(103,C$5:C132)</f>
        <v>68</v>
      </c>
      <c r="C132" s="276" t="s">
        <v>286</v>
      </c>
      <c r="D132" s="276" t="s">
        <v>8</v>
      </c>
      <c r="E132" s="141"/>
      <c r="F132" s="149"/>
      <c r="G132" s="141"/>
      <c r="H132" s="149"/>
      <c r="I132" s="141"/>
      <c r="J132" s="149"/>
      <c r="K132" s="141"/>
      <c r="L132" s="149"/>
      <c r="M132" s="141"/>
      <c r="N132" s="149"/>
      <c r="O132" s="141"/>
      <c r="P132" s="149"/>
      <c r="Q132" s="141"/>
      <c r="R132" s="149">
        <v>1</v>
      </c>
      <c r="S132" s="141"/>
      <c r="T132" s="149">
        <v>1</v>
      </c>
      <c r="U132" s="141"/>
      <c r="V132" s="149"/>
      <c r="W132" s="141"/>
      <c r="X132" s="149"/>
      <c r="Y132" s="141"/>
      <c r="Z132" s="149"/>
      <c r="AA132" s="141"/>
      <c r="AB132" s="149"/>
      <c r="AC132" s="141"/>
      <c r="AD132" s="149"/>
      <c r="AE132" s="141"/>
      <c r="AF132" s="149"/>
      <c r="AG132" s="141"/>
      <c r="AH132" s="149"/>
      <c r="AI132" s="141"/>
      <c r="AJ132" s="149"/>
      <c r="AK132" s="141"/>
      <c r="AL132" s="149"/>
      <c r="AM132" s="141"/>
      <c r="AN132" s="149"/>
      <c r="AO132" s="141"/>
      <c r="AP132" s="149"/>
      <c r="AQ132" s="141"/>
      <c r="AR132" s="149"/>
      <c r="AS132" s="151"/>
      <c r="AT132" s="152"/>
      <c r="AU132" s="151"/>
      <c r="AV132" s="152"/>
      <c r="AW132" s="151"/>
      <c r="AX132" s="152"/>
      <c r="AY132" s="151"/>
      <c r="AZ132" s="152"/>
      <c r="BA132" s="151"/>
      <c r="BB132" s="152"/>
      <c r="BC132" s="151"/>
      <c r="BD132" s="152"/>
      <c r="BE132" s="151"/>
      <c r="BF132" s="215"/>
      <c r="BG132" s="141">
        <f t="shared" si="15"/>
        <v>0</v>
      </c>
      <c r="BH132" s="141">
        <v>60</v>
      </c>
      <c r="BI132" s="141">
        <f t="shared" si="16"/>
        <v>2</v>
      </c>
      <c r="BJ132" s="141">
        <v>80</v>
      </c>
      <c r="BK132" s="141">
        <f t="shared" si="14"/>
        <v>160</v>
      </c>
      <c r="BL132" s="277"/>
      <c r="BM132" s="150" t="str">
        <f t="shared" si="10"/>
        <v>OK</v>
      </c>
    </row>
    <row r="133" spans="1:65" s="27" customFormat="1" ht="24.9" hidden="1" customHeight="1">
      <c r="A133" s="185" t="s">
        <v>27</v>
      </c>
      <c r="B133" s="141">
        <f>SUBTOTAL(103,C$5:C133)</f>
        <v>68</v>
      </c>
      <c r="C133" s="150" t="s">
        <v>287</v>
      </c>
      <c r="D133" s="159" t="s">
        <v>8</v>
      </c>
      <c r="E133" s="200"/>
      <c r="F133" s="209"/>
      <c r="G133" s="151"/>
      <c r="H133" s="152"/>
      <c r="I133" s="151"/>
      <c r="J133" s="152"/>
      <c r="K133" s="151"/>
      <c r="L133" s="152"/>
      <c r="M133" s="151"/>
      <c r="N133" s="152"/>
      <c r="O133" s="151"/>
      <c r="P133" s="152"/>
      <c r="Q133" s="151"/>
      <c r="R133" s="152"/>
      <c r="S133" s="151"/>
      <c r="T133" s="152"/>
      <c r="U133" s="151"/>
      <c r="V133" s="152"/>
      <c r="W133" s="151"/>
      <c r="X133" s="152"/>
      <c r="Y133" s="151"/>
      <c r="Z133" s="152"/>
      <c r="AA133" s="151"/>
      <c r="AB133" s="152"/>
      <c r="AC133" s="151"/>
      <c r="AD133" s="152"/>
      <c r="AE133" s="151"/>
      <c r="AF133" s="152"/>
      <c r="AG133" s="151"/>
      <c r="AH133" s="152"/>
      <c r="AI133" s="151"/>
      <c r="AJ133" s="152"/>
      <c r="AK133" s="151"/>
      <c r="AL133" s="152"/>
      <c r="AM133" s="151"/>
      <c r="AN133" s="152"/>
      <c r="AO133" s="151"/>
      <c r="AP133" s="152"/>
      <c r="AQ133" s="151"/>
      <c r="AR133" s="152"/>
      <c r="AS133" s="151"/>
      <c r="AT133" s="152"/>
      <c r="AU133" s="151"/>
      <c r="AV133" s="152"/>
      <c r="AW133" s="151"/>
      <c r="AX133" s="152"/>
      <c r="AY133" s="151"/>
      <c r="AZ133" s="152"/>
      <c r="BA133" s="151"/>
      <c r="BB133" s="152"/>
      <c r="BC133" s="151"/>
      <c r="BD133" s="152"/>
      <c r="BE133" s="151"/>
      <c r="BF133" s="201"/>
      <c r="BG133" s="144">
        <f t="shared" si="15"/>
        <v>0</v>
      </c>
      <c r="BH133" s="141">
        <v>60</v>
      </c>
      <c r="BI133" s="141">
        <f t="shared" si="16"/>
        <v>0</v>
      </c>
      <c r="BJ133" s="141">
        <v>80</v>
      </c>
      <c r="BK133" s="141">
        <f t="shared" si="14"/>
        <v>0</v>
      </c>
      <c r="BL133" s="145"/>
      <c r="BM133" s="150" t="str">
        <f t="shared" si="10"/>
        <v>×</v>
      </c>
    </row>
    <row r="134" spans="1:65" s="27" customFormat="1" ht="24.9" customHeight="1">
      <c r="A134" s="185" t="s">
        <v>27</v>
      </c>
      <c r="B134" s="141">
        <f>SUBTOTAL(103,C$5:C134)</f>
        <v>69</v>
      </c>
      <c r="C134" s="150" t="s">
        <v>288</v>
      </c>
      <c r="D134" s="159" t="s">
        <v>8</v>
      </c>
      <c r="E134" s="141"/>
      <c r="F134" s="149"/>
      <c r="G134" s="141"/>
      <c r="H134" s="149"/>
      <c r="I134" s="141"/>
      <c r="J134" s="149"/>
      <c r="K134" s="141"/>
      <c r="L134" s="149"/>
      <c r="M134" s="141"/>
      <c r="N134" s="149">
        <v>1</v>
      </c>
      <c r="O134" s="141"/>
      <c r="P134" s="149">
        <v>1</v>
      </c>
      <c r="Q134" s="141"/>
      <c r="R134" s="149">
        <v>1</v>
      </c>
      <c r="S134" s="141"/>
      <c r="T134" s="149"/>
      <c r="U134" s="141"/>
      <c r="V134" s="149"/>
      <c r="W134" s="141"/>
      <c r="X134" s="149"/>
      <c r="Y134" s="141"/>
      <c r="Z134" s="149"/>
      <c r="AA134" s="141"/>
      <c r="AB134" s="149"/>
      <c r="AC134" s="141"/>
      <c r="AD134" s="149"/>
      <c r="AE134" s="141"/>
      <c r="AF134" s="149"/>
      <c r="AG134" s="141"/>
      <c r="AH134" s="149"/>
      <c r="AI134" s="141"/>
      <c r="AJ134" s="149"/>
      <c r="AK134" s="141"/>
      <c r="AL134" s="149">
        <v>1</v>
      </c>
      <c r="AM134" s="141"/>
      <c r="AN134" s="149"/>
      <c r="AO134" s="219"/>
      <c r="AP134" s="152"/>
      <c r="AQ134" s="151"/>
      <c r="AR134" s="152"/>
      <c r="AS134" s="151"/>
      <c r="AT134" s="152"/>
      <c r="AU134" s="151"/>
      <c r="AV134" s="152"/>
      <c r="AW134" s="151"/>
      <c r="AX134" s="152"/>
      <c r="AY134" s="151"/>
      <c r="AZ134" s="152"/>
      <c r="BA134" s="151"/>
      <c r="BB134" s="152"/>
      <c r="BC134" s="151"/>
      <c r="BD134" s="152"/>
      <c r="BE134" s="151"/>
      <c r="BF134" s="215"/>
      <c r="BG134" s="141">
        <f t="shared" si="15"/>
        <v>0</v>
      </c>
      <c r="BH134" s="141">
        <v>60</v>
      </c>
      <c r="BI134" s="141">
        <f t="shared" si="16"/>
        <v>4</v>
      </c>
      <c r="BJ134" s="141">
        <v>80</v>
      </c>
      <c r="BK134" s="141">
        <f t="shared" si="14"/>
        <v>320</v>
      </c>
      <c r="BL134" s="224"/>
      <c r="BM134" s="218" t="str">
        <f t="shared" si="10"/>
        <v>OK</v>
      </c>
    </row>
    <row r="135" spans="1:65" s="27" customFormat="1" ht="24.9" hidden="1" customHeight="1">
      <c r="A135" s="185"/>
      <c r="B135" s="141">
        <f>SUBTOTAL(103,C$5:C135)</f>
        <v>69</v>
      </c>
      <c r="C135" s="262" t="s">
        <v>315</v>
      </c>
      <c r="D135" s="159" t="s">
        <v>8</v>
      </c>
      <c r="E135" s="141"/>
      <c r="F135" s="149"/>
      <c r="G135" s="141"/>
      <c r="H135" s="149"/>
      <c r="I135" s="141"/>
      <c r="J135" s="149"/>
      <c r="K135" s="141"/>
      <c r="L135" s="149"/>
      <c r="M135" s="141"/>
      <c r="N135" s="149"/>
      <c r="O135" s="141"/>
      <c r="P135" s="149"/>
      <c r="Q135" s="141"/>
      <c r="R135" s="149"/>
      <c r="S135" s="141"/>
      <c r="T135" s="149"/>
      <c r="U135" s="141"/>
      <c r="V135" s="149"/>
      <c r="W135" s="141"/>
      <c r="X135" s="149"/>
      <c r="Y135" s="141"/>
      <c r="Z135" s="149"/>
      <c r="AA135" s="141"/>
      <c r="AB135" s="149"/>
      <c r="AC135" s="141"/>
      <c r="AD135" s="149"/>
      <c r="AE135" s="141"/>
      <c r="AF135" s="149"/>
      <c r="AG135" s="141"/>
      <c r="AH135" s="149"/>
      <c r="AI135" s="141"/>
      <c r="AJ135" s="149"/>
      <c r="AK135" s="141"/>
      <c r="AL135" s="149"/>
      <c r="AM135" s="141"/>
      <c r="AN135" s="149"/>
      <c r="AO135" s="219"/>
      <c r="AP135" s="152"/>
      <c r="AQ135" s="151"/>
      <c r="AR135" s="152"/>
      <c r="AS135" s="151"/>
      <c r="AT135" s="152"/>
      <c r="AU135" s="151"/>
      <c r="AV135" s="152"/>
      <c r="AW135" s="151"/>
      <c r="AX135" s="152"/>
      <c r="AY135" s="151"/>
      <c r="AZ135" s="152"/>
      <c r="BA135" s="151"/>
      <c r="BB135" s="152"/>
      <c r="BC135" s="151"/>
      <c r="BD135" s="152"/>
      <c r="BE135" s="151"/>
      <c r="BF135" s="215"/>
      <c r="BG135" s="141">
        <f t="shared" si="15"/>
        <v>0</v>
      </c>
      <c r="BH135" s="141">
        <v>60</v>
      </c>
      <c r="BI135" s="141">
        <f t="shared" si="16"/>
        <v>0</v>
      </c>
      <c r="BJ135" s="141">
        <v>80</v>
      </c>
      <c r="BK135" s="141">
        <f t="shared" si="14"/>
        <v>0</v>
      </c>
      <c r="BL135" s="263"/>
      <c r="BM135" s="218" t="str">
        <f t="shared" si="10"/>
        <v>×</v>
      </c>
    </row>
    <row r="136" spans="1:65" s="27" customFormat="1" ht="24.9" hidden="1" customHeight="1">
      <c r="A136" s="185"/>
      <c r="B136" s="141">
        <f>SUBTOTAL(103,C$5:C136)</f>
        <v>69</v>
      </c>
      <c r="C136" s="150" t="s">
        <v>228</v>
      </c>
      <c r="D136" s="159" t="s">
        <v>8</v>
      </c>
      <c r="E136" s="141"/>
      <c r="F136" s="149"/>
      <c r="G136" s="141"/>
      <c r="H136" s="149"/>
      <c r="I136" s="141"/>
      <c r="J136" s="149"/>
      <c r="K136" s="141"/>
      <c r="L136" s="149"/>
      <c r="M136" s="141"/>
      <c r="N136" s="149"/>
      <c r="O136" s="141"/>
      <c r="P136" s="149"/>
      <c r="Q136" s="141"/>
      <c r="R136" s="149"/>
      <c r="S136" s="141"/>
      <c r="T136" s="149"/>
      <c r="U136" s="141"/>
      <c r="V136" s="149"/>
      <c r="W136" s="141"/>
      <c r="X136" s="149"/>
      <c r="Y136" s="141"/>
      <c r="Z136" s="149"/>
      <c r="AA136" s="141"/>
      <c r="AB136" s="149"/>
      <c r="AC136" s="141"/>
      <c r="AD136" s="149"/>
      <c r="AE136" s="141"/>
      <c r="AF136" s="149"/>
      <c r="AG136" s="141"/>
      <c r="AH136" s="149"/>
      <c r="AI136" s="141"/>
      <c r="AJ136" s="149"/>
      <c r="AK136" s="141"/>
      <c r="AL136" s="149"/>
      <c r="AM136" s="141"/>
      <c r="AN136" s="149"/>
      <c r="AO136" s="219"/>
      <c r="AP136" s="152"/>
      <c r="AQ136" s="151"/>
      <c r="AR136" s="152"/>
      <c r="AS136" s="151"/>
      <c r="AT136" s="152"/>
      <c r="AU136" s="151"/>
      <c r="AV136" s="152"/>
      <c r="AW136" s="151"/>
      <c r="AX136" s="152"/>
      <c r="AY136" s="151"/>
      <c r="AZ136" s="152"/>
      <c r="BA136" s="151"/>
      <c r="BB136" s="152"/>
      <c r="BC136" s="151"/>
      <c r="BD136" s="152"/>
      <c r="BE136" s="151"/>
      <c r="BF136" s="215"/>
      <c r="BG136" s="141">
        <f t="shared" si="15"/>
        <v>0</v>
      </c>
      <c r="BH136" s="141">
        <v>60</v>
      </c>
      <c r="BI136" s="141">
        <f t="shared" si="16"/>
        <v>0</v>
      </c>
      <c r="BJ136" s="141">
        <v>80</v>
      </c>
      <c r="BK136" s="141">
        <f t="shared" si="14"/>
        <v>0</v>
      </c>
      <c r="BL136" s="228"/>
      <c r="BM136" s="218" t="str">
        <f t="shared" si="10"/>
        <v>×</v>
      </c>
    </row>
    <row r="137" spans="1:65" s="27" customFormat="1" ht="24.9" customHeight="1">
      <c r="A137" s="185"/>
      <c r="B137" s="141">
        <f>SUBTOTAL(103,C$5:C137)</f>
        <v>70</v>
      </c>
      <c r="C137" s="259" t="s">
        <v>312</v>
      </c>
      <c r="D137" s="159" t="s">
        <v>313</v>
      </c>
      <c r="E137" s="141"/>
      <c r="F137" s="149"/>
      <c r="G137" s="141"/>
      <c r="H137" s="149"/>
      <c r="I137" s="141"/>
      <c r="J137" s="149"/>
      <c r="K137" s="141"/>
      <c r="L137" s="149"/>
      <c r="M137" s="141"/>
      <c r="N137" s="149"/>
      <c r="O137" s="141"/>
      <c r="P137" s="149"/>
      <c r="Q137" s="141"/>
      <c r="R137" s="149"/>
      <c r="S137" s="141"/>
      <c r="T137" s="149"/>
      <c r="U137" s="141"/>
      <c r="V137" s="149"/>
      <c r="W137" s="141"/>
      <c r="X137" s="149"/>
      <c r="Y137" s="141"/>
      <c r="Z137" s="149"/>
      <c r="AA137" s="141"/>
      <c r="AB137" s="149"/>
      <c r="AC137" s="141"/>
      <c r="AD137" s="149"/>
      <c r="AE137" s="141"/>
      <c r="AF137" s="149"/>
      <c r="AG137" s="141"/>
      <c r="AH137" s="149"/>
      <c r="AI137" s="141"/>
      <c r="AJ137" s="149"/>
      <c r="AK137" s="141"/>
      <c r="AL137" s="149">
        <v>1</v>
      </c>
      <c r="AM137" s="141"/>
      <c r="AN137" s="149"/>
      <c r="AO137" s="219"/>
      <c r="AP137" s="152"/>
      <c r="AQ137" s="151"/>
      <c r="AR137" s="152"/>
      <c r="AS137" s="151"/>
      <c r="AT137" s="152"/>
      <c r="AU137" s="151"/>
      <c r="AV137" s="152"/>
      <c r="AW137" s="151"/>
      <c r="AX137" s="152"/>
      <c r="AY137" s="151"/>
      <c r="AZ137" s="152"/>
      <c r="BA137" s="151"/>
      <c r="BB137" s="152"/>
      <c r="BC137" s="151"/>
      <c r="BD137" s="152"/>
      <c r="BE137" s="151"/>
      <c r="BF137" s="215"/>
      <c r="BG137" s="141">
        <f t="shared" si="15"/>
        <v>0</v>
      </c>
      <c r="BH137" s="141">
        <v>60</v>
      </c>
      <c r="BI137" s="141">
        <f t="shared" si="16"/>
        <v>1</v>
      </c>
      <c r="BJ137" s="141">
        <v>80</v>
      </c>
      <c r="BK137" s="141">
        <f t="shared" si="14"/>
        <v>80</v>
      </c>
      <c r="BL137" s="260"/>
      <c r="BM137" s="218" t="str">
        <f t="shared" si="10"/>
        <v>OK</v>
      </c>
    </row>
    <row r="138" spans="1:65" s="27" customFormat="1" ht="24.9" customHeight="1">
      <c r="A138" s="185"/>
      <c r="B138" s="141">
        <f>SUBTOTAL(103,C$5:C138)</f>
        <v>71</v>
      </c>
      <c r="C138" s="150" t="s">
        <v>289</v>
      </c>
      <c r="D138" s="159" t="s">
        <v>8</v>
      </c>
      <c r="E138" s="141"/>
      <c r="F138" s="149"/>
      <c r="G138" s="141"/>
      <c r="H138" s="149"/>
      <c r="I138" s="141"/>
      <c r="J138" s="149">
        <v>1</v>
      </c>
      <c r="K138" s="141"/>
      <c r="L138" s="149"/>
      <c r="M138" s="141"/>
      <c r="N138" s="149">
        <v>1</v>
      </c>
      <c r="O138" s="141"/>
      <c r="P138" s="149">
        <v>1</v>
      </c>
      <c r="Q138" s="141"/>
      <c r="R138" s="149"/>
      <c r="S138" s="141"/>
      <c r="T138" s="149"/>
      <c r="U138" s="141"/>
      <c r="V138" s="149"/>
      <c r="W138" s="141"/>
      <c r="X138" s="149">
        <v>1</v>
      </c>
      <c r="Y138" s="141"/>
      <c r="Z138" s="149"/>
      <c r="AA138" s="141"/>
      <c r="AB138" s="149"/>
      <c r="AC138" s="141"/>
      <c r="AD138" s="149"/>
      <c r="AE138" s="141"/>
      <c r="AF138" s="149"/>
      <c r="AG138" s="141"/>
      <c r="AH138" s="149"/>
      <c r="AI138" s="141"/>
      <c r="AJ138" s="149"/>
      <c r="AK138" s="141"/>
      <c r="AL138" s="149">
        <v>1</v>
      </c>
      <c r="AM138" s="141"/>
      <c r="AN138" s="149"/>
      <c r="AO138" s="219"/>
      <c r="AP138" s="152">
        <v>1</v>
      </c>
      <c r="AQ138" s="151"/>
      <c r="AR138" s="152">
        <v>1</v>
      </c>
      <c r="AS138" s="151"/>
      <c r="AT138" s="152"/>
      <c r="AU138" s="151"/>
      <c r="AV138" s="152"/>
      <c r="AW138" s="151"/>
      <c r="AX138" s="152"/>
      <c r="AY138" s="151"/>
      <c r="AZ138" s="152"/>
      <c r="BA138" s="151"/>
      <c r="BB138" s="152"/>
      <c r="BC138" s="151"/>
      <c r="BD138" s="152"/>
      <c r="BE138" s="151"/>
      <c r="BF138" s="215"/>
      <c r="BG138" s="141">
        <f t="shared" si="15"/>
        <v>0</v>
      </c>
      <c r="BH138" s="141">
        <v>60</v>
      </c>
      <c r="BI138" s="141">
        <f t="shared" si="16"/>
        <v>7</v>
      </c>
      <c r="BJ138" s="141">
        <v>80</v>
      </c>
      <c r="BK138" s="141">
        <f t="shared" si="14"/>
        <v>560</v>
      </c>
      <c r="BL138" s="224"/>
      <c r="BM138" s="218" t="str">
        <f t="shared" si="10"/>
        <v>OK</v>
      </c>
    </row>
    <row r="139" spans="1:65" s="27" customFormat="1" ht="24.9" customHeight="1">
      <c r="A139" s="185" t="s">
        <v>27</v>
      </c>
      <c r="B139" s="141">
        <f>SUBTOTAL(103,C$5:C139)</f>
        <v>72</v>
      </c>
      <c r="C139" s="150" t="s">
        <v>290</v>
      </c>
      <c r="D139" s="159" t="s">
        <v>8</v>
      </c>
      <c r="E139" s="141"/>
      <c r="F139" s="149">
        <v>1</v>
      </c>
      <c r="G139" s="141"/>
      <c r="H139" s="149"/>
      <c r="I139" s="141"/>
      <c r="J139" s="149"/>
      <c r="K139" s="141"/>
      <c r="L139" s="149"/>
      <c r="M139" s="141"/>
      <c r="N139" s="149"/>
      <c r="O139" s="141"/>
      <c r="P139" s="149">
        <v>1</v>
      </c>
      <c r="Q139" s="141"/>
      <c r="R139" s="149">
        <v>1</v>
      </c>
      <c r="S139" s="141"/>
      <c r="T139" s="149"/>
      <c r="U139" s="141"/>
      <c r="V139" s="149"/>
      <c r="W139" s="141"/>
      <c r="X139" s="149">
        <v>1</v>
      </c>
      <c r="Y139" s="141"/>
      <c r="Z139" s="149"/>
      <c r="AA139" s="141"/>
      <c r="AB139" s="149"/>
      <c r="AC139" s="141"/>
      <c r="AD139" s="149">
        <v>1</v>
      </c>
      <c r="AE139" s="141"/>
      <c r="AF139" s="149">
        <v>1</v>
      </c>
      <c r="AG139" s="141"/>
      <c r="AH139" s="149">
        <v>1</v>
      </c>
      <c r="AI139" s="141"/>
      <c r="AJ139" s="149">
        <v>1</v>
      </c>
      <c r="AK139" s="141"/>
      <c r="AL139" s="149">
        <v>1</v>
      </c>
      <c r="AM139" s="141"/>
      <c r="AN139" s="149">
        <v>1</v>
      </c>
      <c r="AO139" s="144"/>
      <c r="AP139" s="149"/>
      <c r="AQ139" s="141"/>
      <c r="AR139" s="149"/>
      <c r="AS139" s="141"/>
      <c r="AT139" s="149"/>
      <c r="AU139" s="141"/>
      <c r="AV139" s="149"/>
      <c r="AW139" s="141"/>
      <c r="AX139" s="149"/>
      <c r="AY139" s="141"/>
      <c r="AZ139" s="149"/>
      <c r="BA139" s="141"/>
      <c r="BB139" s="149"/>
      <c r="BC139" s="141"/>
      <c r="BD139" s="149"/>
      <c r="BE139" s="141"/>
      <c r="BF139" s="214"/>
      <c r="BG139" s="141">
        <f t="shared" si="15"/>
        <v>0</v>
      </c>
      <c r="BH139" s="141">
        <v>60</v>
      </c>
      <c r="BI139" s="141">
        <f t="shared" si="16"/>
        <v>10</v>
      </c>
      <c r="BJ139" s="141">
        <v>80</v>
      </c>
      <c r="BK139" s="141">
        <f t="shared" si="14"/>
        <v>800</v>
      </c>
      <c r="BL139" s="224"/>
      <c r="BM139" s="218" t="str">
        <f t="shared" si="10"/>
        <v>OK</v>
      </c>
    </row>
    <row r="140" spans="1:65" ht="25.5" customHeight="1">
      <c r="A140" s="185" t="s">
        <v>27</v>
      </c>
      <c r="B140" s="30" t="s">
        <v>305</v>
      </c>
      <c r="C140" s="150"/>
      <c r="D140" s="159" t="s">
        <v>16</v>
      </c>
      <c r="E140" s="141">
        <f t="shared" ref="E140:AJ140" si="17">SUM(E5:E139)</f>
        <v>0</v>
      </c>
      <c r="F140" s="149">
        <f t="shared" si="17"/>
        <v>34</v>
      </c>
      <c r="G140" s="141">
        <f t="shared" si="17"/>
        <v>0</v>
      </c>
      <c r="H140" s="149">
        <f t="shared" si="17"/>
        <v>4</v>
      </c>
      <c r="I140" s="141">
        <f t="shared" si="17"/>
        <v>0</v>
      </c>
      <c r="J140" s="149">
        <f t="shared" si="17"/>
        <v>34</v>
      </c>
      <c r="K140" s="141">
        <f t="shared" si="17"/>
        <v>0</v>
      </c>
      <c r="L140" s="149">
        <f t="shared" si="17"/>
        <v>37</v>
      </c>
      <c r="M140" s="141">
        <f t="shared" si="17"/>
        <v>0</v>
      </c>
      <c r="N140" s="149">
        <f t="shared" si="17"/>
        <v>23</v>
      </c>
      <c r="O140" s="141">
        <f t="shared" si="17"/>
        <v>0</v>
      </c>
      <c r="P140" s="149">
        <f t="shared" si="17"/>
        <v>29</v>
      </c>
      <c r="Q140" s="141">
        <f t="shared" si="17"/>
        <v>1</v>
      </c>
      <c r="R140" s="149">
        <f t="shared" si="17"/>
        <v>33</v>
      </c>
      <c r="S140" s="141">
        <f t="shared" si="17"/>
        <v>0</v>
      </c>
      <c r="T140" s="149">
        <f t="shared" si="17"/>
        <v>34</v>
      </c>
      <c r="U140" s="141">
        <f t="shared" si="17"/>
        <v>1</v>
      </c>
      <c r="V140" s="149">
        <f t="shared" si="17"/>
        <v>32</v>
      </c>
      <c r="W140" s="141">
        <f t="shared" si="17"/>
        <v>1</v>
      </c>
      <c r="X140" s="149">
        <f t="shared" si="17"/>
        <v>20</v>
      </c>
      <c r="Y140" s="141">
        <f t="shared" si="17"/>
        <v>1</v>
      </c>
      <c r="Z140" s="149">
        <f t="shared" si="17"/>
        <v>31</v>
      </c>
      <c r="AA140" s="141">
        <f t="shared" si="17"/>
        <v>1</v>
      </c>
      <c r="AB140" s="149">
        <f t="shared" si="17"/>
        <v>32</v>
      </c>
      <c r="AC140" s="141">
        <f t="shared" si="17"/>
        <v>0</v>
      </c>
      <c r="AD140" s="149">
        <f t="shared" si="17"/>
        <v>25</v>
      </c>
      <c r="AE140" s="141">
        <f t="shared" si="17"/>
        <v>0</v>
      </c>
      <c r="AF140" s="149">
        <f t="shared" si="17"/>
        <v>23</v>
      </c>
      <c r="AG140" s="141">
        <f t="shared" si="17"/>
        <v>0</v>
      </c>
      <c r="AH140" s="149">
        <f t="shared" si="17"/>
        <v>31</v>
      </c>
      <c r="AI140" s="141">
        <f t="shared" si="17"/>
        <v>1</v>
      </c>
      <c r="AJ140" s="149">
        <f t="shared" si="17"/>
        <v>34</v>
      </c>
      <c r="AK140" s="141">
        <f t="shared" ref="AK140:BF140" si="18">SUM(AK5:AK139)</f>
        <v>0</v>
      </c>
      <c r="AL140" s="149">
        <f t="shared" si="18"/>
        <v>34</v>
      </c>
      <c r="AM140" s="141">
        <f t="shared" si="18"/>
        <v>1</v>
      </c>
      <c r="AN140" s="149">
        <f t="shared" si="18"/>
        <v>31</v>
      </c>
      <c r="AO140" s="220">
        <f t="shared" si="18"/>
        <v>1</v>
      </c>
      <c r="AP140" s="203">
        <f t="shared" si="18"/>
        <v>29</v>
      </c>
      <c r="AQ140" s="203">
        <f t="shared" si="18"/>
        <v>1</v>
      </c>
      <c r="AR140" s="203">
        <f t="shared" si="18"/>
        <v>27</v>
      </c>
      <c r="AS140" s="203">
        <f t="shared" si="18"/>
        <v>0</v>
      </c>
      <c r="AT140" s="203">
        <f t="shared" si="18"/>
        <v>0</v>
      </c>
      <c r="AU140" s="203">
        <f t="shared" si="18"/>
        <v>0</v>
      </c>
      <c r="AV140" s="203">
        <f t="shared" si="18"/>
        <v>0</v>
      </c>
      <c r="AW140" s="203">
        <f t="shared" si="18"/>
        <v>0</v>
      </c>
      <c r="AX140" s="203">
        <f t="shared" si="18"/>
        <v>0</v>
      </c>
      <c r="AY140" s="202">
        <f t="shared" si="18"/>
        <v>0</v>
      </c>
      <c r="AZ140" s="203">
        <f t="shared" si="18"/>
        <v>0</v>
      </c>
      <c r="BA140" s="202">
        <f t="shared" si="18"/>
        <v>0</v>
      </c>
      <c r="BB140" s="203">
        <f t="shared" si="18"/>
        <v>0</v>
      </c>
      <c r="BC140" s="202">
        <f t="shared" si="18"/>
        <v>0</v>
      </c>
      <c r="BD140" s="203">
        <f t="shared" si="18"/>
        <v>0</v>
      </c>
      <c r="BE140" s="202">
        <f t="shared" si="18"/>
        <v>0</v>
      </c>
      <c r="BF140" s="216">
        <f t="shared" si="18"/>
        <v>0</v>
      </c>
      <c r="BG140" s="141">
        <f t="shared" si="15"/>
        <v>9</v>
      </c>
      <c r="BH140" s="141">
        <v>60</v>
      </c>
      <c r="BI140" s="141">
        <f t="shared" si="16"/>
        <v>577</v>
      </c>
      <c r="BJ140" s="332">
        <f>SUM(BK5:BK139)</f>
        <v>48760</v>
      </c>
      <c r="BK140" s="332"/>
      <c r="BL140" s="224"/>
      <c r="BM140" s="218" t="s">
        <v>91</v>
      </c>
    </row>
  </sheetData>
  <autoFilter ref="BM1:BM140" xr:uid="{055714F9-7884-4ECE-AC8C-26C53B164898}">
    <filterColumn colId="0">
      <filters>
        <filter val="."/>
        <filter val="OK"/>
      </filters>
    </filterColumn>
  </autoFilter>
  <mergeCells count="41"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E1:BJ1"/>
    <mergeCell ref="AW3:AX3"/>
    <mergeCell ref="BJ3:BJ4"/>
    <mergeCell ref="BJ140:BK140"/>
    <mergeCell ref="BA3:BB3"/>
    <mergeCell ref="BC3:BD3"/>
    <mergeCell ref="BE3:BF3"/>
    <mergeCell ref="BG3:BG4"/>
    <mergeCell ref="BH3:BH4"/>
    <mergeCell ref="BI3:BI4"/>
    <mergeCell ref="BI2:BJ2"/>
    <mergeCell ref="BK2:BK4"/>
  </mergeCells>
  <conditionalFormatting sqref="BM5:BM140">
    <cfRule type="cellIs" dxfId="0" priority="1" operator="equal">
      <formula>"OK"</formula>
    </cfRule>
  </conditionalFormatting>
  <pageMargins left="0" right="0" top="0.4" bottom="0.75" header="0" footer="0"/>
  <pageSetup paperSize="9" scale="8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303D-967A-4DFE-B85F-262CEF014992}">
  <dimension ref="A1:E1"/>
  <sheetViews>
    <sheetView workbookViewId="0">
      <selection activeCell="C9" sqref="C9"/>
    </sheetView>
  </sheetViews>
  <sheetFormatPr defaultColWidth="9.109375" defaultRowHeight="16.8"/>
  <cols>
    <col min="1" max="1" width="19.44140625" style="86" customWidth="1"/>
    <col min="2" max="2" width="22.109375" style="86" customWidth="1"/>
    <col min="3" max="16384" width="9.109375" style="86"/>
  </cols>
  <sheetData>
    <row r="1" spans="1:5">
      <c r="A1" s="86" t="s">
        <v>320</v>
      </c>
      <c r="B1" s="86" t="s">
        <v>110</v>
      </c>
      <c r="C1" s="86" t="s">
        <v>321</v>
      </c>
      <c r="D1" s="86" t="s">
        <v>322</v>
      </c>
      <c r="E1" s="86" t="s">
        <v>323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0D80-3AF2-4267-9155-DC45A47DFADD}">
  <dimension ref="A1:B46"/>
  <sheetViews>
    <sheetView workbookViewId="0">
      <selection activeCell="G20" sqref="G20"/>
    </sheetView>
  </sheetViews>
  <sheetFormatPr defaultRowHeight="14.4"/>
  <cols>
    <col min="1" max="1" width="12" style="230" customWidth="1"/>
    <col min="2" max="2" width="13.6640625" style="230" customWidth="1"/>
  </cols>
  <sheetData>
    <row r="1" spans="1:2">
      <c r="A1" s="231" t="s">
        <v>292</v>
      </c>
      <c r="B1" s="231"/>
    </row>
    <row r="2" spans="1:2">
      <c r="A2" s="230">
        <v>21</v>
      </c>
    </row>
    <row r="3" spans="1:2">
      <c r="A3" s="272">
        <v>22</v>
      </c>
      <c r="B3" s="274"/>
    </row>
    <row r="4" spans="1:2">
      <c r="A4" s="279">
        <v>23</v>
      </c>
      <c r="B4" s="274"/>
    </row>
    <row r="5" spans="1:2">
      <c r="A5" s="279">
        <v>24</v>
      </c>
      <c r="B5" s="274"/>
    </row>
    <row r="6" spans="1:2">
      <c r="A6" s="279">
        <v>25</v>
      </c>
      <c r="B6" s="274"/>
    </row>
    <row r="7" spans="1:2">
      <c r="A7" s="279">
        <v>26</v>
      </c>
      <c r="B7" s="274"/>
    </row>
    <row r="8" spans="1:2">
      <c r="A8" s="279">
        <v>27</v>
      </c>
      <c r="B8" s="274"/>
    </row>
    <row r="9" spans="1:2">
      <c r="A9" s="279">
        <v>28</v>
      </c>
      <c r="B9" s="274"/>
    </row>
    <row r="10" spans="1:2">
      <c r="A10" s="279">
        <v>29</v>
      </c>
      <c r="B10" s="274"/>
    </row>
    <row r="11" spans="1:2">
      <c r="A11" s="279">
        <v>30</v>
      </c>
      <c r="B11" s="274"/>
    </row>
    <row r="12" spans="1:2">
      <c r="A12" s="279">
        <v>31</v>
      </c>
      <c r="B12" s="265"/>
    </row>
    <row r="13" spans="1:2">
      <c r="B13" s="265"/>
    </row>
    <row r="14" spans="1:2">
      <c r="B14" s="265"/>
    </row>
    <row r="15" spans="1:2">
      <c r="B15" s="265"/>
    </row>
    <row r="16" spans="1:2">
      <c r="B16" s="265"/>
    </row>
    <row r="17" spans="1:2">
      <c r="B17" s="265"/>
    </row>
    <row r="18" spans="1:2">
      <c r="B18" s="265"/>
    </row>
    <row r="19" spans="1:2">
      <c r="B19" s="265"/>
    </row>
    <row r="23" spans="1:2">
      <c r="A23" s="350" t="s">
        <v>293</v>
      </c>
      <c r="B23" s="350"/>
    </row>
    <row r="24" spans="1:2">
      <c r="A24" s="230">
        <v>1</v>
      </c>
      <c r="B24" s="230">
        <v>212</v>
      </c>
    </row>
    <row r="25" spans="1:2">
      <c r="A25" s="230">
        <v>2</v>
      </c>
      <c r="B25" s="230">
        <v>213</v>
      </c>
    </row>
    <row r="26" spans="1:2">
      <c r="A26" s="230">
        <v>3</v>
      </c>
    </row>
    <row r="27" spans="1:2">
      <c r="A27" s="230">
        <v>4</v>
      </c>
    </row>
    <row r="29" spans="1:2">
      <c r="A29" s="350" t="s">
        <v>294</v>
      </c>
      <c r="B29" s="350"/>
    </row>
    <row r="30" spans="1:2">
      <c r="A30" s="230">
        <v>1</v>
      </c>
      <c r="B30" s="230">
        <v>214</v>
      </c>
    </row>
    <row r="31" spans="1:2">
      <c r="A31" s="230">
        <v>2</v>
      </c>
      <c r="B31" s="230">
        <v>215</v>
      </c>
    </row>
    <row r="32" spans="1:2">
      <c r="A32" s="230">
        <v>3</v>
      </c>
    </row>
    <row r="33" spans="1:2">
      <c r="A33" s="230">
        <v>4</v>
      </c>
    </row>
    <row r="35" spans="1:2">
      <c r="A35" s="350" t="s">
        <v>295</v>
      </c>
      <c r="B35" s="350"/>
    </row>
    <row r="36" spans="1:2">
      <c r="A36" s="230">
        <v>1</v>
      </c>
      <c r="B36" s="230">
        <v>216</v>
      </c>
    </row>
    <row r="37" spans="1:2">
      <c r="A37" s="230">
        <v>2</v>
      </c>
      <c r="B37" s="230">
        <v>217</v>
      </c>
    </row>
    <row r="38" spans="1:2">
      <c r="A38" s="230">
        <v>3</v>
      </c>
    </row>
    <row r="39" spans="1:2">
      <c r="A39" s="230">
        <v>4</v>
      </c>
    </row>
    <row r="41" spans="1:2">
      <c r="A41" s="350" t="s">
        <v>318</v>
      </c>
      <c r="B41" s="350"/>
    </row>
    <row r="42" spans="1:2">
      <c r="A42" s="230">
        <v>1</v>
      </c>
      <c r="B42" s="230">
        <v>218</v>
      </c>
    </row>
    <row r="43" spans="1:2">
      <c r="A43" s="230">
        <v>2</v>
      </c>
    </row>
    <row r="44" spans="1:2">
      <c r="A44" s="350" t="s">
        <v>319</v>
      </c>
      <c r="B44" s="350"/>
    </row>
    <row r="45" spans="1:2">
      <c r="A45" s="351"/>
      <c r="B45" s="351"/>
    </row>
    <row r="46" spans="1:2">
      <c r="A46" s="230">
        <v>1</v>
      </c>
      <c r="B46" s="230">
        <v>219</v>
      </c>
    </row>
  </sheetData>
  <mergeCells count="6">
    <mergeCell ref="A29:B29"/>
    <mergeCell ref="A23:B23"/>
    <mergeCell ref="A35:B35"/>
    <mergeCell ref="A41:B41"/>
    <mergeCell ref="A45:B45"/>
    <mergeCell ref="A44:B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ER</vt:lpstr>
      <vt:lpstr>Home</vt:lpstr>
      <vt:lpstr>hostel</vt:lpstr>
      <vt:lpstr>EP</vt:lpstr>
      <vt:lpstr>earn-employees</vt:lpstr>
      <vt:lpstr>Hostel Test</vt:lpstr>
      <vt:lpstr>employee_Food_bill</vt:lpstr>
      <vt:lpstr>Profit</vt:lpstr>
      <vt:lpstr>পত্রাংশ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AL-MUHIT</cp:lastModifiedBy>
  <cp:lastPrinted>2025-09-09T08:48:48Z</cp:lastPrinted>
  <dcterms:created xsi:type="dcterms:W3CDTF">2015-06-05T18:17:20Z</dcterms:created>
  <dcterms:modified xsi:type="dcterms:W3CDTF">2025-09-11T05:41:04Z</dcterms:modified>
</cp:coreProperties>
</file>