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AFB7A01E-9368-4112-A611-9CA60E9A4751}" xr6:coauthVersionLast="43" xr6:coauthVersionMax="43" xr10:uidLastSave="{00000000-0000-0000-0000-000000000000}"/>
  <bookViews>
    <workbookView xWindow="1035" yWindow="1725" windowWidth="20490" windowHeight="8940" tabRatio="917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T254" i="20" l="1"/>
  <c r="W237" i="1" l="1"/>
  <c r="U237" i="1"/>
  <c r="S237" i="1"/>
  <c r="Q237" i="1"/>
  <c r="O237" i="1"/>
  <c r="M237" i="1"/>
  <c r="K237" i="1"/>
  <c r="I237" i="1"/>
  <c r="W238" i="1"/>
  <c r="U238" i="1"/>
  <c r="S238" i="1"/>
  <c r="Q238" i="1"/>
  <c r="O238" i="1"/>
  <c r="M238" i="1"/>
  <c r="K238" i="1"/>
  <c r="I238" i="1"/>
  <c r="O233" i="1"/>
  <c r="M233" i="1"/>
  <c r="K233" i="1"/>
  <c r="I233" i="1"/>
  <c r="M173" i="1"/>
  <c r="W169" i="1"/>
  <c r="U169" i="1"/>
  <c r="S169" i="1"/>
  <c r="Q169" i="1"/>
  <c r="O169" i="1"/>
  <c r="M169" i="1"/>
  <c r="K169" i="1"/>
  <c r="I169" i="1"/>
  <c r="W167" i="1"/>
  <c r="U167" i="1"/>
  <c r="S167" i="1"/>
  <c r="Q167" i="1"/>
  <c r="O167" i="1"/>
  <c r="M167" i="1"/>
  <c r="K167" i="1"/>
  <c r="I167" i="1"/>
  <c r="U153" i="1"/>
  <c r="S153" i="1"/>
  <c r="Q153" i="1"/>
  <c r="O153" i="1"/>
  <c r="M153" i="1"/>
  <c r="K153" i="1"/>
  <c r="I153" i="1"/>
  <c r="W152" i="1"/>
  <c r="U152" i="1"/>
  <c r="S152" i="1"/>
  <c r="Q152" i="1"/>
  <c r="O152" i="1"/>
  <c r="M152" i="1"/>
  <c r="K152" i="1"/>
  <c r="I152" i="1"/>
  <c r="W143" i="1"/>
  <c r="U143" i="1"/>
  <c r="S143" i="1"/>
  <c r="Q143" i="1"/>
  <c r="O143" i="1"/>
  <c r="M143" i="1"/>
  <c r="K143" i="1"/>
  <c r="I143" i="1"/>
  <c r="S141" i="1"/>
  <c r="Q141" i="1"/>
  <c r="O141" i="1"/>
  <c r="M141" i="1"/>
  <c r="K141" i="1"/>
  <c r="I141" i="1"/>
  <c r="U123" i="1"/>
  <c r="S123" i="1"/>
  <c r="Q123" i="1"/>
  <c r="O123" i="1"/>
  <c r="M123" i="1"/>
  <c r="K123" i="1"/>
  <c r="I123" i="1"/>
  <c r="W112" i="1"/>
  <c r="U112" i="1"/>
  <c r="S112" i="1"/>
  <c r="Q112" i="1"/>
  <c r="O112" i="1"/>
  <c r="M112" i="1"/>
  <c r="K112" i="1"/>
  <c r="I112" i="1"/>
  <c r="W38" i="1" l="1"/>
  <c r="U38" i="1"/>
  <c r="S38" i="1"/>
  <c r="O38" i="1"/>
  <c r="M38" i="1"/>
  <c r="K38" i="1"/>
  <c r="I38" i="1"/>
  <c r="C51" i="32" l="1"/>
  <c r="C49" i="25"/>
  <c r="M249" i="2" l="1"/>
  <c r="L249" i="2"/>
  <c r="I6" i="57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4" i="33"/>
  <c r="A4" i="25"/>
  <c r="F15" i="33"/>
  <c r="F14" i="33"/>
  <c r="F13" i="33"/>
  <c r="F12" i="33"/>
  <c r="F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F38" i="36"/>
  <c r="F39" i="36"/>
  <c r="F40" i="36"/>
  <c r="F41" i="36"/>
  <c r="F42" i="36"/>
  <c r="F43" i="36"/>
  <c r="F44" i="36"/>
  <c r="F45" i="36"/>
  <c r="F46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38" i="35"/>
  <c r="A39" i="35"/>
  <c r="A40" i="35"/>
  <c r="A41" i="35"/>
  <c r="F41" i="35" s="1"/>
  <c r="A42" i="35"/>
  <c r="A43" i="35"/>
  <c r="A44" i="35"/>
  <c r="A45" i="35"/>
  <c r="F45" i="35" s="1"/>
  <c r="A46" i="35"/>
  <c r="A47" i="35"/>
  <c r="A48" i="35"/>
  <c r="A49" i="35"/>
  <c r="F49" i="35" s="1"/>
  <c r="A50" i="35"/>
  <c r="F50" i="35" s="1"/>
  <c r="F38" i="35"/>
  <c r="F39" i="35"/>
  <c r="F40" i="35"/>
  <c r="F42" i="35"/>
  <c r="F43" i="35"/>
  <c r="F44" i="35"/>
  <c r="F46" i="35"/>
  <c r="F47" i="35"/>
  <c r="F48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F48" i="27" s="1"/>
  <c r="A49" i="27"/>
  <c r="A50" i="27"/>
  <c r="F50" i="27" s="1"/>
  <c r="F6" i="33" s="1"/>
  <c r="A4" i="27"/>
  <c r="F28" i="28"/>
  <c r="F32" i="28"/>
  <c r="F36" i="28"/>
  <c r="F40" i="28"/>
  <c r="F44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9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F40" i="25"/>
  <c r="F43" i="25"/>
  <c r="F44" i="25"/>
  <c r="F47" i="25"/>
  <c r="F48" i="25"/>
  <c r="F4" i="33" s="1"/>
  <c r="D40" i="25"/>
  <c r="D41" i="25"/>
  <c r="D42" i="25"/>
  <c r="D43" i="25"/>
  <c r="D44" i="25"/>
  <c r="D45" i="25"/>
  <c r="D46" i="25"/>
  <c r="D47" i="25"/>
  <c r="D48" i="25"/>
  <c r="A40" i="25"/>
  <c r="A41" i="25"/>
  <c r="F41" i="25" s="1"/>
  <c r="A42" i="25"/>
  <c r="F42" i="25" s="1"/>
  <c r="A43" i="25"/>
  <c r="A44" i="25"/>
  <c r="A45" i="25"/>
  <c r="F45" i="25" s="1"/>
  <c r="A46" i="25"/>
  <c r="F46" i="25" s="1"/>
  <c r="A47" i="25"/>
  <c r="A48" i="25"/>
  <c r="D49" i="26"/>
  <c r="A49" i="26"/>
  <c r="F49" i="26" s="1"/>
  <c r="A50" i="26"/>
  <c r="F5" i="26"/>
  <c r="F6" i="26"/>
  <c r="F7" i="26"/>
  <c r="F8" i="26"/>
  <c r="F9" i="26"/>
  <c r="F10" i="26"/>
  <c r="F11" i="26"/>
  <c r="F14" i="26"/>
  <c r="F15" i="26"/>
  <c r="F18" i="26"/>
  <c r="F19" i="26"/>
  <c r="F22" i="26"/>
  <c r="F23" i="26"/>
  <c r="F26" i="26"/>
  <c r="F27" i="26"/>
  <c r="F30" i="26"/>
  <c r="F31" i="26"/>
  <c r="F34" i="26"/>
  <c r="F35" i="26"/>
  <c r="F38" i="26"/>
  <c r="F39" i="26"/>
  <c r="F43" i="26"/>
  <c r="F47" i="26"/>
  <c r="E5" i="26"/>
  <c r="E6" i="26"/>
  <c r="E7" i="26"/>
  <c r="E8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A44" i="26"/>
  <c r="F44" i="26" s="1"/>
  <c r="A45" i="26"/>
  <c r="F45" i="26" s="1"/>
  <c r="A46" i="26"/>
  <c r="F46" i="26" s="1"/>
  <c r="A47" i="26"/>
  <c r="A48" i="26"/>
  <c r="F48" i="26" s="1"/>
  <c r="F50" i="26"/>
  <c r="A5" i="26"/>
  <c r="A6" i="26"/>
  <c r="A7" i="26"/>
  <c r="A8" i="26"/>
  <c r="A9" i="26"/>
  <c r="A10" i="26"/>
  <c r="A11" i="26"/>
  <c r="A12" i="26"/>
  <c r="F12" i="26" s="1"/>
  <c r="A13" i="26"/>
  <c r="F13" i="26" s="1"/>
  <c r="A14" i="26"/>
  <c r="A15" i="26"/>
  <c r="A16" i="26"/>
  <c r="F16" i="26" s="1"/>
  <c r="A17" i="26"/>
  <c r="F17" i="26" s="1"/>
  <c r="A18" i="26"/>
  <c r="A19" i="26"/>
  <c r="A20" i="26"/>
  <c r="F20" i="26" s="1"/>
  <c r="A21" i="26"/>
  <c r="F21" i="26" s="1"/>
  <c r="A22" i="26"/>
  <c r="A23" i="26"/>
  <c r="A24" i="26"/>
  <c r="F24" i="26" s="1"/>
  <c r="A25" i="26"/>
  <c r="F25" i="26" s="1"/>
  <c r="A26" i="26"/>
  <c r="A27" i="26"/>
  <c r="A28" i="26"/>
  <c r="F28" i="26" s="1"/>
  <c r="A29" i="26"/>
  <c r="F29" i="26" s="1"/>
  <c r="A30" i="26"/>
  <c r="A31" i="26"/>
  <c r="A32" i="26"/>
  <c r="F32" i="26" s="1"/>
  <c r="A33" i="26"/>
  <c r="F33" i="26" s="1"/>
  <c r="A34" i="26"/>
  <c r="A35" i="26"/>
  <c r="A36" i="26"/>
  <c r="F36" i="26" s="1"/>
  <c r="A37" i="26"/>
  <c r="F37" i="26" s="1"/>
  <c r="A38" i="26"/>
  <c r="A39" i="26"/>
  <c r="A40" i="26"/>
  <c r="F40" i="26" s="1"/>
  <c r="F33" i="25"/>
  <c r="F34" i="25"/>
  <c r="F35" i="25"/>
  <c r="F37" i="25"/>
  <c r="F38" i="25"/>
  <c r="F39" i="25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A34" i="25"/>
  <c r="A35" i="25"/>
  <c r="A36" i="25"/>
  <c r="F36" i="25" s="1"/>
  <c r="A37" i="25"/>
  <c r="A38" i="25"/>
  <c r="A39" i="25"/>
  <c r="E12" i="26" l="1"/>
  <c r="E47" i="26"/>
  <c r="E43" i="26"/>
  <c r="E39" i="26"/>
  <c r="E35" i="26"/>
  <c r="E31" i="26"/>
  <c r="E27" i="26"/>
  <c r="E23" i="26"/>
  <c r="E19" i="26"/>
  <c r="E15" i="26"/>
  <c r="E11" i="26"/>
  <c r="E46" i="26"/>
  <c r="E42" i="26"/>
  <c r="E38" i="26"/>
  <c r="E34" i="26"/>
  <c r="E30" i="26"/>
  <c r="E26" i="26"/>
  <c r="E22" i="26"/>
  <c r="E18" i="26"/>
  <c r="E14" i="26"/>
  <c r="E10" i="26"/>
  <c r="E50" i="26"/>
  <c r="E45" i="26"/>
  <c r="E41" i="26"/>
  <c r="E37" i="26"/>
  <c r="E33" i="26"/>
  <c r="E29" i="26"/>
  <c r="E25" i="26"/>
  <c r="E21" i="26"/>
  <c r="E17" i="26"/>
  <c r="E13" i="26"/>
  <c r="E9" i="26"/>
  <c r="E49" i="26"/>
  <c r="E48" i="26"/>
  <c r="E44" i="26"/>
  <c r="E40" i="26"/>
  <c r="E36" i="26"/>
  <c r="E32" i="26"/>
  <c r="E28" i="26"/>
  <c r="E24" i="26"/>
  <c r="E20" i="26"/>
  <c r="E16" i="26"/>
  <c r="C47" i="23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D101" i="48"/>
  <c r="G101" i="48" s="1"/>
  <c r="D102" i="48"/>
  <c r="D103" i="48"/>
  <c r="D104" i="48"/>
  <c r="D105" i="48"/>
  <c r="D106" i="48"/>
  <c r="D107" i="48"/>
  <c r="D108" i="48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29" i="45" l="1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E4" i="35" s="1"/>
  <c r="A4" i="35"/>
  <c r="F4" i="35" s="1"/>
  <c r="E38" i="36" l="1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29" i="27" l="1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K249" i="2"/>
  <c r="I249" i="2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K1" i="2"/>
  <c r="J1" i="2" s="1"/>
  <c r="I1" i="2"/>
  <c r="H1" i="2" s="1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K61" i="15" s="1"/>
  <c r="A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G33" i="15"/>
  <c r="K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G232" i="15"/>
  <c r="K232" i="15" s="1"/>
  <c r="AK232" i="15" s="1"/>
  <c r="E179" i="19"/>
  <c r="F179" i="19" s="1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U247" i="1" l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L249" i="2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8" i="33" s="1"/>
  <c r="B194" i="23" l="1"/>
  <c r="S3" i="20"/>
  <c r="AH3" i="2"/>
  <c r="B19" i="33" s="1"/>
  <c r="B179" i="23"/>
  <c r="R3" i="20"/>
  <c r="G1" i="53"/>
  <c r="B17" i="33"/>
  <c r="G1" i="55" l="1"/>
  <c r="B213" i="23"/>
  <c r="G1" i="54"/>
  <c r="T3" i="20"/>
  <c r="C51" i="26"/>
  <c r="D5" i="33" s="1"/>
  <c r="D20" i="33" s="1"/>
  <c r="D4" i="26"/>
  <c r="X255" i="20" l="1"/>
  <c r="AM3" i="2"/>
  <c r="E4" i="26"/>
  <c r="F1" i="2"/>
</calcChain>
</file>

<file path=xl/sharedStrings.xml><?xml version="1.0" encoding="utf-8"?>
<sst xmlns="http://schemas.openxmlformats.org/spreadsheetml/2006/main" count="2641" uniqueCount="544">
  <si>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</si>
  <si>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</si>
  <si>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</si>
  <si>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</si>
  <si>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</si>
  <si>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</si>
  <si>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</si>
  <si>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</si>
  <si>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</si>
  <si>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</si>
  <si>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</si>
  <si>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</si>
  <si>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</si>
  <si>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</si>
  <si>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</si>
  <si>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</si>
  <si>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</si>
  <si>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</si>
  <si>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</si>
  <si>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</si>
  <si>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</si>
  <si>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</si>
  <si>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</si>
  <si>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</si>
  <si>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</si>
  <si>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</si>
  <si>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</si>
  <si>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</si>
  <si>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</si>
  <si>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</si>
  <si>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</si>
  <si>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</si>
  <si>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</si>
  <si>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</si>
  <si>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</si>
  <si>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</si>
  <si>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</si>
  <si>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</si>
  <si>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</si>
  <si>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</si>
  <si>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</si>
  <si>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</si>
  <si>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</si>
  <si>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</si>
  <si>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</si>
  <si>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</si>
  <si>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</si>
  <si>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</si>
  <si>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</si>
  <si>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</si>
  <si>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</si>
  <si>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</si>
  <si>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</si>
  <si>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</si>
  <si>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</si>
  <si>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</si>
  <si>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</si>
  <si>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</si>
  <si>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</si>
  <si>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</si>
  <si>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</si>
  <si>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</si>
  <si>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</si>
  <si>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</si>
  <si>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</si>
  <si>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</si>
  <si>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</si>
  <si>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</si>
  <si>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</si>
  <si>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</si>
  <si>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</si>
  <si>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</si>
  <si>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</si>
  <si>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</si>
  <si>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</si>
  <si>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</si>
  <si>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</si>
  <si>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</si>
  <si>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</si>
  <si>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</si>
  <si>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</si>
  <si>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</si>
  <si>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</si>
  <si>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</si>
  <si>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</si>
  <si>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</si>
  <si>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</si>
  <si>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</si>
  <si>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</si>
  <si>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</si>
  <si>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</si>
  <si>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</si>
  <si>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</si>
  <si>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</si>
  <si>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</si>
  <si>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</si>
  <si>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</si>
  <si>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</si>
  <si>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</si>
  <si>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</si>
  <si>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</si>
  <si>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</si>
  <si>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</si>
  <si>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</si>
  <si>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</si>
  <si>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</si>
  <si>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</si>
  <si>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</si>
  <si>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</si>
  <si>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</si>
  <si>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</si>
  <si>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</si>
  <si>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</si>
  <si>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</si>
  <si>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</si>
  <si>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</si>
  <si>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</si>
  <si>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</si>
  <si>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</si>
  <si>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</si>
  <si>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</si>
  <si>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</si>
  <si>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</si>
  <si>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</si>
  <si>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</si>
  <si>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</si>
  <si>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</si>
  <si>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</si>
  <si>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</si>
  <si>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</si>
  <si>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</si>
  <si>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</si>
  <si>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</si>
  <si>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</si>
  <si>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</si>
  <si>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</si>
  <si>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</si>
  <si>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</si>
  <si>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</si>
  <si>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</si>
  <si>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</si>
  <si>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</si>
  <si>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</si>
  <si>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</si>
  <si>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</si>
  <si>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</si>
  <si>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</si>
  <si>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</si>
  <si>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</si>
  <si>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</si>
  <si>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</si>
  <si>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</si>
  <si>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</si>
  <si>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</si>
  <si>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</si>
  <si>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</si>
  <si>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</si>
  <si>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</si>
  <si>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</si>
  <si>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</si>
  <si>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</si>
  <si>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</si>
  <si>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</si>
  <si>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</si>
  <si>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</si>
  <si>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</si>
  <si>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</si>
  <si>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</si>
  <si>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</si>
  <si>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</si>
  <si>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</si>
  <si>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</si>
  <si>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</si>
  <si>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</si>
  <si>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</si>
  <si>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</si>
  <si>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</si>
  <si>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</si>
  <si>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</si>
  <si>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</si>
  <si>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</si>
  <si>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</si>
  <si>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</si>
  <si>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</si>
  <si>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</si>
  <si>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</si>
  <si>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</si>
  <si>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</si>
  <si>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</si>
  <si>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</si>
  <si>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</si>
  <si>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</si>
  <si>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</si>
  <si>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</si>
  <si>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</si>
  <si>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</si>
  <si>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</si>
  <si>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</si>
  <si>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</si>
  <si>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</si>
  <si>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</si>
  <si>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</si>
  <si>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</si>
  <si>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</si>
  <si>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</si>
  <si>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</si>
  <si>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</si>
  <si>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</si>
  <si>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</si>
  <si>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</si>
  <si>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</si>
  <si>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</si>
  <si>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</si>
  <si>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</si>
  <si>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</si>
  <si>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</si>
  <si>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</si>
  <si>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</si>
  <si>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</si>
  <si>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</si>
  <si>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</si>
  <si>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</si>
  <si>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</si>
  <si>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</si>
  <si>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</si>
  <si>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</si>
  <si>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</si>
  <si>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</si>
  <si>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</si>
  <si>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</si>
  <si>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</si>
  <si>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</si>
  <si>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</si>
  <si>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</si>
  <si>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</si>
  <si>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</si>
  <si>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</si>
  <si>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</si>
  <si>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</si>
  <si>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</si>
  <si>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</si>
  <si>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</si>
  <si>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</si>
  <si>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</si>
  <si>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</si>
  <si>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</si>
  <si>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</si>
  <si>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</si>
  <si>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</si>
  <si>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</si>
  <si>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</si>
  <si>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</si>
  <si>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</si>
  <si>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</si>
  <si>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</si>
  <si>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</si>
  <si>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</si>
  <si>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</si>
  <si>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</si>
  <si>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</si>
  <si>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</si>
  <si>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</si>
  <si>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</si>
  <si>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</si>
  <si>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</si>
  <si>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</si>
  <si>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</si>
  <si>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</si>
  <si>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</si>
  <si>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</si>
  <si>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</si>
  <si>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</si>
  <si>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</si>
  <si>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</si>
  <si>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</si>
  <si>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</si>
  <si>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</si>
  <si>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</si>
  <si>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</si>
  <si>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</si>
  <si>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</si>
  <si>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</si>
  <si>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</si>
  <si>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</si>
  <si>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</si>
  <si>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</si>
  <si>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</si>
  <si>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</si>
  <si>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</si>
  <si>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</si>
  <si>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</si>
  <si>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</si>
  <si>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</si>
  <si>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</si>
  <si>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</si>
  <si>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</si>
  <si>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</si>
  <si>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</si>
  <si>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</si>
  <si>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</si>
  <si>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</si>
  <si>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</si>
  <si>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</si>
  <si>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</si>
  <si>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</si>
  <si>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</si>
  <si>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</si>
  <si>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</si>
  <si>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</si>
  <si>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</si>
  <si>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</si>
  <si>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</si>
  <si>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</si>
  <si>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</si>
  <si>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</si>
  <si>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</si>
  <si>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</si>
  <si>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</si>
  <si>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</si>
  <si>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</si>
  <si>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</si>
  <si>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</si>
  <si>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</si>
  <si>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</si>
  <si>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</si>
  <si>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</si>
  <si>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</si>
  <si>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</si>
  <si>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</si>
  <si>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</si>
  <si>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</si>
  <si>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</si>
  <si>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</si>
  <si>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</si>
  <si>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</si>
  <si>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</si>
  <si>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</si>
  <si>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</si>
  <si>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</si>
  <si>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</si>
  <si>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</si>
  <si>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</si>
  <si>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</si>
  <si>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</si>
  <si>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</si>
  <si>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</si>
  <si>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</si>
  <si>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</si>
  <si>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</si>
  <si>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</si>
  <si>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</si>
  <si>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</si>
  <si>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</si>
  <si>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</si>
  <si>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</si>
  <si>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</si>
  <si>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</si>
  <si>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</si>
  <si>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</si>
  <si>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</si>
  <si>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</si>
  <si>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</si>
  <si>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</si>
  <si>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</si>
  <si>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</si>
  <si>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</si>
  <si>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</si>
  <si>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</si>
  <si>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</si>
  <si>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</si>
  <si>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</si>
  <si>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</si>
  <si>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</si>
  <si>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</si>
  <si>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</si>
  <si>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</si>
  <si>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</si>
  <si>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</si>
  <si>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</si>
  <si>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</si>
  <si>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</si>
  <si>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</si>
  <si>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</si>
  <si>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</si>
  <si>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</si>
  <si>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</si>
  <si>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</si>
  <si>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</si>
  <si>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</si>
  <si>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</si>
  <si>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</si>
  <si>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</si>
  <si>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</si>
  <si>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</si>
  <si>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</si>
  <si>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</si>
  <si>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</si>
  <si>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</si>
  <si>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</si>
  <si>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</si>
  <si>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</si>
  <si>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</si>
  <si>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</si>
  <si>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</si>
  <si>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</si>
  <si>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</si>
  <si>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</si>
  <si>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</si>
  <si>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</si>
  <si>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</si>
  <si>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</si>
  <si>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</si>
  <si>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</si>
  <si>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</si>
  <si>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</si>
  <si>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</si>
  <si>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</si>
  <si>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</si>
  <si>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</si>
  <si>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</si>
  <si>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</si>
  <si>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</si>
  <si>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</si>
  <si>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</si>
  <si>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</si>
  <si>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</si>
  <si>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</si>
  <si>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</si>
  <si>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</si>
  <si>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</si>
  <si>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</si>
  <si>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</si>
  <si>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</si>
  <si>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</si>
  <si>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</si>
  <si>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</si>
  <si>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</si>
  <si>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</si>
  <si>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</si>
  <si>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</si>
  <si>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</si>
  <si>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</si>
  <si>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</si>
  <si>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</si>
  <si>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</si>
  <si>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</si>
  <si>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</si>
  <si>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</si>
  <si>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</si>
  <si>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</si>
  <si>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</si>
  <si>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</si>
  <si>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</si>
  <si>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</si>
  <si>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</si>
  <si>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</si>
  <si>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</si>
  <si>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</si>
  <si>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</si>
  <si>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</si>
  <si>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25 জুলাই  2025 হোস্টেল অতিথি ও প্রত্যাশি প্রতিষ্ঠানের জন্য ক্রয়কৃত মালামালের ভাউচার সমূহের টপশীট </t>
  </si>
  <si>
    <t>26 জুলাই  2025 হোস্টেল অতিথি ও প্রত্যাশি প্রতিষ্ঠানের জন্য ক্রয়কৃত মালামালের ভাউচার সমূহের টপশীট</t>
  </si>
  <si>
    <t>27 জুলাই  2025 হোস্টেল অতিথি ও প্রত্যাশি প্রতিষ্ঠানের জন্য ক্রয়কৃত মালামালের ভাউচার সমূহের টপশীট</t>
  </si>
  <si>
    <t>28 জুলাই  2025 হোস্টেল অতিথি ও প্রত্যাশি প্রতিষ্ঠানের জন্য ক্রয়কৃত মালামালের ভাউচার সমূহের টপশীট</t>
  </si>
  <si>
    <t>29 জুলাই  2025 হোস্টেল অতিথি ও প্রত্যাশি প্রতিষ্ঠানের জন্য ক্রয়কৃত মালামালের ভাউচার সমূহের টপশীট</t>
  </si>
  <si>
    <t>30 জুলাই  2025 হোস্টেল অতিথি ও প্রত্যাশি প্রতিষ্ঠানের জন্য ক্রয়কৃত মালামালের ভাউচার সমূহের টপশীট</t>
  </si>
  <si>
    <t>31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</si>
  <si>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</si>
  <si>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মুদি বাজার</t>
  </si>
  <si>
    <t>ডিপ্লোম গুড়া দুধ</t>
  </si>
  <si>
    <t>মুরগী ক্রয়</t>
  </si>
  <si>
    <t>টকদই</t>
  </si>
  <si>
    <t>ছানা সন্দেশ</t>
  </si>
  <si>
    <t>রুটি</t>
  </si>
  <si>
    <t>অতিরিক্ত জনবল</t>
  </si>
  <si>
    <t>পরোটা</t>
  </si>
  <si>
    <t>কাপদই</t>
  </si>
  <si>
    <t>কয়লা</t>
  </si>
  <si>
    <t>খাসির রেজালা</t>
  </si>
  <si>
    <t>টকদই ও মাওয়া</t>
  </si>
  <si>
    <t>ডিসপোজেবল হাফ প্লেট</t>
  </si>
  <si>
    <t>জিলাপী</t>
  </si>
  <si>
    <t>পলিব্যাগ</t>
  </si>
  <si>
    <t>প্রিংগেল চিপস</t>
  </si>
  <si>
    <t>কাজু বাদাম</t>
  </si>
  <si>
    <t>স্পঞ্জ রসগোল্লা</t>
  </si>
  <si>
    <t>ডেকোরেটর বিল</t>
  </si>
  <si>
    <t>ছুরি ও বটি শান দেওয়া</t>
  </si>
  <si>
    <t>প্রিংগেলস</t>
  </si>
  <si>
    <t>ছূড়ি শান দেওয়া</t>
  </si>
  <si>
    <t>খাসির মাংশ</t>
  </si>
  <si>
    <t>খেজুর ক্রয়</t>
  </si>
  <si>
    <t>ফল ক্রয়</t>
  </si>
  <si>
    <t>চিকেন বল</t>
  </si>
  <si>
    <t>ছানা সন্দেশ ও রসমালাই</t>
  </si>
  <si>
    <t>কাজুবাদাম</t>
  </si>
  <si>
    <t>ডাইজেস্টিভ বিস্কুট</t>
  </si>
  <si>
    <t>চিকেন বার্গার</t>
  </si>
  <si>
    <t>রেপিং পেপার</t>
  </si>
  <si>
    <t>কফি</t>
  </si>
  <si>
    <t>দিয়াশলাই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</si>
  <si>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</si>
  <si>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প্রিংগেল</t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</si>
  <si>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</si>
  <si>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স্পঞ্জ মিষ্টি</t>
  </si>
  <si>
    <t>থাই পেপে ও পাকা আম</t>
  </si>
  <si>
    <t>দই</t>
  </si>
  <si>
    <t>পরোটা ও রুটি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</si>
  <si>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</si>
  <si>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</si>
  <si>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</si>
  <si>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</si>
  <si>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</si>
  <si>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হাস ক্রয়</t>
  </si>
  <si>
    <t>কাঁচা খেজুর</t>
  </si>
  <si>
    <t>কাঁচা খেজুর ও  মাল্টা ক্রয়</t>
  </si>
  <si>
    <t>কাজু বাদাম ও ঝাল মুড়ি</t>
  </si>
  <si>
    <t>চিকেন মিট বল</t>
  </si>
  <si>
    <t>পলিথিন, ওয়ানটাইম মাস্ক</t>
  </si>
  <si>
    <t>কাজু বাদাম ও ঝালমুড়ি (ডিজিস্যার)</t>
  </si>
  <si>
    <t>চিকেন মিটবল</t>
  </si>
  <si>
    <t>পলিথিন ও মাস্ক</t>
  </si>
  <si>
    <t>পতাকা-ক(১-8)</t>
  </si>
  <si>
    <t>পতাকা-খ(১-6)</t>
  </si>
  <si>
    <t>পতাকা-গ(১-19)</t>
  </si>
  <si>
    <t>পতাকা-ঘ(১-17)</t>
  </si>
  <si>
    <t>পতাকা-চ(১-10)</t>
  </si>
  <si>
    <t>পতাকা-ছ(১-11)</t>
  </si>
  <si>
    <t xml:space="preserve">কথায়: ষোল হাজার নয়শত চৌত্রিশ টাকা মাত্র </t>
  </si>
  <si>
    <t>কথায়ঃ চব্বিশ হাজার আটশত নিরানব্বই টাকা মাত্র</t>
  </si>
  <si>
    <t>কথায়ঃ তিন লক্ষ আঠারো হাজার আটশত তেতাল্লিশ টাকা মাত্র</t>
  </si>
  <si>
    <t>কথায়ঃ পঁচাত্তর হাজার নয়শত চব্বিশ টাকা মাত্র।</t>
  </si>
  <si>
    <t>কথায়: এক লক্ষ ঊনসত্তর হাজার দুইশত ঊননব্বই টাকা মাত্র।</t>
  </si>
  <si>
    <t>কথায়: একান্ন হাজার সাতশত ঊনপঞ্চাশ টাকা মাত্র</t>
  </si>
  <si>
    <t xml:space="preserve">কথায়ঃ আটান্ন হাজার দুইশত আটষট্টি টাকা মাত্র </t>
  </si>
  <si>
    <t xml:space="preserve">কথায়ঃ দশ হাজার চারশত নব্বই টাকা মাত্র </t>
  </si>
  <si>
    <t xml:space="preserve">কথায়: সাত লক্ষ ছাব্বিশ হাজার তিনশত ছিয়ানব্বই টাকা মাত্র  </t>
  </si>
  <si>
    <t>পতাকা-ঙ(১-19)</t>
  </si>
  <si>
    <t>পতাকা-জ(১-4)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</si>
  <si>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</si>
  <si>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</si>
  <si>
    <t>ওকে</t>
  </si>
  <si>
    <t xml:space="preserve">হোস্টেল অতিথি এবং প্রত্যাশি প্রতিষ্ঠানের (24-31 জুলাই-২০২5) জন্য নতুন সংগ্রহ/ক্রয়কৃত পণ্যের তালিকা </t>
  </si>
  <si>
    <t>বিবিধ (পলিব্যাগ, প্রিংগেলস, বার্গার, চিকেন বল, আমলকি, ঝালমুড়ি, ওয়াটাইম মাস্ক, চিকেন মিটবল..)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</si>
</sst>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164" fontId="17" fillId="0" borderId="47" xfId="0" applyNumberFormat="1" applyFont="1" applyBorder="1" applyAlignment="1">
      <alignment horizontal="center" vertical="center"/>
    </xf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zoomScale="106" zoomScaleNormal="106" workbookViewId="0">
      <selection activeCell="A40" sqref="A40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7" t="s">
        <v>355</v>
      </c>
      <c r="B1" s="437"/>
      <c r="C1" s="235" t="s">
        <v>356</v>
      </c>
      <c r="D1" s="236">
        <f>P!D3</f>
        <v>45862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 hidden="1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 hidden="1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127.02209489490787</v>
      </c>
      <c r="D5" s="241">
        <f>P!AK7</f>
        <v>121.25</v>
      </c>
      <c r="E5" s="240">
        <f t="shared" si="0"/>
        <v>5.7720948949078661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121.99180077580695</v>
      </c>
      <c r="D6" s="241">
        <f>P!AK8</f>
        <v>122</v>
      </c>
      <c r="E6" s="240">
        <f t="shared" si="0"/>
        <v>8.1992241930493037E-3</v>
      </c>
      <c r="F6" s="247" t="str">
        <f t="shared" si="1"/>
        <v>+</v>
      </c>
    </row>
    <row r="7" spans="1:9" hidden="1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 hidden="1">
      <c r="A8" s="201" t="s">
        <v>20</v>
      </c>
      <c r="B8" s="226" t="s">
        <v>9</v>
      </c>
      <c r="C8" s="241">
        <f>S!D8</f>
        <v>134.99985273928266</v>
      </c>
      <c r="D8" s="241">
        <f>P!AK10</f>
        <v>135</v>
      </c>
      <c r="E8" s="240">
        <f t="shared" si="0"/>
        <v>1.4726071734116886E-4</v>
      </c>
      <c r="F8" s="247" t="str">
        <f t="shared" si="1"/>
        <v>+</v>
      </c>
    </row>
    <row r="9" spans="1:9" hidden="1">
      <c r="A9" s="201" t="s">
        <v>21</v>
      </c>
      <c r="B9" s="226" t="s">
        <v>9</v>
      </c>
      <c r="C9" s="241">
        <f>S!D9</f>
        <v>159.98940079157259</v>
      </c>
      <c r="D9" s="241">
        <f>P!AK11</f>
        <v>160</v>
      </c>
      <c r="E9" s="240">
        <f t="shared" si="0"/>
        <v>1.0599208427407802E-2</v>
      </c>
      <c r="F9" s="247" t="str">
        <f t="shared" si="1"/>
        <v>+</v>
      </c>
    </row>
    <row r="10" spans="1:9" hidden="1">
      <c r="A10" s="201" t="s">
        <v>22</v>
      </c>
      <c r="B10" s="226" t="s">
        <v>9</v>
      </c>
      <c r="C10" s="241">
        <f>S!D10</f>
        <v>134.9969616225539</v>
      </c>
      <c r="D10" s="241">
        <f>P!AK12</f>
        <v>130</v>
      </c>
      <c r="E10" s="240">
        <f t="shared" si="0"/>
        <v>4.9969616225538971</v>
      </c>
      <c r="F10" s="247" t="str">
        <f t="shared" si="1"/>
        <v>-</v>
      </c>
    </row>
    <row r="11" spans="1:9" hidden="1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 hidden="1">
      <c r="A12" s="201" t="s">
        <v>24</v>
      </c>
      <c r="B12" s="226" t="s">
        <v>9</v>
      </c>
      <c r="C12" s="241">
        <f>S!D12</f>
        <v>66.666666666666671</v>
      </c>
      <c r="D12" s="241">
        <f>P!AK14</f>
        <v>60</v>
      </c>
      <c r="E12" s="240">
        <f t="shared" si="0"/>
        <v>6.6666666666666714</v>
      </c>
      <c r="F12" s="247" t="str">
        <f t="shared" si="1"/>
        <v>-</v>
      </c>
    </row>
    <row r="13" spans="1:9" hidden="1">
      <c r="A13" s="201" t="s">
        <v>25</v>
      </c>
      <c r="B13" s="226" t="s">
        <v>26</v>
      </c>
      <c r="C13" s="241">
        <f>S!D13</f>
        <v>177.63953241180192</v>
      </c>
      <c r="D13" s="241">
        <f>P!AK15</f>
        <v>178.24</v>
      </c>
      <c r="E13" s="240">
        <f t="shared" si="0"/>
        <v>0.60046758819808588</v>
      </c>
      <c r="F13" s="247" t="str">
        <f t="shared" si="1"/>
        <v>+</v>
      </c>
    </row>
    <row r="14" spans="1:9" hidden="1">
      <c r="A14" s="201" t="s">
        <v>27</v>
      </c>
      <c r="B14" s="226" t="s">
        <v>26</v>
      </c>
      <c r="C14" s="241">
        <f>S!D14</f>
        <v>323.57851160079548</v>
      </c>
      <c r="D14" s="241">
        <f>P!AK16</f>
        <v>320</v>
      </c>
      <c r="E14" s="240">
        <f t="shared" si="0"/>
        <v>3.5785116007954798</v>
      </c>
      <c r="F14" s="247" t="str">
        <f t="shared" si="1"/>
        <v>-</v>
      </c>
    </row>
    <row r="15" spans="1:9">
      <c r="A15" s="201" t="s">
        <v>5</v>
      </c>
      <c r="B15" s="226" t="s">
        <v>9</v>
      </c>
      <c r="C15" s="241">
        <f>S!D15</f>
        <v>39.99984550683525</v>
      </c>
      <c r="D15" s="241">
        <f>P!AK17</f>
        <v>40</v>
      </c>
      <c r="E15" s="240">
        <f t="shared" si="0"/>
        <v>1.5449316475013575E-4</v>
      </c>
      <c r="F15" s="247" t="str">
        <f t="shared" si="1"/>
        <v>+</v>
      </c>
    </row>
    <row r="16" spans="1:9" hidden="1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 hidden="1">
      <c r="A17" s="201" t="s">
        <v>28</v>
      </c>
      <c r="B17" s="226" t="s">
        <v>118</v>
      </c>
      <c r="C17" s="241">
        <f>S!D17</f>
        <v>451.8518518518519</v>
      </c>
      <c r="D17" s="241">
        <f>P!AK19</f>
        <v>440</v>
      </c>
      <c r="E17" s="240">
        <f t="shared" si="0"/>
        <v>11.851851851851904</v>
      </c>
      <c r="F17" s="247" t="str">
        <f t="shared" si="1"/>
        <v>-</v>
      </c>
    </row>
    <row r="18" spans="1:6" hidden="1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59.999998867815627</v>
      </c>
      <c r="D19" s="241">
        <f>P!AK21</f>
        <v>60</v>
      </c>
      <c r="E19" s="240">
        <f t="shared" si="0"/>
        <v>1.1321843729206194E-6</v>
      </c>
      <c r="F19" s="247" t="str">
        <f t="shared" si="1"/>
        <v>+</v>
      </c>
    </row>
    <row r="20" spans="1:6">
      <c r="A20" s="201" t="s">
        <v>32</v>
      </c>
      <c r="B20" s="226" t="s">
        <v>9</v>
      </c>
      <c r="C20" s="241">
        <f>S!D20</f>
        <v>920.76969067623281</v>
      </c>
      <c r="D20" s="241">
        <f>P!AK22</f>
        <v>922.5</v>
      </c>
      <c r="E20" s="240">
        <f t="shared" si="0"/>
        <v>1.7303093237671874</v>
      </c>
      <c r="F20" s="247" t="str">
        <f t="shared" si="1"/>
        <v>+</v>
      </c>
    </row>
    <row r="21" spans="1:6" hidden="1">
      <c r="A21" s="201" t="s">
        <v>33</v>
      </c>
      <c r="B21" s="226" t="s">
        <v>9</v>
      </c>
      <c r="C21" s="241">
        <f>S!D21</f>
        <v>214.16666666666666</v>
      </c>
      <c r="D21" s="241">
        <f>P!AK23</f>
        <v>260</v>
      </c>
      <c r="E21" s="240">
        <f t="shared" si="0"/>
        <v>45.833333333333343</v>
      </c>
      <c r="F21" s="247" t="str">
        <f t="shared" si="1"/>
        <v>+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2.8398045431949512</v>
      </c>
      <c r="E22" s="240">
        <f t="shared" si="0"/>
        <v>0</v>
      </c>
      <c r="F22" s="247" t="str">
        <f t="shared" si="1"/>
        <v>×</v>
      </c>
    </row>
    <row r="23" spans="1:6" hidden="1">
      <c r="A23" s="201" t="s">
        <v>35</v>
      </c>
      <c r="B23" s="226" t="s">
        <v>31</v>
      </c>
      <c r="C23" s="241">
        <f>S!D23</f>
        <v>180</v>
      </c>
      <c r="D23" s="241">
        <f>P!AK25</f>
        <v>181.36363636363637</v>
      </c>
      <c r="E23" s="240">
        <f t="shared" si="0"/>
        <v>1.363636363636374</v>
      </c>
      <c r="F23" s="247" t="str">
        <f t="shared" si="1"/>
        <v>+</v>
      </c>
    </row>
    <row r="24" spans="1:6" hidden="1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 hidden="1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 hidden="1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 hidden="1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 hidden="1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 hidden="1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 hidden="1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 hidden="1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 hidden="1">
      <c r="A34" s="201" t="s">
        <v>44</v>
      </c>
      <c r="B34" s="226" t="s">
        <v>31</v>
      </c>
      <c r="C34" s="241">
        <f>S!D34</f>
        <v>137.91644686704464</v>
      </c>
      <c r="D34" s="241">
        <f>P!AK36</f>
        <v>137.91644686704464</v>
      </c>
      <c r="E34" s="240">
        <f t="shared" si="0"/>
        <v>0</v>
      </c>
      <c r="F34" s="247" t="str">
        <f t="shared" si="1"/>
        <v>×</v>
      </c>
    </row>
    <row r="35" spans="1:6" hidden="1">
      <c r="A35" s="201" t="s">
        <v>45</v>
      </c>
      <c r="B35" s="226" t="s">
        <v>9</v>
      </c>
      <c r="C35" s="241">
        <f>S!D35</f>
        <v>175</v>
      </c>
      <c r="D35" s="241">
        <f>P!AK37</f>
        <v>170</v>
      </c>
      <c r="E35" s="240">
        <f t="shared" si="0"/>
        <v>5</v>
      </c>
      <c r="F35" s="247" t="str">
        <f t="shared" si="1"/>
        <v>-</v>
      </c>
    </row>
    <row r="36" spans="1:6" hidden="1">
      <c r="A36" s="201" t="s">
        <v>46</v>
      </c>
      <c r="B36" s="226" t="s">
        <v>9</v>
      </c>
      <c r="C36" s="241">
        <f>S!D36</f>
        <v>366.66666666666669</v>
      </c>
      <c r="D36" s="241">
        <f>P!AK38</f>
        <v>400</v>
      </c>
      <c r="E36" s="240">
        <f t="shared" si="0"/>
        <v>33.333333333333314</v>
      </c>
      <c r="F36" s="247" t="str">
        <f t="shared" si="1"/>
        <v>+</v>
      </c>
    </row>
    <row r="37" spans="1:6" hidden="1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 hidden="1">
      <c r="A38" s="201" t="s">
        <v>47</v>
      </c>
      <c r="B38" s="226" t="s">
        <v>31</v>
      </c>
      <c r="C38" s="241">
        <f>S!D38</f>
        <v>165.51724137931035</v>
      </c>
      <c r="D38" s="241">
        <f>P!AK40</f>
        <v>102.82608695652173</v>
      </c>
      <c r="E38" s="240">
        <f t="shared" si="0"/>
        <v>62.691154422788614</v>
      </c>
      <c r="F38" s="247" t="str">
        <f t="shared" si="1"/>
        <v>-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60</v>
      </c>
      <c r="E39" s="240">
        <f t="shared" si="0"/>
        <v>0</v>
      </c>
      <c r="F39" s="247" t="str">
        <f t="shared" si="1"/>
        <v>×</v>
      </c>
    </row>
    <row r="40" spans="1:6">
      <c r="A40" s="201" t="s">
        <v>49</v>
      </c>
      <c r="B40" s="226" t="s">
        <v>31</v>
      </c>
      <c r="C40" s="241">
        <f>S!D40</f>
        <v>11.451612903225806</v>
      </c>
      <c r="D40" s="241">
        <f>P!AK42</f>
        <v>90</v>
      </c>
      <c r="E40" s="240">
        <f t="shared" si="0"/>
        <v>78.548387096774192</v>
      </c>
      <c r="F40" s="247" t="str">
        <f t="shared" si="1"/>
        <v>+</v>
      </c>
    </row>
    <row r="41" spans="1:6" hidden="1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 hidden="1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 hidden="1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 hidden="1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 hidden="1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10.008298047410252</v>
      </c>
      <c r="E45" s="240">
        <f t="shared" si="0"/>
        <v>0</v>
      </c>
      <c r="F45" s="247" t="str">
        <f t="shared" si="1"/>
        <v>×</v>
      </c>
    </row>
    <row r="46" spans="1:6" hidden="1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 hidden="1">
      <c r="A47" s="201" t="s">
        <v>53</v>
      </c>
      <c r="B47" s="226" t="s">
        <v>31</v>
      </c>
      <c r="C47" s="241">
        <f>S!D47</f>
        <v>2.1545454545454548</v>
      </c>
      <c r="D47" s="241">
        <f>P!AK49</f>
        <v>2</v>
      </c>
      <c r="E47" s="240">
        <f t="shared" si="0"/>
        <v>0.15454545454545476</v>
      </c>
      <c r="F47" s="247" t="str">
        <f t="shared" si="1"/>
        <v>-</v>
      </c>
    </row>
    <row r="48" spans="1:6" hidden="1">
      <c r="A48" s="201" t="s">
        <v>54</v>
      </c>
      <c r="B48" s="226" t="s">
        <v>31</v>
      </c>
      <c r="C48" s="241">
        <f>S!D48</f>
        <v>2.2000000000000002</v>
      </c>
      <c r="D48" s="241">
        <f>P!AK50</f>
        <v>2.2000000000000002</v>
      </c>
      <c r="E48" s="240">
        <f t="shared" si="0"/>
        <v>0</v>
      </c>
      <c r="F48" s="247" t="str">
        <f t="shared" si="1"/>
        <v>×</v>
      </c>
    </row>
    <row r="49" spans="1:6" hidden="1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 hidden="1">
      <c r="A51" s="201" t="s">
        <v>58</v>
      </c>
      <c r="B51" s="226" t="s">
        <v>31</v>
      </c>
      <c r="C51" s="241">
        <f>S!D51</f>
        <v>90</v>
      </c>
      <c r="D51" s="241">
        <f>P!AK53</f>
        <v>90</v>
      </c>
      <c r="E51" s="240">
        <f t="shared" si="0"/>
        <v>0</v>
      </c>
      <c r="F51" s="247" t="str">
        <f t="shared" si="1"/>
        <v>×</v>
      </c>
    </row>
    <row r="52" spans="1:6" hidden="1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 hidden="1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 hidden="1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 hidden="1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 hidden="1">
      <c r="A56" s="201" t="s">
        <v>64</v>
      </c>
      <c r="B56" s="226" t="s">
        <v>31</v>
      </c>
      <c r="C56" s="241">
        <f>S!D56</f>
        <v>19.919419822723611</v>
      </c>
      <c r="D56" s="241">
        <f>P!AK58</f>
        <v>20</v>
      </c>
      <c r="E56" s="240">
        <f t="shared" si="0"/>
        <v>8.0580177276388554E-2</v>
      </c>
      <c r="F56" s="247" t="str">
        <f t="shared" si="1"/>
        <v>+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950</v>
      </c>
      <c r="E57" s="240">
        <f t="shared" si="0"/>
        <v>0</v>
      </c>
      <c r="F57" s="247" t="str">
        <f t="shared" si="1"/>
        <v>×</v>
      </c>
    </row>
    <row r="58" spans="1:6" hidden="1">
      <c r="A58" s="201" t="s">
        <v>67</v>
      </c>
      <c r="B58" s="226" t="s">
        <v>31</v>
      </c>
      <c r="C58" s="241">
        <f>S!D58</f>
        <v>125.93397852390443</v>
      </c>
      <c r="D58" s="241">
        <f>P!AK60</f>
        <v>272</v>
      </c>
      <c r="E58" s="240">
        <f t="shared" si="0"/>
        <v>146.06602147609556</v>
      </c>
      <c r="F58" s="247" t="str">
        <f t="shared" si="1"/>
        <v>+</v>
      </c>
    </row>
    <row r="59" spans="1:6" hidden="1">
      <c r="A59" s="201" t="s">
        <v>68</v>
      </c>
      <c r="B59" s="226" t="s">
        <v>31</v>
      </c>
      <c r="C59" s="241">
        <f>S!D59</f>
        <v>102.5</v>
      </c>
      <c r="D59" s="241">
        <f>P!AK61</f>
        <v>102.5</v>
      </c>
      <c r="E59" s="240">
        <f t="shared" si="0"/>
        <v>0</v>
      </c>
      <c r="F59" s="247" t="str">
        <f t="shared" si="1"/>
        <v>×</v>
      </c>
    </row>
    <row r="60" spans="1:6" hidden="1">
      <c r="A60" s="201" t="s">
        <v>69</v>
      </c>
      <c r="B60" s="226" t="s">
        <v>26</v>
      </c>
      <c r="C60" s="241">
        <f>S!D60</f>
        <v>110.11477402591484</v>
      </c>
      <c r="D60" s="241">
        <f>P!AK62</f>
        <v>110</v>
      </c>
      <c r="E60" s="240">
        <f t="shared" si="0"/>
        <v>0.11477402591484065</v>
      </c>
      <c r="F60" s="247" t="str">
        <f t="shared" si="1"/>
        <v>-</v>
      </c>
    </row>
    <row r="61" spans="1:6" hidden="1">
      <c r="A61" s="201" t="s">
        <v>70</v>
      </c>
      <c r="B61" s="226" t="s">
        <v>9</v>
      </c>
      <c r="C61" s="241">
        <f>S!D61</f>
        <v>620.31746031746036</v>
      </c>
      <c r="D61" s="241">
        <f>P!AK63</f>
        <v>620</v>
      </c>
      <c r="E61" s="240">
        <f t="shared" si="0"/>
        <v>0.31746031746035897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640.82350308064736</v>
      </c>
      <c r="D62" s="241">
        <f>P!AK64</f>
        <v>640</v>
      </c>
      <c r="E62" s="240">
        <f t="shared" si="0"/>
        <v>0.823503080647356</v>
      </c>
      <c r="F62" s="247" t="str">
        <f t="shared" si="1"/>
        <v>-</v>
      </c>
    </row>
    <row r="63" spans="1:6" hidden="1">
      <c r="A63" s="201" t="s">
        <v>72</v>
      </c>
      <c r="B63" s="226" t="s">
        <v>9</v>
      </c>
      <c r="C63" s="241">
        <f>S!D63</f>
        <v>333.33333333333337</v>
      </c>
      <c r="D63" s="241">
        <f>P!AK65</f>
        <v>500</v>
      </c>
      <c r="E63" s="240">
        <f t="shared" si="0"/>
        <v>166.66666666666663</v>
      </c>
      <c r="F63" s="247" t="str">
        <f t="shared" si="1"/>
        <v>+</v>
      </c>
    </row>
    <row r="64" spans="1:6" hidden="1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 hidden="1">
      <c r="A65" s="201" t="s">
        <v>74</v>
      </c>
      <c r="B65" s="226" t="s">
        <v>9</v>
      </c>
      <c r="C65" s="241">
        <f>S!D65</f>
        <v>866.93333333333328</v>
      </c>
      <c r="D65" s="241">
        <f>P!AK67</f>
        <v>850</v>
      </c>
      <c r="E65" s="240">
        <f t="shared" si="0"/>
        <v>16.93333333333328</v>
      </c>
      <c r="F65" s="247" t="str">
        <f t="shared" si="1"/>
        <v>-</v>
      </c>
    </row>
    <row r="66" spans="1:6" hidden="1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 hidden="1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5942.6701570693804</v>
      </c>
      <c r="D68" s="241">
        <f>P!AK70</f>
        <v>6647.8873239436625</v>
      </c>
      <c r="E68" s="240">
        <f t="shared" ref="E68:E131" si="2">ABS(C68-D68)</f>
        <v>705.21716687428216</v>
      </c>
      <c r="F68" s="247" t="str">
        <f t="shared" ref="F68:F131" si="3">IF(C68-D68=0, "×", IF(C68-D68&lt;0, "+", "-"))</f>
        <v>+</v>
      </c>
    </row>
    <row r="69" spans="1:6" hidden="1">
      <c r="A69" s="201" t="s">
        <v>78</v>
      </c>
      <c r="B69" s="226" t="s">
        <v>9</v>
      </c>
      <c r="C69" s="241">
        <f>S!D69</f>
        <v>581.81818181818176</v>
      </c>
      <c r="D69" s="241">
        <f>P!AK71</f>
        <v>583.33333333333337</v>
      </c>
      <c r="E69" s="240">
        <f t="shared" si="2"/>
        <v>1.5151515151516151</v>
      </c>
      <c r="F69" s="247" t="str">
        <f t="shared" si="3"/>
        <v>+</v>
      </c>
    </row>
    <row r="70" spans="1:6">
      <c r="A70" s="201" t="s">
        <v>79</v>
      </c>
      <c r="B70" s="226" t="s">
        <v>9</v>
      </c>
      <c r="C70" s="241">
        <f>S!D70</f>
        <v>1772.7272727272725</v>
      </c>
      <c r="D70" s="241">
        <f>P!AK72</f>
        <v>1799.9999999999998</v>
      </c>
      <c r="E70" s="240">
        <f t="shared" si="2"/>
        <v>27.272727272727252</v>
      </c>
      <c r="F70" s="247" t="str">
        <f t="shared" si="3"/>
        <v>+</v>
      </c>
    </row>
    <row r="71" spans="1:6">
      <c r="A71" s="201" t="s">
        <v>80</v>
      </c>
      <c r="B71" s="226" t="s">
        <v>31</v>
      </c>
      <c r="C71" s="241">
        <f>S!D71</f>
        <v>9.1764705882352935</v>
      </c>
      <c r="D71" s="241">
        <f>P!AK73</f>
        <v>8</v>
      </c>
      <c r="E71" s="240">
        <f t="shared" si="2"/>
        <v>1.1764705882352935</v>
      </c>
      <c r="F71" s="247" t="str">
        <f t="shared" si="3"/>
        <v>-</v>
      </c>
    </row>
    <row r="72" spans="1:6">
      <c r="A72" s="201" t="s">
        <v>81</v>
      </c>
      <c r="B72" s="226" t="s">
        <v>9</v>
      </c>
      <c r="C72" s="241">
        <f>S!D72</f>
        <v>722.58064516129025</v>
      </c>
      <c r="D72" s="241">
        <f>P!AK74</f>
        <v>720</v>
      </c>
      <c r="E72" s="240">
        <f t="shared" si="2"/>
        <v>2.5806451612902492</v>
      </c>
      <c r="F72" s="247" t="str">
        <f t="shared" si="3"/>
        <v>-</v>
      </c>
    </row>
    <row r="73" spans="1:6">
      <c r="A73" s="201" t="s">
        <v>82</v>
      </c>
      <c r="B73" s="226" t="s">
        <v>9</v>
      </c>
      <c r="C73" s="241">
        <f>S!D73</f>
        <v>672.61904761904759</v>
      </c>
      <c r="D73" s="241">
        <f>P!AK75</f>
        <v>660</v>
      </c>
      <c r="E73" s="240">
        <f t="shared" si="2"/>
        <v>12.619047619047592</v>
      </c>
      <c r="F73" s="247" t="str">
        <f t="shared" si="3"/>
        <v>-</v>
      </c>
    </row>
    <row r="74" spans="1:6" hidden="1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 hidden="1">
      <c r="A75" s="201" t="s">
        <v>288</v>
      </c>
      <c r="B75" s="226" t="s">
        <v>9</v>
      </c>
      <c r="C75" s="241">
        <f>S!D75</f>
        <v>1709.0909090909088</v>
      </c>
      <c r="D75" s="241">
        <f>P!AK77</f>
        <v>1813.3333333333333</v>
      </c>
      <c r="E75" s="240">
        <f t="shared" si="2"/>
        <v>104.24242424242448</v>
      </c>
      <c r="F75" s="247" t="str">
        <f t="shared" si="3"/>
        <v>+</v>
      </c>
    </row>
    <row r="76" spans="1:6" hidden="1">
      <c r="A76" s="201" t="s">
        <v>84</v>
      </c>
      <c r="B76" s="226" t="s">
        <v>9</v>
      </c>
      <c r="C76" s="241">
        <f>S!D76</f>
        <v>1853.8461538461538</v>
      </c>
      <c r="D76" s="241">
        <f>P!AK78</f>
        <v>1825</v>
      </c>
      <c r="E76" s="240">
        <f t="shared" si="2"/>
        <v>28.846153846153811</v>
      </c>
      <c r="F76" s="247" t="str">
        <f t="shared" si="3"/>
        <v>-</v>
      </c>
    </row>
    <row r="77" spans="1:6" hidden="1">
      <c r="A77" s="201" t="s">
        <v>85</v>
      </c>
      <c r="B77" s="226" t="s">
        <v>9</v>
      </c>
      <c r="C77" s="241">
        <f>S!D77</f>
        <v>1363.7593031010372</v>
      </c>
      <c r="D77" s="241">
        <f>P!AK79</f>
        <v>3600</v>
      </c>
      <c r="E77" s="240">
        <f t="shared" si="2"/>
        <v>2236.2406968989626</v>
      </c>
      <c r="F77" s="247" t="str">
        <f t="shared" si="3"/>
        <v>+</v>
      </c>
    </row>
    <row r="78" spans="1:6" hidden="1">
      <c r="A78" s="201" t="s">
        <v>86</v>
      </c>
      <c r="B78" s="226" t="s">
        <v>9</v>
      </c>
      <c r="C78" s="241">
        <f>S!D78</f>
        <v>550.65867477343306</v>
      </c>
      <c r="D78" s="241">
        <f>P!AK80</f>
        <v>550</v>
      </c>
      <c r="E78" s="240">
        <f t="shared" si="2"/>
        <v>0.65867477343306291</v>
      </c>
      <c r="F78" s="247" t="str">
        <f t="shared" si="3"/>
        <v>-</v>
      </c>
    </row>
    <row r="79" spans="1:6">
      <c r="A79" s="201" t="s">
        <v>87</v>
      </c>
      <c r="B79" s="226" t="s">
        <v>9</v>
      </c>
      <c r="C79" s="241">
        <f>S!D79</f>
        <v>434.24696676630901</v>
      </c>
      <c r="D79" s="241">
        <f>P!AK81</f>
        <v>600</v>
      </c>
      <c r="E79" s="240">
        <f t="shared" si="2"/>
        <v>165.75303323369099</v>
      </c>
      <c r="F79" s="247" t="str">
        <f t="shared" si="3"/>
        <v>+</v>
      </c>
    </row>
    <row r="80" spans="1:6">
      <c r="A80" s="201" t="s">
        <v>88</v>
      </c>
      <c r="B80" s="226" t="s">
        <v>9</v>
      </c>
      <c r="C80" s="241">
        <f>S!D80</f>
        <v>180.08810195337884</v>
      </c>
      <c r="D80" s="241">
        <f>P!AK82</f>
        <v>180</v>
      </c>
      <c r="E80" s="240">
        <f t="shared" si="2"/>
        <v>8.8101953378838971E-2</v>
      </c>
      <c r="F80" s="247" t="str">
        <f t="shared" si="3"/>
        <v>-</v>
      </c>
    </row>
    <row r="81" spans="1:6" hidden="1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 hidden="1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 hidden="1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 hidden="1">
      <c r="A84" s="201" t="s">
        <v>90</v>
      </c>
      <c r="B84" s="226" t="s">
        <v>9</v>
      </c>
      <c r="C84" s="241">
        <f>S!D84</f>
        <v>2800</v>
      </c>
      <c r="D84" s="241">
        <f>P!AK86</f>
        <v>2800</v>
      </c>
      <c r="E84" s="240">
        <f t="shared" si="2"/>
        <v>0</v>
      </c>
      <c r="F84" s="247" t="str">
        <f t="shared" si="3"/>
        <v>×</v>
      </c>
    </row>
    <row r="85" spans="1:6" hidden="1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1798.1276164575286</v>
      </c>
      <c r="D86" s="241">
        <f>P!AK88</f>
        <v>1800</v>
      </c>
      <c r="E86" s="240">
        <f t="shared" si="2"/>
        <v>1.8723835424714252</v>
      </c>
      <c r="F86" s="247" t="str">
        <f t="shared" si="3"/>
        <v>+</v>
      </c>
    </row>
    <row r="87" spans="1:6">
      <c r="A87" s="201" t="s">
        <v>92</v>
      </c>
      <c r="B87" s="226" t="s">
        <v>9</v>
      </c>
      <c r="C87" s="241">
        <f>S!D87</f>
        <v>66.999986186865272</v>
      </c>
      <c r="D87" s="241">
        <f>P!AK89</f>
        <v>67</v>
      </c>
      <c r="E87" s="240">
        <f t="shared" si="2"/>
        <v>1.3813134728479781E-5</v>
      </c>
      <c r="F87" s="247" t="str">
        <f t="shared" si="3"/>
        <v>+</v>
      </c>
    </row>
    <row r="88" spans="1:6" hidden="1">
      <c r="A88" s="201" t="s">
        <v>93</v>
      </c>
      <c r="B88" s="226" t="s">
        <v>9</v>
      </c>
      <c r="C88" s="241">
        <f>S!D88</f>
        <v>115.05347295176578</v>
      </c>
      <c r="D88" s="241">
        <f>P!AK90</f>
        <v>115.05347295176578</v>
      </c>
      <c r="E88" s="240">
        <f t="shared" si="2"/>
        <v>0</v>
      </c>
      <c r="F88" s="247" t="str">
        <f t="shared" si="3"/>
        <v>×</v>
      </c>
    </row>
    <row r="89" spans="1:6" hidden="1">
      <c r="A89" s="201" t="s">
        <v>94</v>
      </c>
      <c r="B89" s="226" t="s">
        <v>31</v>
      </c>
      <c r="C89" s="241">
        <f>S!D89</f>
        <v>10.00080937447161</v>
      </c>
      <c r="D89" s="241">
        <f>P!AK91</f>
        <v>10.160655737704918</v>
      </c>
      <c r="E89" s="240">
        <f t="shared" si="2"/>
        <v>0.15984636323330825</v>
      </c>
      <c r="F89" s="247" t="str">
        <f t="shared" si="3"/>
        <v>+</v>
      </c>
    </row>
    <row r="90" spans="1:6" hidden="1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 hidden="1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219.99793388429751</v>
      </c>
      <c r="E92" s="240">
        <f t="shared" si="2"/>
        <v>0</v>
      </c>
      <c r="F92" s="247" t="str">
        <f t="shared" si="3"/>
        <v>×</v>
      </c>
    </row>
    <row r="93" spans="1:6" hidden="1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 hidden="1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83.953741496598639</v>
      </c>
      <c r="D95" s="241">
        <f>P!AK97</f>
        <v>85</v>
      </c>
      <c r="E95" s="240">
        <f t="shared" si="2"/>
        <v>1.0462585034013614</v>
      </c>
      <c r="F95" s="247" t="str">
        <f t="shared" si="3"/>
        <v>+</v>
      </c>
    </row>
    <row r="96" spans="1:6" hidden="1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450</v>
      </c>
      <c r="E97" s="240">
        <f t="shared" si="2"/>
        <v>0</v>
      </c>
      <c r="F97" s="247" t="str">
        <f t="shared" si="3"/>
        <v>×</v>
      </c>
    </row>
    <row r="98" spans="1:6" hidden="1">
      <c r="A98" s="201" t="s">
        <v>336</v>
      </c>
      <c r="B98" s="226" t="s">
        <v>31</v>
      </c>
      <c r="C98" s="241">
        <f>S!D98</f>
        <v>207.35294117647058</v>
      </c>
      <c r="D98" s="241">
        <f>P!AK100</f>
        <v>210</v>
      </c>
      <c r="E98" s="240">
        <f t="shared" si="2"/>
        <v>2.6470588235294201</v>
      </c>
      <c r="F98" s="247" t="str">
        <f t="shared" si="3"/>
        <v>+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 hidden="1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 hidden="1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 hidden="1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 hidden="1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 hidden="1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165.71428571428572</v>
      </c>
      <c r="E104" s="240">
        <f t="shared" si="2"/>
        <v>0</v>
      </c>
      <c r="F104" s="247" t="str">
        <f t="shared" si="3"/>
        <v>×</v>
      </c>
    </row>
    <row r="105" spans="1:6" hidden="1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 hidden="1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 hidden="1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 hidden="1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223.33333333333334</v>
      </c>
      <c r="D109" s="241">
        <f>P!AK111</f>
        <v>270</v>
      </c>
      <c r="E109" s="240">
        <f t="shared" si="2"/>
        <v>46.666666666666657</v>
      </c>
      <c r="F109" s="247" t="str">
        <f t="shared" si="3"/>
        <v>+</v>
      </c>
    </row>
    <row r="110" spans="1:6" hidden="1">
      <c r="A110" s="201" t="s">
        <v>117</v>
      </c>
      <c r="B110" s="226" t="s">
        <v>9</v>
      </c>
      <c r="C110" s="241">
        <f>S!D110</f>
        <v>645</v>
      </c>
      <c r="D110" s="241">
        <f>P!AK112</f>
        <v>860</v>
      </c>
      <c r="E110" s="240">
        <f t="shared" si="2"/>
        <v>215</v>
      </c>
      <c r="F110" s="247" t="str">
        <f t="shared" si="3"/>
        <v>+</v>
      </c>
    </row>
    <row r="111" spans="1:6" hidden="1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1573.913043478261</v>
      </c>
      <c r="D112" s="241">
        <f>P!AK114</f>
        <v>1712.5</v>
      </c>
      <c r="E112" s="240">
        <f t="shared" si="2"/>
        <v>138.58695652173901</v>
      </c>
      <c r="F112" s="247" t="str">
        <f t="shared" si="3"/>
        <v>+</v>
      </c>
    </row>
    <row r="113" spans="1:6" hidden="1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 hidden="1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 hidden="1">
      <c r="A116" s="201" t="s">
        <v>343</v>
      </c>
      <c r="B116" s="226" t="s">
        <v>31</v>
      </c>
      <c r="C116" s="241">
        <f>S!D116</f>
        <v>8.8705885546563508</v>
      </c>
      <c r="D116" s="241">
        <f>P!AK118</f>
        <v>8.6458333333333339</v>
      </c>
      <c r="E116" s="240">
        <f t="shared" si="2"/>
        <v>0.22475522132301684</v>
      </c>
      <c r="F116" s="247" t="str">
        <f t="shared" si="3"/>
        <v>-</v>
      </c>
    </row>
    <row r="117" spans="1:6" hidden="1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 hidden="1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 hidden="1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 hidden="1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 hidden="1">
      <c r="A123" s="201" t="s">
        <v>122</v>
      </c>
      <c r="B123" s="226" t="s">
        <v>9</v>
      </c>
      <c r="C123" s="241">
        <f>S!D123</f>
        <v>1515.8227848101264</v>
      </c>
      <c r="D123" s="241">
        <f>P!AK125</f>
        <v>1313.0434782608695</v>
      </c>
      <c r="E123" s="240">
        <f t="shared" si="2"/>
        <v>202.77930654925694</v>
      </c>
      <c r="F123" s="247" t="str">
        <f t="shared" si="3"/>
        <v>-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 hidden="1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 hidden="1">
      <c r="A126" s="201" t="s">
        <v>324</v>
      </c>
      <c r="B126" s="226" t="s">
        <v>9</v>
      </c>
      <c r="C126" s="241">
        <f>S!D126</f>
        <v>164.29207479964381</v>
      </c>
      <c r="D126" s="241">
        <f>P!AK128</f>
        <v>140</v>
      </c>
      <c r="E126" s="240">
        <f t="shared" si="2"/>
        <v>24.292074799643814</v>
      </c>
      <c r="F126" s="247" t="str">
        <f t="shared" si="3"/>
        <v>-</v>
      </c>
    </row>
    <row r="127" spans="1:6">
      <c r="A127" s="201" t="s">
        <v>271</v>
      </c>
      <c r="B127" s="226" t="s">
        <v>9</v>
      </c>
      <c r="C127" s="241">
        <f>S!D127</f>
        <v>337.70279039584688</v>
      </c>
      <c r="D127" s="241">
        <f>P!AK129</f>
        <v>379.92420623547019</v>
      </c>
      <c r="E127" s="240">
        <f t="shared" si="2"/>
        <v>42.221415839623319</v>
      </c>
      <c r="F127" s="247" t="str">
        <f t="shared" si="3"/>
        <v>+</v>
      </c>
    </row>
    <row r="128" spans="1:6" hidden="1">
      <c r="A128" s="201" t="s">
        <v>275</v>
      </c>
      <c r="B128" s="226" t="s">
        <v>9</v>
      </c>
      <c r="C128" s="241">
        <f>S!D128</f>
        <v>480</v>
      </c>
      <c r="D128" s="241">
        <f>P!AK130</f>
        <v>421.66666666666669</v>
      </c>
      <c r="E128" s="240">
        <f t="shared" si="2"/>
        <v>58.333333333333314</v>
      </c>
      <c r="F128" s="247" t="str">
        <f t="shared" si="3"/>
        <v>-</v>
      </c>
    </row>
    <row r="129" spans="1:6" hidden="1">
      <c r="A129" s="201" t="s">
        <v>272</v>
      </c>
      <c r="B129" s="226" t="s">
        <v>9</v>
      </c>
      <c r="C129" s="241">
        <f>S!D129</f>
        <v>315.31631520532744</v>
      </c>
      <c r="D129" s="241">
        <f>P!AK131</f>
        <v>429.99999999999994</v>
      </c>
      <c r="E129" s="240">
        <f t="shared" si="2"/>
        <v>114.6836847946725</v>
      </c>
      <c r="F129" s="247" t="str">
        <f t="shared" si="3"/>
        <v>+</v>
      </c>
    </row>
    <row r="130" spans="1:6" hidden="1">
      <c r="A130" s="201" t="s">
        <v>124</v>
      </c>
      <c r="B130" s="226" t="s">
        <v>9</v>
      </c>
      <c r="C130" s="241">
        <f>S!D130</f>
        <v>105.43478260869566</v>
      </c>
      <c r="D130" s="241">
        <f>P!AK132</f>
        <v>80</v>
      </c>
      <c r="E130" s="240">
        <f t="shared" si="2"/>
        <v>25.434782608695656</v>
      </c>
      <c r="F130" s="247" t="str">
        <f t="shared" si="3"/>
        <v>-</v>
      </c>
    </row>
    <row r="131" spans="1:6" hidden="1">
      <c r="A131" s="201" t="s">
        <v>125</v>
      </c>
      <c r="B131" s="226" t="s">
        <v>9</v>
      </c>
      <c r="C131" s="241">
        <f>S!D131</f>
        <v>160</v>
      </c>
      <c r="D131" s="241">
        <f>P!AK133</f>
        <v>150</v>
      </c>
      <c r="E131" s="240">
        <f t="shared" si="2"/>
        <v>10</v>
      </c>
      <c r="F131" s="247" t="str">
        <f t="shared" si="3"/>
        <v>-</v>
      </c>
    </row>
    <row r="132" spans="1:6">
      <c r="A132" s="201" t="s">
        <v>3</v>
      </c>
      <c r="B132" s="226" t="s">
        <v>9</v>
      </c>
      <c r="C132" s="241">
        <f>S!D132</f>
        <v>117.4435367611725</v>
      </c>
      <c r="D132" s="241">
        <f>P!AK134</f>
        <v>144.48979591836735</v>
      </c>
      <c r="E132" s="240">
        <f t="shared" ref="E132:E195" si="4">ABS(C132-D132)</f>
        <v>27.046259157194854</v>
      </c>
      <c r="F132" s="247" t="str">
        <f t="shared" ref="F132:F195" si="5">IF(C132-D132=0, "×", IF(C132-D132&lt;0, "+", "-"))</f>
        <v>+</v>
      </c>
    </row>
    <row r="133" spans="1:6" hidden="1">
      <c r="A133" s="201" t="s">
        <v>294</v>
      </c>
      <c r="B133" s="226" t="s">
        <v>9</v>
      </c>
      <c r="C133" s="241">
        <f>S!D133</f>
        <v>154.54545454545453</v>
      </c>
      <c r="D133" s="241">
        <f>P!AK135</f>
        <v>206.28571428571428</v>
      </c>
      <c r="E133" s="240">
        <f t="shared" si="4"/>
        <v>51.740259740259745</v>
      </c>
      <c r="F133" s="247" t="str">
        <f t="shared" si="5"/>
        <v>+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 hidden="1">
      <c r="A135" s="201" t="s">
        <v>297</v>
      </c>
      <c r="B135" s="226" t="s">
        <v>9</v>
      </c>
      <c r="C135" s="241">
        <f>S!D135</f>
        <v>260</v>
      </c>
      <c r="D135" s="241">
        <f>P!AK137</f>
        <v>280</v>
      </c>
      <c r="E135" s="240">
        <f t="shared" si="4"/>
        <v>20</v>
      </c>
      <c r="F135" s="247" t="str">
        <f t="shared" si="5"/>
        <v>+</v>
      </c>
    </row>
    <row r="136" spans="1:6" hidden="1">
      <c r="A136" s="201" t="s">
        <v>295</v>
      </c>
      <c r="B136" s="226" t="s">
        <v>9</v>
      </c>
      <c r="C136" s="241">
        <f>S!D136</f>
        <v>373.01775147928993</v>
      </c>
      <c r="D136" s="241">
        <f>P!AK138</f>
        <v>330</v>
      </c>
      <c r="E136" s="240">
        <f t="shared" si="4"/>
        <v>43.017751479289927</v>
      </c>
      <c r="F136" s="247" t="str">
        <f t="shared" si="5"/>
        <v>-</v>
      </c>
    </row>
    <row r="137" spans="1:6" hidden="1">
      <c r="A137" s="201" t="s">
        <v>298</v>
      </c>
      <c r="B137" s="226" t="s">
        <v>9</v>
      </c>
      <c r="C137" s="241">
        <f>S!D137</f>
        <v>100</v>
      </c>
      <c r="D137" s="241">
        <f>P!AK139</f>
        <v>65</v>
      </c>
      <c r="E137" s="240">
        <f t="shared" si="4"/>
        <v>35</v>
      </c>
      <c r="F137" s="247" t="str">
        <f t="shared" si="5"/>
        <v>-</v>
      </c>
    </row>
    <row r="138" spans="1:6" hidden="1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 hidden="1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 hidden="1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24.349514563106798</v>
      </c>
      <c r="D141" s="241">
        <f>P!AK143</f>
        <v>22.140105078809107</v>
      </c>
      <c r="E141" s="240">
        <f t="shared" si="4"/>
        <v>2.2094094842976908</v>
      </c>
      <c r="F141" s="247" t="str">
        <f t="shared" si="5"/>
        <v>-</v>
      </c>
    </row>
    <row r="142" spans="1:6" hidden="1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 hidden="1">
      <c r="A143" s="201" t="s">
        <v>276</v>
      </c>
      <c r="B143" s="226" t="s">
        <v>9</v>
      </c>
      <c r="C143" s="241">
        <f>S!D143</f>
        <v>1150</v>
      </c>
      <c r="D143" s="241">
        <f>P!AK145</f>
        <v>1147.5088967971531</v>
      </c>
      <c r="E143" s="240">
        <f t="shared" si="4"/>
        <v>2.4911032028469435</v>
      </c>
      <c r="F143" s="247" t="str">
        <f t="shared" si="5"/>
        <v>-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 hidden="1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 hidden="1">
      <c r="A146" s="201" t="s">
        <v>133</v>
      </c>
      <c r="B146" s="226" t="s">
        <v>9</v>
      </c>
      <c r="C146" s="241">
        <f>S!D146</f>
        <v>1150</v>
      </c>
      <c r="D146" s="241">
        <f>P!AK148</f>
        <v>1150</v>
      </c>
      <c r="E146" s="240">
        <f t="shared" si="4"/>
        <v>0</v>
      </c>
      <c r="F146" s="247" t="str">
        <f t="shared" si="5"/>
        <v>×</v>
      </c>
    </row>
    <row r="147" spans="1:6" hidden="1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 hidden="1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 hidden="1">
      <c r="A149" s="201" t="s">
        <v>136</v>
      </c>
      <c r="B149" s="226" t="s">
        <v>9</v>
      </c>
      <c r="C149" s="241">
        <f>S!D149</f>
        <v>468.93129770992368</v>
      </c>
      <c r="D149" s="241">
        <f>P!AK151</f>
        <v>656.66666666666663</v>
      </c>
      <c r="E149" s="240">
        <f t="shared" si="4"/>
        <v>187.73536895674295</v>
      </c>
      <c r="F149" s="247" t="str">
        <f t="shared" si="5"/>
        <v>+</v>
      </c>
    </row>
    <row r="150" spans="1:6">
      <c r="A150" s="201" t="s">
        <v>213</v>
      </c>
      <c r="B150" s="226" t="s">
        <v>31</v>
      </c>
      <c r="C150" s="241">
        <f>S!D150</f>
        <v>256.62586287674867</v>
      </c>
      <c r="D150" s="241">
        <f>P!AK152</f>
        <v>263.42028985507244</v>
      </c>
      <c r="E150" s="240">
        <f t="shared" si="4"/>
        <v>6.7944269783237701</v>
      </c>
      <c r="F150" s="247" t="str">
        <f t="shared" si="5"/>
        <v>+</v>
      </c>
    </row>
    <row r="151" spans="1:6" hidden="1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160.16685205784208</v>
      </c>
      <c r="D152" s="241">
        <f>P!AK154</f>
        <v>211.88202247191015</v>
      </c>
      <c r="E152" s="240">
        <f t="shared" si="4"/>
        <v>51.715170414068069</v>
      </c>
      <c r="F152" s="247" t="str">
        <f t="shared" si="5"/>
        <v>+</v>
      </c>
    </row>
    <row r="153" spans="1:6">
      <c r="A153" s="201" t="s">
        <v>138</v>
      </c>
      <c r="B153" s="226" t="s">
        <v>9</v>
      </c>
      <c r="C153" s="241">
        <f>S!D153</f>
        <v>372.04913775325679</v>
      </c>
      <c r="D153" s="241">
        <f>P!AK155</f>
        <v>383.56140350877195</v>
      </c>
      <c r="E153" s="240">
        <f t="shared" si="4"/>
        <v>11.512265755515159</v>
      </c>
      <c r="F153" s="247" t="str">
        <f t="shared" si="5"/>
        <v>+</v>
      </c>
    </row>
    <row r="154" spans="1:6" hidden="1">
      <c r="A154" s="201" t="s">
        <v>277</v>
      </c>
      <c r="B154" s="226" t="s">
        <v>9</v>
      </c>
      <c r="C154" s="241">
        <f>S!D154</f>
        <v>474.23728813559319</v>
      </c>
      <c r="D154" s="241">
        <f>P!AK156</f>
        <v>360</v>
      </c>
      <c r="E154" s="240">
        <f t="shared" si="4"/>
        <v>114.23728813559319</v>
      </c>
      <c r="F154" s="247" t="str">
        <f t="shared" si="5"/>
        <v>-</v>
      </c>
    </row>
    <row r="155" spans="1:6">
      <c r="A155" s="201" t="s">
        <v>139</v>
      </c>
      <c r="B155" s="226" t="s">
        <v>9</v>
      </c>
      <c r="C155" s="241">
        <f>S!D155</f>
        <v>2000.0000000000002</v>
      </c>
      <c r="D155" s="241">
        <f>P!AK157</f>
        <v>2253.7623762376234</v>
      </c>
      <c r="E155" s="240">
        <f t="shared" si="4"/>
        <v>253.76237623762313</v>
      </c>
      <c r="F155" s="247" t="str">
        <f t="shared" si="5"/>
        <v>+</v>
      </c>
    </row>
    <row r="156" spans="1:6">
      <c r="A156" s="201" t="s">
        <v>140</v>
      </c>
      <c r="B156" s="226" t="s">
        <v>9</v>
      </c>
      <c r="C156" s="241">
        <f>S!D156</f>
        <v>1145.7666666666667</v>
      </c>
      <c r="D156" s="241">
        <f>P!AK158</f>
        <v>1160</v>
      </c>
      <c r="E156" s="240">
        <f t="shared" si="4"/>
        <v>14.233333333333348</v>
      </c>
      <c r="F156" s="247" t="str">
        <f t="shared" si="5"/>
        <v>+</v>
      </c>
    </row>
    <row r="157" spans="1:6" hidden="1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 hidden="1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 hidden="1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562.22222222222217</v>
      </c>
      <c r="E160" s="240">
        <f t="shared" si="4"/>
        <v>0</v>
      </c>
      <c r="F160" s="247" t="str">
        <f t="shared" si="5"/>
        <v>×</v>
      </c>
    </row>
    <row r="161" spans="1:6" hidden="1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 hidden="1">
      <c r="A162" s="201" t="s">
        <v>146</v>
      </c>
      <c r="B162" s="226" t="s">
        <v>9</v>
      </c>
      <c r="C162" s="241">
        <f>S!D162</f>
        <v>1150</v>
      </c>
      <c r="D162" s="241">
        <f>P!AK164</f>
        <v>1200</v>
      </c>
      <c r="E162" s="240">
        <f t="shared" si="4"/>
        <v>50</v>
      </c>
      <c r="F162" s="247" t="str">
        <f t="shared" si="5"/>
        <v>+</v>
      </c>
    </row>
    <row r="163" spans="1:6" hidden="1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 hidden="1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 hidden="1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 hidden="1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 hidden="1">
      <c r="A167" s="201" t="s">
        <v>151</v>
      </c>
      <c r="B167" s="226" t="s">
        <v>9</v>
      </c>
      <c r="C167" s="241">
        <f>S!D167</f>
        <v>278.33333333333331</v>
      </c>
      <c r="D167" s="241">
        <f>P!AK169</f>
        <v>376.66666666666669</v>
      </c>
      <c r="E167" s="240">
        <f t="shared" si="4"/>
        <v>98.333333333333371</v>
      </c>
      <c r="F167" s="247" t="str">
        <f t="shared" si="5"/>
        <v>+</v>
      </c>
    </row>
    <row r="168" spans="1:6" hidden="1">
      <c r="A168" s="201" t="s">
        <v>152</v>
      </c>
      <c r="B168" s="226" t="s">
        <v>9</v>
      </c>
      <c r="C168" s="241">
        <f>S!D168</f>
        <v>691.77884615384619</v>
      </c>
      <c r="D168" s="241">
        <f>P!AK170</f>
        <v>723.33333333333337</v>
      </c>
      <c r="E168" s="240">
        <f t="shared" si="4"/>
        <v>31.554487179487182</v>
      </c>
      <c r="F168" s="247" t="str">
        <f t="shared" si="5"/>
        <v>+</v>
      </c>
    </row>
    <row r="169" spans="1:6" hidden="1">
      <c r="A169" s="201" t="s">
        <v>4</v>
      </c>
      <c r="B169" s="226" t="s">
        <v>9</v>
      </c>
      <c r="C169" s="241">
        <f>S!D169</f>
        <v>450</v>
      </c>
      <c r="D169" s="241">
        <f>P!AK171</f>
        <v>440</v>
      </c>
      <c r="E169" s="240">
        <f t="shared" si="4"/>
        <v>10</v>
      </c>
      <c r="F169" s="247" t="str">
        <f t="shared" si="5"/>
        <v>-</v>
      </c>
    </row>
    <row r="170" spans="1:6" hidden="1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 hidden="1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 hidden="1">
      <c r="A172" s="201" t="s">
        <v>154</v>
      </c>
      <c r="B172" s="226" t="s">
        <v>9</v>
      </c>
      <c r="C172" s="241">
        <f>S!D172</f>
        <v>703.63636363636363</v>
      </c>
      <c r="D172" s="241">
        <f>P!AK174</f>
        <v>820.00000000000011</v>
      </c>
      <c r="E172" s="240">
        <f t="shared" si="4"/>
        <v>116.36363636363649</v>
      </c>
      <c r="F172" s="247" t="str">
        <f t="shared" si="5"/>
        <v>+</v>
      </c>
    </row>
    <row r="173" spans="1:6">
      <c r="A173" s="201" t="s">
        <v>349</v>
      </c>
      <c r="B173" s="226" t="s">
        <v>9</v>
      </c>
      <c r="C173" s="241">
        <f>S!D173</f>
        <v>800</v>
      </c>
      <c r="D173" s="241">
        <f>P!AK175</f>
        <v>739.60396039603961</v>
      </c>
      <c r="E173" s="240">
        <f t="shared" si="4"/>
        <v>60.396039603960389</v>
      </c>
      <c r="F173" s="247" t="str">
        <f t="shared" si="5"/>
        <v>-</v>
      </c>
    </row>
    <row r="174" spans="1:6" hidden="1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 hidden="1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 hidden="1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 hidden="1">
      <c r="A177" s="201" t="s">
        <v>6</v>
      </c>
      <c r="B177" s="226" t="s">
        <v>9</v>
      </c>
      <c r="C177" s="241">
        <f>S!D177</f>
        <v>23.445945945945947</v>
      </c>
      <c r="D177" s="241">
        <f>P!AK179</f>
        <v>24.181818181818183</v>
      </c>
      <c r="E177" s="240">
        <f t="shared" si="4"/>
        <v>0.73587223587223605</v>
      </c>
      <c r="F177" s="247" t="str">
        <f t="shared" si="5"/>
        <v>+</v>
      </c>
    </row>
    <row r="178" spans="1:6">
      <c r="A178" s="201" t="s">
        <v>322</v>
      </c>
      <c r="B178" s="226" t="s">
        <v>9</v>
      </c>
      <c r="C178" s="241">
        <f>S!D178</f>
        <v>58.1640625</v>
      </c>
      <c r="D178" s="241">
        <f>P!AK180</f>
        <v>61.385542168674696</v>
      </c>
      <c r="E178" s="240">
        <f t="shared" si="4"/>
        <v>3.2214796686746965</v>
      </c>
      <c r="F178" s="247" t="str">
        <f t="shared" si="5"/>
        <v>+</v>
      </c>
    </row>
    <row r="179" spans="1:6" hidden="1">
      <c r="A179" s="201" t="s">
        <v>157</v>
      </c>
      <c r="B179" s="226" t="s">
        <v>9</v>
      </c>
      <c r="C179" s="241">
        <f>S!D179</f>
        <v>166</v>
      </c>
      <c r="D179" s="241">
        <f>P!AK181</f>
        <v>169.16666666666666</v>
      </c>
      <c r="E179" s="240">
        <f t="shared" si="4"/>
        <v>3.1666666666666572</v>
      </c>
      <c r="F179" s="247" t="str">
        <f t="shared" si="5"/>
        <v>+</v>
      </c>
    </row>
    <row r="180" spans="1:6" hidden="1">
      <c r="A180" s="201" t="s">
        <v>158</v>
      </c>
      <c r="B180" s="226" t="s">
        <v>9</v>
      </c>
      <c r="C180" s="241">
        <f>S!D180</f>
        <v>162.5</v>
      </c>
      <c r="D180" s="241">
        <f>P!AK182</f>
        <v>160</v>
      </c>
      <c r="E180" s="240">
        <f t="shared" si="4"/>
        <v>2.5</v>
      </c>
      <c r="F180" s="247" t="str">
        <f t="shared" si="5"/>
        <v>-</v>
      </c>
    </row>
    <row r="181" spans="1:6" hidden="1">
      <c r="A181" s="201" t="s">
        <v>331</v>
      </c>
      <c r="B181" s="226" t="s">
        <v>9</v>
      </c>
      <c r="C181" s="241">
        <f>S!D181</f>
        <v>191.14285714285714</v>
      </c>
      <c r="D181" s="241">
        <f>P!AK183</f>
        <v>154.54545454545453</v>
      </c>
      <c r="E181" s="240">
        <f t="shared" si="4"/>
        <v>36.597402597402606</v>
      </c>
      <c r="F181" s="247" t="str">
        <f t="shared" si="5"/>
        <v>-</v>
      </c>
    </row>
    <row r="182" spans="1:6" hidden="1">
      <c r="A182" s="201" t="s">
        <v>159</v>
      </c>
      <c r="B182" s="226" t="s">
        <v>31</v>
      </c>
      <c r="C182" s="241">
        <f>S!D182</f>
        <v>4.9491978609625669</v>
      </c>
      <c r="D182" s="241">
        <f>P!AK184</f>
        <v>4.7216828478964405</v>
      </c>
      <c r="E182" s="240">
        <f t="shared" si="4"/>
        <v>0.22751501306612631</v>
      </c>
      <c r="F182" s="247" t="str">
        <f t="shared" si="5"/>
        <v>-</v>
      </c>
    </row>
    <row r="183" spans="1:6">
      <c r="A183" s="201" t="s">
        <v>160</v>
      </c>
      <c r="B183" s="226" t="s">
        <v>9</v>
      </c>
      <c r="C183" s="241">
        <f>S!D183</f>
        <v>76.404494382022477</v>
      </c>
      <c r="D183" s="241">
        <f>P!AK185</f>
        <v>52.663043478260867</v>
      </c>
      <c r="E183" s="240">
        <f t="shared" si="4"/>
        <v>23.74145090376161</v>
      </c>
      <c r="F183" s="247" t="str">
        <f t="shared" si="5"/>
        <v>-</v>
      </c>
    </row>
    <row r="184" spans="1:6" hidden="1">
      <c r="A184" s="201" t="s">
        <v>161</v>
      </c>
      <c r="B184" s="226" t="s">
        <v>9</v>
      </c>
      <c r="C184" s="241">
        <f>S!D184</f>
        <v>68.15789473684211</v>
      </c>
      <c r="D184" s="241">
        <f>P!AK186</f>
        <v>76.744186046511629</v>
      </c>
      <c r="E184" s="240">
        <f t="shared" si="4"/>
        <v>8.5862913096695195</v>
      </c>
      <c r="F184" s="247" t="str">
        <f t="shared" si="5"/>
        <v>+</v>
      </c>
    </row>
    <row r="185" spans="1:6">
      <c r="A185" s="201" t="s">
        <v>162</v>
      </c>
      <c r="B185" s="226" t="s">
        <v>9</v>
      </c>
      <c r="C185" s="241">
        <f>S!D185</f>
        <v>64.074074074074076</v>
      </c>
      <c r="D185" s="241">
        <f>P!AK187</f>
        <v>63.636363636363633</v>
      </c>
      <c r="E185" s="240">
        <f t="shared" si="4"/>
        <v>0.43771043771044305</v>
      </c>
      <c r="F185" s="247" t="str">
        <f t="shared" si="5"/>
        <v>-</v>
      </c>
    </row>
    <row r="186" spans="1:6" hidden="1">
      <c r="A186" s="201" t="s">
        <v>278</v>
      </c>
      <c r="B186" s="226" t="s">
        <v>9</v>
      </c>
      <c r="C186" s="241">
        <f>S!D186</f>
        <v>60</v>
      </c>
      <c r="D186" s="241">
        <f>P!AK188</f>
        <v>73.84615384615384</v>
      </c>
      <c r="E186" s="240">
        <f t="shared" si="4"/>
        <v>13.84615384615384</v>
      </c>
      <c r="F186" s="247" t="str">
        <f t="shared" si="5"/>
        <v>+</v>
      </c>
    </row>
    <row r="187" spans="1:6">
      <c r="A187" s="201" t="s">
        <v>163</v>
      </c>
      <c r="B187" s="226" t="s">
        <v>31</v>
      </c>
      <c r="C187" s="241">
        <f>S!D187</f>
        <v>42.272727272727273</v>
      </c>
      <c r="D187" s="241">
        <f>P!AK189</f>
        <v>50</v>
      </c>
      <c r="E187" s="240">
        <f t="shared" si="4"/>
        <v>7.7272727272727266</v>
      </c>
      <c r="F187" s="247" t="str">
        <f t="shared" si="5"/>
        <v>+</v>
      </c>
    </row>
    <row r="188" spans="1:6">
      <c r="A188" s="201" t="s">
        <v>330</v>
      </c>
      <c r="B188" s="226" t="s">
        <v>31</v>
      </c>
      <c r="C188" s="241">
        <f>S!D188</f>
        <v>5.8453608247422677</v>
      </c>
      <c r="D188" s="241">
        <f>P!AK190</f>
        <v>6.0579710144927539</v>
      </c>
      <c r="E188" s="240">
        <f t="shared" si="4"/>
        <v>0.21261018975048618</v>
      </c>
      <c r="F188" s="247" t="str">
        <f t="shared" si="5"/>
        <v>+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20</v>
      </c>
      <c r="D190" s="241">
        <f>P!AK192</f>
        <v>13</v>
      </c>
      <c r="E190" s="240">
        <f t="shared" si="4"/>
        <v>7</v>
      </c>
      <c r="F190" s="247" t="str">
        <f t="shared" si="5"/>
        <v>-</v>
      </c>
    </row>
    <row r="191" spans="1:6" hidden="1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 hidden="1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40</v>
      </c>
      <c r="E193" s="240">
        <f t="shared" si="4"/>
        <v>0</v>
      </c>
      <c r="F193" s="247" t="str">
        <f t="shared" si="5"/>
        <v>×</v>
      </c>
    </row>
    <row r="194" spans="1:6" hidden="1">
      <c r="A194" s="201" t="s">
        <v>169</v>
      </c>
      <c r="B194" s="226" t="s">
        <v>9</v>
      </c>
      <c r="C194" s="241">
        <f>S!D194</f>
        <v>20.801068090787716</v>
      </c>
      <c r="D194" s="241">
        <f>P!AK196</f>
        <v>19.85611510791367</v>
      </c>
      <c r="E194" s="240">
        <f t="shared" si="4"/>
        <v>0.94495298287404594</v>
      </c>
      <c r="F194" s="247" t="str">
        <f t="shared" si="5"/>
        <v>-</v>
      </c>
    </row>
    <row r="195" spans="1:6" hidden="1">
      <c r="A195" s="201" t="s">
        <v>332</v>
      </c>
      <c r="B195" s="226" t="s">
        <v>9</v>
      </c>
      <c r="C195" s="241">
        <f>S!D195</f>
        <v>25</v>
      </c>
      <c r="D195" s="241">
        <f>P!AK197</f>
        <v>21.272727272727273</v>
      </c>
      <c r="E195" s="240">
        <f t="shared" si="4"/>
        <v>3.7272727272727266</v>
      </c>
      <c r="F195" s="247" t="str">
        <f t="shared" si="5"/>
        <v>-</v>
      </c>
    </row>
    <row r="196" spans="1:6" hidden="1">
      <c r="A196" s="201" t="s">
        <v>333</v>
      </c>
      <c r="B196" s="226" t="s">
        <v>9</v>
      </c>
      <c r="C196" s="241">
        <f>S!D196</f>
        <v>25</v>
      </c>
      <c r="D196" s="241">
        <f>P!AK198</f>
        <v>25</v>
      </c>
      <c r="E196" s="240">
        <f t="shared" ref="E196:E252" si="6">ABS(C196-D196)</f>
        <v>0</v>
      </c>
      <c r="F196" s="247" t="str">
        <f t="shared" ref="F196:F252" si="7">IF(C196-D196=0, "×", IF(C196-D196&lt;0, "+", "-"))</f>
        <v>×</v>
      </c>
    </row>
    <row r="197" spans="1:6">
      <c r="A197" s="201" t="s">
        <v>279</v>
      </c>
      <c r="B197" s="226" t="s">
        <v>9</v>
      </c>
      <c r="C197" s="241">
        <f>S!D197</f>
        <v>120.55555555555556</v>
      </c>
      <c r="D197" s="241">
        <f>P!AK199</f>
        <v>130</v>
      </c>
      <c r="E197" s="240">
        <f t="shared" si="6"/>
        <v>9.4444444444444429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148.18181818181819</v>
      </c>
      <c r="D198" s="241">
        <f>P!AK200</f>
        <v>163.57142857142858</v>
      </c>
      <c r="E198" s="240">
        <f t="shared" si="6"/>
        <v>15.389610389610397</v>
      </c>
      <c r="F198" s="247" t="str">
        <f t="shared" si="7"/>
        <v>+</v>
      </c>
    </row>
    <row r="199" spans="1:6">
      <c r="A199" s="201" t="s">
        <v>281</v>
      </c>
      <c r="B199" s="226" t="s">
        <v>9</v>
      </c>
      <c r="C199" s="241">
        <f>S!D199</f>
        <v>135</v>
      </c>
      <c r="D199" s="241">
        <f>P!AK201</f>
        <v>220</v>
      </c>
      <c r="E199" s="240">
        <f t="shared" si="6"/>
        <v>85</v>
      </c>
      <c r="F199" s="247" t="str">
        <f t="shared" si="7"/>
        <v>+</v>
      </c>
    </row>
    <row r="200" spans="1:6" hidden="1">
      <c r="A200" s="201" t="s">
        <v>329</v>
      </c>
      <c r="B200" s="226" t="s">
        <v>9</v>
      </c>
      <c r="C200" s="241">
        <f>S!D200</f>
        <v>300</v>
      </c>
      <c r="D200" s="241">
        <f>P!AK202</f>
        <v>600</v>
      </c>
      <c r="E200" s="240">
        <f t="shared" si="6"/>
        <v>300</v>
      </c>
      <c r="F200" s="247" t="str">
        <f t="shared" si="7"/>
        <v>+</v>
      </c>
    </row>
    <row r="201" spans="1:6" hidden="1">
      <c r="A201" s="201" t="s">
        <v>328</v>
      </c>
      <c r="B201" s="226" t="s">
        <v>9</v>
      </c>
      <c r="C201" s="241">
        <f>S!D201</f>
        <v>300</v>
      </c>
      <c r="D201" s="241">
        <f>P!AK203</f>
        <v>450</v>
      </c>
      <c r="E201" s="240">
        <f t="shared" si="6"/>
        <v>150</v>
      </c>
      <c r="F201" s="247" t="str">
        <f t="shared" si="7"/>
        <v>+</v>
      </c>
    </row>
    <row r="202" spans="1:6" hidden="1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 hidden="1">
      <c r="A203" s="201" t="s">
        <v>171</v>
      </c>
      <c r="B203" s="226" t="s">
        <v>9</v>
      </c>
      <c r="C203" s="241">
        <f>S!D203</f>
        <v>41.521739130434781</v>
      </c>
      <c r="D203" s="241">
        <f>P!AK205</f>
        <v>45</v>
      </c>
      <c r="E203" s="240">
        <f t="shared" si="6"/>
        <v>3.4782608695652186</v>
      </c>
      <c r="F203" s="247" t="str">
        <f t="shared" si="7"/>
        <v>+</v>
      </c>
    </row>
    <row r="204" spans="1:6" hidden="1">
      <c r="A204" s="201" t="s">
        <v>172</v>
      </c>
      <c r="B204" s="226" t="s">
        <v>9</v>
      </c>
      <c r="C204" s="241">
        <f>S!D204</f>
        <v>42.941176470588232</v>
      </c>
      <c r="D204" s="241">
        <f>P!AK206</f>
        <v>30</v>
      </c>
      <c r="E204" s="240">
        <f t="shared" si="6"/>
        <v>12.941176470588232</v>
      </c>
      <c r="F204" s="247" t="str">
        <f t="shared" si="7"/>
        <v>-</v>
      </c>
    </row>
    <row r="205" spans="1:6">
      <c r="A205" s="201" t="s">
        <v>173</v>
      </c>
      <c r="B205" s="226" t="s">
        <v>9</v>
      </c>
      <c r="C205" s="241">
        <f>S!D205</f>
        <v>41.428571428571431</v>
      </c>
      <c r="D205" s="241">
        <f>P!AK207</f>
        <v>100</v>
      </c>
      <c r="E205" s="240">
        <f t="shared" si="6"/>
        <v>58.571428571428569</v>
      </c>
      <c r="F205" s="247" t="str">
        <f t="shared" si="7"/>
        <v>+</v>
      </c>
    </row>
    <row r="206" spans="1:6">
      <c r="A206" s="201" t="s">
        <v>174</v>
      </c>
      <c r="B206" s="226" t="s">
        <v>9</v>
      </c>
      <c r="C206" s="241">
        <f>S!D206</f>
        <v>37.727272727272727</v>
      </c>
      <c r="D206" s="241">
        <f>P!AK208</f>
        <v>45</v>
      </c>
      <c r="E206" s="240">
        <f t="shared" si="6"/>
        <v>7.2727272727272734</v>
      </c>
      <c r="F206" s="247" t="str">
        <f t="shared" si="7"/>
        <v>+</v>
      </c>
    </row>
    <row r="207" spans="1:6" hidden="1">
      <c r="A207" s="201" t="s">
        <v>175</v>
      </c>
      <c r="B207" s="226" t="s">
        <v>9</v>
      </c>
      <c r="C207" s="241">
        <f>S!D207</f>
        <v>56</v>
      </c>
      <c r="D207" s="241">
        <f>P!AK209</f>
        <v>64.117647058823536</v>
      </c>
      <c r="E207" s="240">
        <f t="shared" si="6"/>
        <v>8.1176470588235361</v>
      </c>
      <c r="F207" s="247" t="str">
        <f t="shared" si="7"/>
        <v>+</v>
      </c>
    </row>
    <row r="208" spans="1:6" hidden="1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 hidden="1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 hidden="1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38.333333333333336</v>
      </c>
      <c r="D211" s="241">
        <f>P!AK213</f>
        <v>45</v>
      </c>
      <c r="E211" s="240">
        <f t="shared" si="6"/>
        <v>6.6666666666666643</v>
      </c>
      <c r="F211" s="247" t="str">
        <f t="shared" si="7"/>
        <v>+</v>
      </c>
    </row>
    <row r="212" spans="1:6" hidden="1">
      <c r="A212" s="201" t="s">
        <v>282</v>
      </c>
      <c r="B212" s="226" t="s">
        <v>9</v>
      </c>
      <c r="C212" s="241">
        <f>S!D212</f>
        <v>450.84269662921349</v>
      </c>
      <c r="D212" s="241">
        <f>P!AK214</f>
        <v>272.72727272727269</v>
      </c>
      <c r="E212" s="240">
        <f t="shared" si="6"/>
        <v>178.1154239019408</v>
      </c>
      <c r="F212" s="247" t="str">
        <f t="shared" si="7"/>
        <v>-</v>
      </c>
    </row>
    <row r="213" spans="1:6" hidden="1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 hidden="1">
      <c r="A214" s="201" t="s">
        <v>323</v>
      </c>
      <c r="B214" s="226" t="s">
        <v>9</v>
      </c>
      <c r="C214" s="241">
        <f>S!D214</f>
        <v>60</v>
      </c>
      <c r="D214" s="241">
        <f>P!AK216</f>
        <v>60.3125</v>
      </c>
      <c r="E214" s="240">
        <f t="shared" si="6"/>
        <v>0.3125</v>
      </c>
      <c r="F214" s="247" t="str">
        <f t="shared" si="7"/>
        <v>+</v>
      </c>
    </row>
    <row r="215" spans="1:6" hidden="1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 hidden="1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 hidden="1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 hidden="1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 hidden="1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 hidden="1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 hidden="1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 hidden="1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 hidden="1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 hidden="1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 hidden="1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 hidden="1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 hidden="1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680</v>
      </c>
      <c r="D229" s="241">
        <f>P!AK231</f>
        <v>679.99462702605888</v>
      </c>
      <c r="E229" s="240">
        <f t="shared" si="6"/>
        <v>5.3729739411210176E-3</v>
      </c>
      <c r="F229" s="247" t="str">
        <f t="shared" si="7"/>
        <v>-</v>
      </c>
    </row>
    <row r="230" spans="1:6">
      <c r="A230" s="201" t="s">
        <v>302</v>
      </c>
      <c r="B230" s="226" t="s">
        <v>9</v>
      </c>
      <c r="C230" s="241">
        <f>S!D230</f>
        <v>801.14364987930617</v>
      </c>
      <c r="D230" s="241">
        <f>P!AK232</f>
        <v>950</v>
      </c>
      <c r="E230" s="240">
        <f t="shared" si="6"/>
        <v>148.85635012069383</v>
      </c>
      <c r="F230" s="247" t="str">
        <f t="shared" si="7"/>
        <v>+</v>
      </c>
    </row>
    <row r="231" spans="1:6" hidden="1">
      <c r="A231" s="201" t="s">
        <v>56</v>
      </c>
      <c r="B231" s="226" t="s">
        <v>31</v>
      </c>
      <c r="C231" s="241">
        <f>S!D231</f>
        <v>1.4000199703645571</v>
      </c>
      <c r="D231" s="241">
        <f>P!AK233</f>
        <v>1.4</v>
      </c>
      <c r="E231" s="240">
        <f t="shared" si="6"/>
        <v>1.9970364557142517E-5</v>
      </c>
      <c r="F231" s="247" t="str">
        <f t="shared" si="7"/>
        <v>-</v>
      </c>
    </row>
    <row r="232" spans="1:6">
      <c r="A232" s="201" t="s">
        <v>194</v>
      </c>
      <c r="B232" s="226" t="s">
        <v>31</v>
      </c>
      <c r="C232" s="241">
        <f>S!D232</f>
        <v>25.232362151622265</v>
      </c>
      <c r="D232" s="241">
        <f>P!AK234</f>
        <v>25.587188612099645</v>
      </c>
      <c r="E232" s="240">
        <f t="shared" si="6"/>
        <v>0.35482646047737987</v>
      </c>
      <c r="F232" s="247" t="str">
        <f t="shared" si="7"/>
        <v>+</v>
      </c>
    </row>
    <row r="233" spans="1:6" hidden="1">
      <c r="A233" s="201" t="s">
        <v>284</v>
      </c>
      <c r="B233" s="226" t="s">
        <v>9</v>
      </c>
      <c r="C233" s="241">
        <f>S!D233</f>
        <v>500</v>
      </c>
      <c r="D233" s="241">
        <f>P!AK235</f>
        <v>489.58333333333337</v>
      </c>
      <c r="E233" s="240">
        <f t="shared" si="6"/>
        <v>10.416666666666629</v>
      </c>
      <c r="F233" s="247" t="str">
        <f t="shared" si="7"/>
        <v>-</v>
      </c>
    </row>
    <row r="234" spans="1:6" hidden="1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 hidden="1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 hidden="1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 hidden="1">
      <c r="A237" s="201" t="s">
        <v>285</v>
      </c>
      <c r="B237" s="226" t="s">
        <v>9</v>
      </c>
      <c r="C237" s="241">
        <f>S!D237</f>
        <v>366.15384615384613</v>
      </c>
      <c r="D237" s="241">
        <f>P!AK239</f>
        <v>380</v>
      </c>
      <c r="E237" s="240">
        <f t="shared" si="6"/>
        <v>13.846153846153868</v>
      </c>
      <c r="F237" s="247" t="str">
        <f t="shared" si="7"/>
        <v>+</v>
      </c>
    </row>
    <row r="238" spans="1:6" hidden="1">
      <c r="A238" s="201" t="s">
        <v>286</v>
      </c>
      <c r="B238" s="226" t="s">
        <v>9</v>
      </c>
      <c r="C238" s="241">
        <f>S!D238</f>
        <v>500</v>
      </c>
      <c r="D238" s="241">
        <f>P!AK240</f>
        <v>474.54545454545456</v>
      </c>
      <c r="E238" s="240">
        <f t="shared" si="6"/>
        <v>25.454545454545439</v>
      </c>
      <c r="F238" s="247" t="str">
        <f t="shared" si="7"/>
        <v>-</v>
      </c>
    </row>
    <row r="239" spans="1:6" hidden="1">
      <c r="A239" s="201" t="s">
        <v>287</v>
      </c>
      <c r="B239" s="226" t="s">
        <v>9</v>
      </c>
      <c r="C239" s="241">
        <f>S!D239</f>
        <v>400</v>
      </c>
      <c r="D239" s="241">
        <f>P!AK241</f>
        <v>320</v>
      </c>
      <c r="E239" s="240">
        <f t="shared" si="6"/>
        <v>80</v>
      </c>
      <c r="F239" s="247" t="str">
        <f t="shared" si="7"/>
        <v>-</v>
      </c>
    </row>
    <row r="240" spans="1:6" hidden="1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 hidden="1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 hidden="1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38.407079646017699</v>
      </c>
      <c r="E242" s="240">
        <f t="shared" si="6"/>
        <v>0</v>
      </c>
      <c r="F242" s="247" t="str">
        <f t="shared" si="7"/>
        <v>×</v>
      </c>
    </row>
    <row r="243" spans="1:6">
      <c r="A243" s="201" t="s">
        <v>198</v>
      </c>
      <c r="B243" s="226" t="s">
        <v>31</v>
      </c>
      <c r="C243" s="241">
        <f>S!D243</f>
        <v>9.6390858944050439</v>
      </c>
      <c r="D243" s="241">
        <f>P!AK245</f>
        <v>9.3522906793048968</v>
      </c>
      <c r="E243" s="240">
        <f t="shared" si="6"/>
        <v>0.28679521510014716</v>
      </c>
      <c r="F243" s="247" t="str">
        <f t="shared" si="7"/>
        <v>-</v>
      </c>
    </row>
    <row r="244" spans="1:6" hidden="1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 hidden="1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 hidden="1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 hidden="1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 hidden="1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 hidden="1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 hidden="1">
      <c r="A250" s="201" t="s">
        <v>8</v>
      </c>
      <c r="B250" s="226" t="s">
        <v>10</v>
      </c>
      <c r="C250" s="241">
        <f>S!D250</f>
        <v>1.1064087061668681</v>
      </c>
      <c r="D250" s="241">
        <f>P!AK252</f>
        <v>1</v>
      </c>
      <c r="E250" s="240">
        <f t="shared" si="6"/>
        <v>0.10640870616686815</v>
      </c>
      <c r="F250" s="247" t="str">
        <f t="shared" si="7"/>
        <v>-</v>
      </c>
    </row>
    <row r="251" spans="1:6" hidden="1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 hidden="1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="130" zoomScaleNormal="130" workbookViewId="0">
      <selection activeCell="A53" sqref="A5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1" t="s">
        <v>245</v>
      </c>
      <c r="B1" s="511"/>
      <c r="C1" s="511"/>
      <c r="F1" s="148">
        <f>P!F3</f>
        <v>45863</v>
      </c>
    </row>
    <row r="2" spans="1:8" ht="31.5" customHeight="1">
      <c r="A2" s="518" t="s">
        <v>460</v>
      </c>
      <c r="B2" s="518"/>
      <c r="C2" s="518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467</v>
      </c>
      <c r="C4" s="190">
        <v>4559</v>
      </c>
      <c r="D4" s="199">
        <f>C4</f>
        <v>4559</v>
      </c>
      <c r="E4" s="190">
        <f>SUM($D$3:D4)</f>
        <v>4559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229</v>
      </c>
      <c r="C5" s="190">
        <v>15300</v>
      </c>
      <c r="D5" s="199">
        <f t="shared" ref="D5:D50" si="0">C5</f>
        <v>15300</v>
      </c>
      <c r="E5" s="190">
        <f>SUM($D$3:D5)</f>
        <v>19859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470</v>
      </c>
      <c r="C6" s="190">
        <v>2070</v>
      </c>
      <c r="D6" s="199">
        <f t="shared" si="0"/>
        <v>2070</v>
      </c>
      <c r="E6" s="190">
        <f>SUM($D$3:D6)</f>
        <v>21929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476</v>
      </c>
      <c r="C7" s="190">
        <v>940</v>
      </c>
      <c r="D7" s="199">
        <f t="shared" si="0"/>
        <v>940</v>
      </c>
      <c r="E7" s="190">
        <f>SUM($D$3:D7)</f>
        <v>22869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475</v>
      </c>
      <c r="C8" s="190">
        <v>530</v>
      </c>
      <c r="D8" s="199">
        <f t="shared" si="0"/>
        <v>530</v>
      </c>
      <c r="E8" s="190">
        <f>SUM($D$3:D8)</f>
        <v>23399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474</v>
      </c>
      <c r="C9" s="190">
        <v>1500</v>
      </c>
      <c r="D9" s="199">
        <f t="shared" si="0"/>
        <v>1500</v>
      </c>
      <c r="E9" s="190">
        <f>SUM($D$3:D9)</f>
        <v>24899</v>
      </c>
      <c r="F9" s="154">
        <f t="shared" si="1"/>
        <v>6</v>
      </c>
      <c r="G9"/>
      <c r="H9"/>
    </row>
    <row r="10" spans="1:8" ht="19.5" hidden="1">
      <c r="A10" s="174">
        <f>SUBTOTAL(103,B$4:B10)</f>
        <v>6</v>
      </c>
      <c r="B10" s="297"/>
      <c r="C10" s="190"/>
      <c r="D10" s="199">
        <f t="shared" si="0"/>
        <v>0</v>
      </c>
      <c r="E10" s="190">
        <f>SUM($D$3:D10)</f>
        <v>24899</v>
      </c>
      <c r="F10" s="154">
        <f t="shared" si="1"/>
        <v>6</v>
      </c>
      <c r="G10"/>
      <c r="H10"/>
    </row>
    <row r="11" spans="1:8" ht="19.5" hidden="1">
      <c r="A11" s="174">
        <f>SUBTOTAL(103,B$4:B11)</f>
        <v>6</v>
      </c>
      <c r="B11" s="278"/>
      <c r="C11" s="190"/>
      <c r="D11" s="199">
        <f t="shared" si="0"/>
        <v>0</v>
      </c>
      <c r="E11" s="190">
        <f>SUM($D$3:D11)</f>
        <v>24899</v>
      </c>
      <c r="F11" s="154">
        <f t="shared" si="1"/>
        <v>6</v>
      </c>
    </row>
    <row r="12" spans="1:8" ht="19.5" hidden="1">
      <c r="A12" s="174">
        <f>SUBTOTAL(103,B$4:B12)</f>
        <v>6</v>
      </c>
      <c r="B12" s="278"/>
      <c r="C12" s="190"/>
      <c r="D12" s="199">
        <f t="shared" si="0"/>
        <v>0</v>
      </c>
      <c r="E12" s="190">
        <f>SUM($D$3:D12)</f>
        <v>24899</v>
      </c>
      <c r="F12" s="154">
        <f t="shared" si="1"/>
        <v>6</v>
      </c>
    </row>
    <row r="13" spans="1:8" ht="19.5" hidden="1">
      <c r="A13" s="174">
        <f>SUBTOTAL(103,B$4:B13)</f>
        <v>6</v>
      </c>
      <c r="B13" s="278"/>
      <c r="C13" s="190"/>
      <c r="D13" s="199">
        <f t="shared" si="0"/>
        <v>0</v>
      </c>
      <c r="E13" s="190">
        <f>SUM($D$3:D13)</f>
        <v>24899</v>
      </c>
      <c r="F13" s="154">
        <f t="shared" si="1"/>
        <v>6</v>
      </c>
    </row>
    <row r="14" spans="1:8" ht="19.5" hidden="1">
      <c r="A14" s="174">
        <f>SUBTOTAL(103,B$4:B14)</f>
        <v>6</v>
      </c>
      <c r="B14" s="192"/>
      <c r="C14" s="190"/>
      <c r="D14" s="199">
        <f t="shared" si="0"/>
        <v>0</v>
      </c>
      <c r="E14" s="190">
        <f>SUM($D$3:D14)</f>
        <v>24899</v>
      </c>
      <c r="F14" s="154">
        <f t="shared" si="1"/>
        <v>6</v>
      </c>
    </row>
    <row r="15" spans="1:8" ht="19.5" hidden="1">
      <c r="A15" s="174">
        <f>SUBTOTAL(103,B$4:B15)</f>
        <v>6</v>
      </c>
      <c r="B15" s="192"/>
      <c r="C15" s="190"/>
      <c r="D15" s="199">
        <f t="shared" si="0"/>
        <v>0</v>
      </c>
      <c r="E15" s="190">
        <f>SUM($D$3:D15)</f>
        <v>24899</v>
      </c>
      <c r="F15" s="154">
        <f t="shared" si="1"/>
        <v>6</v>
      </c>
    </row>
    <row r="16" spans="1:8" ht="19.5" hidden="1">
      <c r="A16" s="174">
        <f>SUBTOTAL(103,B$4:B16)</f>
        <v>6</v>
      </c>
      <c r="B16" s="192"/>
      <c r="C16" s="190"/>
      <c r="D16" s="199">
        <f t="shared" si="0"/>
        <v>0</v>
      </c>
      <c r="E16" s="190">
        <f>SUM($D$3:D16)</f>
        <v>24899</v>
      </c>
      <c r="F16" s="154">
        <f t="shared" si="1"/>
        <v>6</v>
      </c>
    </row>
    <row r="17" spans="1:6" ht="19.5" hidden="1">
      <c r="A17" s="174">
        <f>SUBTOTAL(103,B$4:B17)</f>
        <v>6</v>
      </c>
      <c r="B17" s="192"/>
      <c r="C17" s="190"/>
      <c r="D17" s="199">
        <f t="shared" si="0"/>
        <v>0</v>
      </c>
      <c r="E17" s="190">
        <f>SUM($D$3:D17)</f>
        <v>24899</v>
      </c>
      <c r="F17" s="154">
        <f t="shared" si="1"/>
        <v>6</v>
      </c>
    </row>
    <row r="18" spans="1:6" ht="19.5" hidden="1">
      <c r="A18" s="174">
        <f>SUBTOTAL(103,B$4:B18)</f>
        <v>6</v>
      </c>
      <c r="B18" s="190"/>
      <c r="C18" s="190"/>
      <c r="D18" s="199">
        <f t="shared" si="0"/>
        <v>0</v>
      </c>
      <c r="E18" s="190">
        <f>SUM($D$3:D18)</f>
        <v>24899</v>
      </c>
      <c r="F18" s="154">
        <f t="shared" si="1"/>
        <v>6</v>
      </c>
    </row>
    <row r="19" spans="1:6" ht="19.5" hidden="1">
      <c r="A19" s="174">
        <f>SUBTOTAL(103,B$4:B19)</f>
        <v>6</v>
      </c>
      <c r="B19" s="192"/>
      <c r="C19" s="190"/>
      <c r="D19" s="199">
        <f t="shared" si="0"/>
        <v>0</v>
      </c>
      <c r="E19" s="190">
        <f>SUM($D$3:D19)</f>
        <v>24899</v>
      </c>
      <c r="F19" s="154">
        <f t="shared" si="1"/>
        <v>6</v>
      </c>
    </row>
    <row r="20" spans="1:6" ht="19.5" hidden="1">
      <c r="A20" s="174">
        <f>SUBTOTAL(103,B$4:B20)</f>
        <v>6</v>
      </c>
      <c r="B20" s="186"/>
      <c r="C20" s="190"/>
      <c r="D20" s="199">
        <f t="shared" si="0"/>
        <v>0</v>
      </c>
      <c r="E20" s="190">
        <f>SUM($D$3:D20)</f>
        <v>24899</v>
      </c>
      <c r="F20" s="154">
        <f t="shared" si="1"/>
        <v>6</v>
      </c>
    </row>
    <row r="21" spans="1:6" ht="19.5" hidden="1">
      <c r="A21" s="174">
        <f>SUBTOTAL(103,B$4:B21)</f>
        <v>6</v>
      </c>
      <c r="B21" s="192"/>
      <c r="C21" s="190"/>
      <c r="D21" s="199">
        <f t="shared" si="0"/>
        <v>0</v>
      </c>
      <c r="E21" s="190">
        <f>SUM($D$3:D21)</f>
        <v>24899</v>
      </c>
      <c r="F21" s="154">
        <f t="shared" si="1"/>
        <v>6</v>
      </c>
    </row>
    <row r="22" spans="1:6" ht="19.5" hidden="1">
      <c r="A22" s="174">
        <f>SUBTOTAL(103,B$4:B22)</f>
        <v>6</v>
      </c>
      <c r="B22" s="192"/>
      <c r="C22" s="190"/>
      <c r="D22" s="199">
        <f t="shared" si="0"/>
        <v>0</v>
      </c>
      <c r="E22" s="190">
        <f>SUM($D$3:D22)</f>
        <v>24899</v>
      </c>
      <c r="F22" s="154">
        <f t="shared" si="1"/>
        <v>6</v>
      </c>
    </row>
    <row r="23" spans="1:6" ht="19.5" hidden="1">
      <c r="A23" s="174">
        <f>SUBTOTAL(103,B$4:B23)</f>
        <v>6</v>
      </c>
      <c r="B23" s="192"/>
      <c r="C23" s="190"/>
      <c r="D23" s="199">
        <f t="shared" si="0"/>
        <v>0</v>
      </c>
      <c r="E23" s="190">
        <f>SUM($D$3:D23)</f>
        <v>24899</v>
      </c>
      <c r="F23" s="154">
        <f t="shared" si="1"/>
        <v>6</v>
      </c>
    </row>
    <row r="24" spans="1:6" ht="19.5" hidden="1">
      <c r="A24" s="174">
        <f>SUBTOTAL(103,B$4:B24)</f>
        <v>6</v>
      </c>
      <c r="B24" s="192"/>
      <c r="C24" s="190"/>
      <c r="D24" s="199">
        <f t="shared" si="0"/>
        <v>0</v>
      </c>
      <c r="E24" s="190">
        <f>SUM($D$3:D24)</f>
        <v>24899</v>
      </c>
      <c r="F24" s="154">
        <f t="shared" si="1"/>
        <v>6</v>
      </c>
    </row>
    <row r="25" spans="1:6" ht="19.5" hidden="1">
      <c r="A25" s="174">
        <f>SUBTOTAL(103,B$4:B25)</f>
        <v>6</v>
      </c>
      <c r="B25" s="192"/>
      <c r="C25" s="190"/>
      <c r="D25" s="199">
        <f t="shared" si="0"/>
        <v>0</v>
      </c>
      <c r="E25" s="190">
        <f>SUM($D$3:D25)</f>
        <v>24899</v>
      </c>
      <c r="F25" s="154">
        <f t="shared" si="1"/>
        <v>6</v>
      </c>
    </row>
    <row r="26" spans="1:6" ht="19.5" hidden="1">
      <c r="A26" s="174">
        <f>SUBTOTAL(103,B$4:B26)</f>
        <v>6</v>
      </c>
      <c r="B26" s="192"/>
      <c r="C26" s="190"/>
      <c r="D26" s="199">
        <f t="shared" si="0"/>
        <v>0</v>
      </c>
      <c r="E26" s="190">
        <f>SUM($D$3:D26)</f>
        <v>24899</v>
      </c>
      <c r="F26" s="154">
        <f t="shared" si="1"/>
        <v>6</v>
      </c>
    </row>
    <row r="27" spans="1:6" ht="19.5" hidden="1">
      <c r="A27" s="174">
        <f>SUBTOTAL(103,B$4:B27)</f>
        <v>6</v>
      </c>
      <c r="B27" s="192"/>
      <c r="C27" s="190"/>
      <c r="D27" s="199">
        <f t="shared" si="0"/>
        <v>0</v>
      </c>
      <c r="E27" s="190">
        <f>SUM($D$3:D27)</f>
        <v>24899</v>
      </c>
      <c r="F27" s="154">
        <f t="shared" si="1"/>
        <v>6</v>
      </c>
    </row>
    <row r="28" spans="1:6" ht="19.5" hidden="1">
      <c r="A28" s="174">
        <f>SUBTOTAL(103,B$4:B28)</f>
        <v>6</v>
      </c>
      <c r="B28" s="192"/>
      <c r="C28" s="190"/>
      <c r="D28" s="199">
        <f t="shared" si="0"/>
        <v>0</v>
      </c>
      <c r="E28" s="190">
        <f>SUM($D$3:D28)</f>
        <v>24899</v>
      </c>
      <c r="F28" s="154">
        <f t="shared" si="1"/>
        <v>6</v>
      </c>
    </row>
    <row r="29" spans="1:6" ht="19.5" hidden="1">
      <c r="A29" s="174">
        <f>SUBTOTAL(103,B$4:B29)</f>
        <v>6</v>
      </c>
      <c r="B29" s="192"/>
      <c r="C29" s="190"/>
      <c r="D29" s="199">
        <f t="shared" si="0"/>
        <v>0</v>
      </c>
      <c r="E29" s="190">
        <f>SUM($D$3:D29)</f>
        <v>24899</v>
      </c>
      <c r="F29" s="154">
        <f t="shared" si="1"/>
        <v>6</v>
      </c>
    </row>
    <row r="30" spans="1:6" ht="19.5" hidden="1">
      <c r="A30" s="174">
        <f>SUBTOTAL(103,B$4:B30)</f>
        <v>6</v>
      </c>
      <c r="B30" s="192"/>
      <c r="C30" s="190"/>
      <c r="D30" s="199">
        <f t="shared" si="0"/>
        <v>0</v>
      </c>
      <c r="E30" s="190">
        <f>SUM($D$3:D30)</f>
        <v>24899</v>
      </c>
      <c r="F30" s="154">
        <f t="shared" si="1"/>
        <v>6</v>
      </c>
    </row>
    <row r="31" spans="1:6" ht="19.5" hidden="1">
      <c r="A31" s="174">
        <f>SUBTOTAL(103,B$4:B31)</f>
        <v>6</v>
      </c>
      <c r="B31" s="192"/>
      <c r="C31" s="190"/>
      <c r="D31" s="199">
        <f t="shared" si="0"/>
        <v>0</v>
      </c>
      <c r="E31" s="190">
        <f>SUM($D$3:D31)</f>
        <v>24899</v>
      </c>
      <c r="F31" s="154">
        <f t="shared" si="1"/>
        <v>6</v>
      </c>
    </row>
    <row r="32" spans="1:6" ht="19.5" hidden="1">
      <c r="A32" s="174">
        <f>SUBTOTAL(103,B$4:B32)</f>
        <v>6</v>
      </c>
      <c r="B32" s="192"/>
      <c r="C32" s="190"/>
      <c r="D32" s="199">
        <f t="shared" si="0"/>
        <v>0</v>
      </c>
      <c r="E32" s="190">
        <f>SUM($D$3:D32)</f>
        <v>24899</v>
      </c>
      <c r="F32" s="154">
        <f t="shared" si="1"/>
        <v>6</v>
      </c>
    </row>
    <row r="33" spans="1:6" ht="19.5" hidden="1">
      <c r="A33" s="174">
        <f>SUBTOTAL(103,B$4:B33)</f>
        <v>6</v>
      </c>
      <c r="B33" s="192"/>
      <c r="C33" s="190"/>
      <c r="D33" s="199">
        <f t="shared" si="0"/>
        <v>0</v>
      </c>
      <c r="E33" s="190">
        <f>SUM($D$3:D33)</f>
        <v>24899</v>
      </c>
      <c r="F33" s="154">
        <f t="shared" si="1"/>
        <v>6</v>
      </c>
    </row>
    <row r="34" spans="1:6" ht="19.5" hidden="1">
      <c r="A34" s="174">
        <f>SUBTOTAL(103,B$4:B34)</f>
        <v>6</v>
      </c>
      <c r="B34" s="192"/>
      <c r="C34" s="190"/>
      <c r="D34" s="199">
        <f t="shared" si="0"/>
        <v>0</v>
      </c>
      <c r="E34" s="190">
        <f>SUM($D$3:D34)</f>
        <v>24899</v>
      </c>
      <c r="F34" s="154">
        <f t="shared" si="1"/>
        <v>6</v>
      </c>
    </row>
    <row r="35" spans="1:6" ht="19.5" hidden="1">
      <c r="A35" s="174">
        <f>SUBTOTAL(103,B$4:B35)</f>
        <v>6</v>
      </c>
      <c r="B35" s="192"/>
      <c r="C35" s="190"/>
      <c r="D35" s="199">
        <f t="shared" si="0"/>
        <v>0</v>
      </c>
      <c r="E35" s="190">
        <f>SUM($D$3:D35)</f>
        <v>24899</v>
      </c>
      <c r="F35" s="154">
        <f t="shared" si="1"/>
        <v>6</v>
      </c>
    </row>
    <row r="36" spans="1:6" ht="19.5" hidden="1">
      <c r="A36" s="174">
        <f>SUBTOTAL(103,B$4:B36)</f>
        <v>6</v>
      </c>
      <c r="B36" s="192"/>
      <c r="C36" s="190"/>
      <c r="D36" s="199">
        <f t="shared" si="0"/>
        <v>0</v>
      </c>
      <c r="E36" s="190">
        <f>SUM($D$3:D36)</f>
        <v>24899</v>
      </c>
      <c r="F36" s="154">
        <f t="shared" si="1"/>
        <v>6</v>
      </c>
    </row>
    <row r="37" spans="1:6" ht="19.5" hidden="1">
      <c r="A37" s="174">
        <f>SUBTOTAL(103,B$4:B37)</f>
        <v>6</v>
      </c>
      <c r="B37" s="192"/>
      <c r="C37" s="190"/>
      <c r="D37" s="199">
        <f t="shared" si="0"/>
        <v>0</v>
      </c>
      <c r="E37" s="190">
        <f>SUM($D$3:D37)</f>
        <v>24899</v>
      </c>
      <c r="F37" s="154">
        <f t="shared" si="1"/>
        <v>6</v>
      </c>
    </row>
    <row r="38" spans="1:6" ht="19.5" hidden="1">
      <c r="A38" s="174">
        <f>SUBTOTAL(103,B$4:B38)</f>
        <v>6</v>
      </c>
      <c r="B38" s="192"/>
      <c r="C38" s="190"/>
      <c r="D38" s="199">
        <f t="shared" si="0"/>
        <v>0</v>
      </c>
      <c r="E38" s="190">
        <f>SUM($D$3:D38)</f>
        <v>24899</v>
      </c>
      <c r="F38" s="154">
        <f t="shared" si="1"/>
        <v>6</v>
      </c>
    </row>
    <row r="39" spans="1:6" ht="19.5" hidden="1">
      <c r="A39" s="174">
        <f>SUBTOTAL(103,B$4:B39)</f>
        <v>6</v>
      </c>
      <c r="B39" s="192"/>
      <c r="C39" s="190"/>
      <c r="D39" s="199">
        <f t="shared" si="0"/>
        <v>0</v>
      </c>
      <c r="E39" s="190">
        <f>SUM($D$3:D39)</f>
        <v>24899</v>
      </c>
      <c r="F39" s="154">
        <f t="shared" si="1"/>
        <v>6</v>
      </c>
    </row>
    <row r="40" spans="1:6" ht="19.5" hidden="1">
      <c r="A40" s="174">
        <f>SUBTOTAL(103,B$4:B40)</f>
        <v>6</v>
      </c>
      <c r="B40" s="192"/>
      <c r="C40" s="190"/>
      <c r="D40" s="199">
        <f t="shared" si="0"/>
        <v>0</v>
      </c>
      <c r="E40" s="190">
        <f>SUM($D$3:D40)</f>
        <v>24899</v>
      </c>
      <c r="F40" s="154">
        <f t="shared" si="1"/>
        <v>6</v>
      </c>
    </row>
    <row r="41" spans="1:6" ht="19.5" hidden="1">
      <c r="A41" s="174">
        <f>SUBTOTAL(103,B$4:B41)</f>
        <v>6</v>
      </c>
      <c r="B41" s="192"/>
      <c r="C41" s="190"/>
      <c r="D41" s="199">
        <f t="shared" si="0"/>
        <v>0</v>
      </c>
      <c r="E41" s="190">
        <f>SUM($D$3:D41)</f>
        <v>24899</v>
      </c>
      <c r="F41" s="154">
        <f t="shared" si="1"/>
        <v>6</v>
      </c>
    </row>
    <row r="42" spans="1:6" ht="19.5" hidden="1">
      <c r="A42" s="174">
        <f>SUBTOTAL(103,B$4:B42)</f>
        <v>6</v>
      </c>
      <c r="B42" s="192"/>
      <c r="C42" s="190"/>
      <c r="D42" s="199">
        <f t="shared" si="0"/>
        <v>0</v>
      </c>
      <c r="E42" s="190">
        <f>SUM($D$3:D42)</f>
        <v>24899</v>
      </c>
      <c r="F42" s="154">
        <f t="shared" si="1"/>
        <v>6</v>
      </c>
    </row>
    <row r="43" spans="1:6" ht="19.5" hidden="1">
      <c r="A43" s="174">
        <f>SUBTOTAL(103,B$4:B43)</f>
        <v>6</v>
      </c>
      <c r="B43" s="192"/>
      <c r="C43" s="190"/>
      <c r="D43" s="199">
        <f t="shared" si="0"/>
        <v>0</v>
      </c>
      <c r="E43" s="190">
        <f>SUM($D$3:D43)</f>
        <v>24899</v>
      </c>
      <c r="F43" s="154">
        <f t="shared" si="1"/>
        <v>6</v>
      </c>
    </row>
    <row r="44" spans="1:6" ht="19.5" hidden="1">
      <c r="A44" s="174">
        <f>SUBTOTAL(103,B$4:B44)</f>
        <v>6</v>
      </c>
      <c r="B44" s="192"/>
      <c r="C44" s="190"/>
      <c r="D44" s="199">
        <f t="shared" si="0"/>
        <v>0</v>
      </c>
      <c r="E44" s="190">
        <f>SUM($D$3:D44)</f>
        <v>24899</v>
      </c>
      <c r="F44" s="154">
        <f t="shared" si="1"/>
        <v>6</v>
      </c>
    </row>
    <row r="45" spans="1:6" ht="19.5" hidden="1">
      <c r="A45" s="174">
        <f>SUBTOTAL(103,B$4:B45)</f>
        <v>6</v>
      </c>
      <c r="B45" s="192"/>
      <c r="C45" s="190"/>
      <c r="D45" s="199">
        <f t="shared" si="0"/>
        <v>0</v>
      </c>
      <c r="E45" s="190">
        <f>SUM($D$3:D45)</f>
        <v>24899</v>
      </c>
      <c r="F45" s="154">
        <f t="shared" si="1"/>
        <v>6</v>
      </c>
    </row>
    <row r="46" spans="1:6" ht="19.5" hidden="1">
      <c r="A46" s="174">
        <f>SUBTOTAL(103,B$4:B46)</f>
        <v>6</v>
      </c>
      <c r="B46" s="192"/>
      <c r="C46" s="190"/>
      <c r="D46" s="199">
        <f t="shared" si="0"/>
        <v>0</v>
      </c>
      <c r="E46" s="190">
        <f>SUM($D$3:D46)</f>
        <v>24899</v>
      </c>
      <c r="F46" s="154">
        <f t="shared" si="1"/>
        <v>6</v>
      </c>
    </row>
    <row r="47" spans="1:6" ht="19.5" hidden="1">
      <c r="A47" s="174">
        <f>SUBTOTAL(103,B$4:B47)</f>
        <v>6</v>
      </c>
      <c r="B47" s="192"/>
      <c r="C47" s="190"/>
      <c r="D47" s="199">
        <f t="shared" si="0"/>
        <v>0</v>
      </c>
      <c r="E47" s="190">
        <f>SUM($D$3:D47)</f>
        <v>24899</v>
      </c>
      <c r="F47" s="154">
        <f t="shared" si="1"/>
        <v>6</v>
      </c>
    </row>
    <row r="48" spans="1:6" ht="19.5" hidden="1">
      <c r="A48" s="174">
        <f>SUBTOTAL(103,B$4:B48)</f>
        <v>6</v>
      </c>
      <c r="B48" s="192"/>
      <c r="C48" s="190"/>
      <c r="D48" s="199">
        <f t="shared" si="0"/>
        <v>0</v>
      </c>
      <c r="E48" s="190">
        <f>SUM($D$3:D48)</f>
        <v>24899</v>
      </c>
      <c r="F48" s="154">
        <f t="shared" si="1"/>
        <v>6</v>
      </c>
    </row>
    <row r="49" spans="1:6" ht="19.5" hidden="1">
      <c r="A49" s="174">
        <f>SUBTOTAL(103,B$4:B49)</f>
        <v>6</v>
      </c>
      <c r="B49" s="192"/>
      <c r="C49" s="190"/>
      <c r="D49" s="199">
        <f t="shared" si="0"/>
        <v>0</v>
      </c>
      <c r="E49" s="190">
        <f>SUM($D$3:D49)</f>
        <v>24899</v>
      </c>
      <c r="F49" s="154">
        <f t="shared" si="1"/>
        <v>6</v>
      </c>
    </row>
    <row r="50" spans="1:6" ht="19.5" hidden="1">
      <c r="A50" s="174">
        <f>SUBTOTAL(103,B$4:B50)</f>
        <v>6</v>
      </c>
      <c r="B50" s="192"/>
      <c r="C50" s="190"/>
      <c r="D50" s="199">
        <f t="shared" si="0"/>
        <v>0</v>
      </c>
      <c r="E50" s="190">
        <f>SUM($D$3:D50)</f>
        <v>24899</v>
      </c>
      <c r="F50" s="154">
        <f t="shared" si="1"/>
        <v>6</v>
      </c>
    </row>
    <row r="51" spans="1:6" ht="19.5">
      <c r="A51" s="165"/>
      <c r="B51" s="156" t="s">
        <v>243</v>
      </c>
      <c r="C51" s="157">
        <f>SUM(C4:C50)</f>
        <v>24899</v>
      </c>
      <c r="D51" s="200"/>
      <c r="E51" s="196"/>
    </row>
    <row r="52" spans="1:6" ht="19.5">
      <c r="A52" s="519" t="s">
        <v>529</v>
      </c>
      <c r="B52" s="519"/>
      <c r="C52" s="519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topLeftCell="A13" zoomScaleNormal="100" workbookViewId="0">
      <selection activeCell="A53" sqref="A53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1" t="s">
        <v>245</v>
      </c>
      <c r="B1" s="511"/>
      <c r="C1" s="511"/>
      <c r="F1" s="148">
        <f>P!H3</f>
        <v>45864</v>
      </c>
    </row>
    <row r="2" spans="1:6" ht="31.5" customHeight="1">
      <c r="A2" s="518" t="s">
        <v>461</v>
      </c>
      <c r="B2" s="518"/>
      <c r="C2" s="518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467</v>
      </c>
      <c r="C4" s="190">
        <v>30185</v>
      </c>
      <c r="D4" s="151">
        <f>C4</f>
        <v>30185</v>
      </c>
      <c r="E4" s="164">
        <f>SUM($D$3:D4)</f>
        <v>30185</v>
      </c>
      <c r="F4" s="154">
        <f>A4</f>
        <v>1</v>
      </c>
    </row>
    <row r="5" spans="1:6">
      <c r="A5" s="174">
        <f>SUBTOTAL(103,B$4:B5)</f>
        <v>2</v>
      </c>
      <c r="B5" s="297" t="s">
        <v>229</v>
      </c>
      <c r="C5" s="190">
        <v>68521</v>
      </c>
      <c r="D5" s="151">
        <f t="shared" ref="D5:D50" si="0">C5</f>
        <v>68521</v>
      </c>
      <c r="E5" s="164">
        <f>SUM($D$3:D5)</f>
        <v>98706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477</v>
      </c>
      <c r="C6" s="190">
        <v>4080</v>
      </c>
      <c r="D6" s="151">
        <f t="shared" si="0"/>
        <v>4080</v>
      </c>
      <c r="E6" s="164">
        <f>SUM($D$3:D6)</f>
        <v>102786</v>
      </c>
      <c r="F6" s="154">
        <f t="shared" si="1"/>
        <v>3</v>
      </c>
    </row>
    <row r="7" spans="1:6">
      <c r="A7" s="174">
        <f>SUBTOTAL(103,B$4:B7)</f>
        <v>4</v>
      </c>
      <c r="B7" s="297" t="s">
        <v>478</v>
      </c>
      <c r="C7" s="190">
        <v>139100</v>
      </c>
      <c r="D7" s="151">
        <f t="shared" si="0"/>
        <v>139100</v>
      </c>
      <c r="E7" s="164">
        <f>SUM($D$3:D7)</f>
        <v>241886</v>
      </c>
      <c r="F7" s="154">
        <f t="shared" si="1"/>
        <v>4</v>
      </c>
    </row>
    <row r="8" spans="1:6">
      <c r="A8" s="174">
        <f>SUBTOTAL(103,B$4:B8)</f>
        <v>5</v>
      </c>
      <c r="B8" s="297" t="s">
        <v>470</v>
      </c>
      <c r="C8" s="190">
        <v>33780</v>
      </c>
      <c r="D8" s="151">
        <f t="shared" si="0"/>
        <v>33780</v>
      </c>
      <c r="E8" s="164">
        <f>SUM($D$3:D8)</f>
        <v>275666</v>
      </c>
      <c r="F8" s="154">
        <f t="shared" si="1"/>
        <v>5</v>
      </c>
    </row>
    <row r="9" spans="1:6">
      <c r="A9" s="174">
        <f>SUBTOTAL(103,B$4:B9)</f>
        <v>6</v>
      </c>
      <c r="B9" s="297" t="s">
        <v>479</v>
      </c>
      <c r="C9" s="190">
        <v>1125</v>
      </c>
      <c r="D9" s="151">
        <f t="shared" si="0"/>
        <v>1125</v>
      </c>
      <c r="E9" s="164">
        <f>SUM($D$3:D9)</f>
        <v>276791</v>
      </c>
      <c r="F9" s="154">
        <f t="shared" si="1"/>
        <v>6</v>
      </c>
    </row>
    <row r="10" spans="1:6">
      <c r="A10" s="174">
        <f>SUBTOTAL(103,B$4:B10)</f>
        <v>7</v>
      </c>
      <c r="B10" s="297" t="s">
        <v>480</v>
      </c>
      <c r="C10" s="190">
        <v>1000</v>
      </c>
      <c r="D10" s="151">
        <f t="shared" si="0"/>
        <v>1000</v>
      </c>
      <c r="E10" s="164">
        <f>SUM($D$3:D10)</f>
        <v>277791</v>
      </c>
      <c r="F10" s="154">
        <f t="shared" si="1"/>
        <v>7</v>
      </c>
    </row>
    <row r="11" spans="1:6">
      <c r="A11" s="174">
        <f>SUBTOTAL(103,B$4:B11)</f>
        <v>8</v>
      </c>
      <c r="B11" s="297" t="s">
        <v>481</v>
      </c>
      <c r="C11" s="190">
        <v>6460</v>
      </c>
      <c r="D11" s="151">
        <f t="shared" si="0"/>
        <v>6460</v>
      </c>
      <c r="E11" s="164">
        <f>SUM($D$3:D11)</f>
        <v>284251</v>
      </c>
      <c r="F11" s="154">
        <f t="shared" si="1"/>
        <v>8</v>
      </c>
    </row>
    <row r="12" spans="1:6">
      <c r="A12" s="174">
        <f>SUBTOTAL(103,B$4:B12)</f>
        <v>9</v>
      </c>
      <c r="B12" s="297" t="s">
        <v>482</v>
      </c>
      <c r="C12" s="190">
        <v>240</v>
      </c>
      <c r="D12" s="151">
        <f t="shared" si="0"/>
        <v>240</v>
      </c>
      <c r="E12" s="164">
        <f>SUM($D$3:D12)</f>
        <v>284491</v>
      </c>
      <c r="F12" s="154">
        <f t="shared" si="1"/>
        <v>9</v>
      </c>
    </row>
    <row r="13" spans="1:6">
      <c r="A13" s="174">
        <f>SUBTOTAL(103,B$4:B13)</f>
        <v>10</v>
      </c>
      <c r="B13" s="191" t="s">
        <v>476</v>
      </c>
      <c r="C13" s="157">
        <v>13500</v>
      </c>
      <c r="D13" s="151">
        <f t="shared" si="0"/>
        <v>13500</v>
      </c>
      <c r="E13" s="164">
        <f>SUM($D$3:D13)</f>
        <v>297991</v>
      </c>
      <c r="F13" s="154">
        <f t="shared" si="1"/>
        <v>10</v>
      </c>
    </row>
    <row r="14" spans="1:6">
      <c r="A14" s="174">
        <f>SUBTOTAL(103,B$4:B14)</f>
        <v>11</v>
      </c>
      <c r="B14" s="147" t="s">
        <v>483</v>
      </c>
      <c r="C14" s="190">
        <v>990</v>
      </c>
      <c r="D14" s="151">
        <f t="shared" si="0"/>
        <v>990</v>
      </c>
      <c r="E14" s="164">
        <f>SUM($D$3:D14)</f>
        <v>298981</v>
      </c>
      <c r="F14" s="154">
        <f t="shared" si="1"/>
        <v>11</v>
      </c>
    </row>
    <row r="15" spans="1:6">
      <c r="A15" s="174">
        <f>SUBTOTAL(103,B$4:B15)</f>
        <v>12</v>
      </c>
      <c r="B15" s="147" t="s">
        <v>484</v>
      </c>
      <c r="C15" s="190">
        <v>850</v>
      </c>
      <c r="D15" s="151">
        <f t="shared" si="0"/>
        <v>850</v>
      </c>
      <c r="E15" s="164">
        <f>SUM($D$3:D15)</f>
        <v>299831</v>
      </c>
      <c r="F15" s="154">
        <f t="shared" si="1"/>
        <v>12</v>
      </c>
    </row>
    <row r="16" spans="1:6">
      <c r="A16" s="174">
        <f>SUBTOTAL(103,B$4:B16)</f>
        <v>13</v>
      </c>
      <c r="B16" s="147" t="s">
        <v>485</v>
      </c>
      <c r="C16" s="190">
        <v>700</v>
      </c>
      <c r="D16" s="151">
        <f t="shared" si="0"/>
        <v>700</v>
      </c>
      <c r="E16" s="164">
        <f>SUM($D$3:D16)</f>
        <v>300531</v>
      </c>
      <c r="F16" s="154">
        <f t="shared" si="1"/>
        <v>13</v>
      </c>
    </row>
    <row r="17" spans="1:6">
      <c r="A17" s="174">
        <f>SUBTOTAL(103,B$4:B17)</f>
        <v>14</v>
      </c>
      <c r="B17" s="147" t="s">
        <v>485</v>
      </c>
      <c r="C17" s="190">
        <v>1000</v>
      </c>
      <c r="D17" s="151">
        <f t="shared" si="0"/>
        <v>1000</v>
      </c>
      <c r="E17" s="164">
        <f>SUM($D$3:D17)</f>
        <v>301531</v>
      </c>
      <c r="F17" s="154">
        <f t="shared" si="1"/>
        <v>14</v>
      </c>
    </row>
    <row r="18" spans="1:6">
      <c r="A18" s="174">
        <f>SUBTOTAL(103,B$4:B18)</f>
        <v>15</v>
      </c>
      <c r="B18" s="191" t="s">
        <v>486</v>
      </c>
      <c r="C18" s="157">
        <v>1300</v>
      </c>
      <c r="D18" s="151">
        <f t="shared" si="0"/>
        <v>1300</v>
      </c>
      <c r="E18" s="164">
        <f>SUM($D$3:D18)</f>
        <v>302831</v>
      </c>
      <c r="F18" s="154">
        <f t="shared" si="1"/>
        <v>15</v>
      </c>
    </row>
    <row r="19" spans="1:6">
      <c r="A19" s="174">
        <f>SUBTOTAL(103,B$4:B19)</f>
        <v>16</v>
      </c>
      <c r="B19" s="147" t="s">
        <v>487</v>
      </c>
      <c r="C19" s="190">
        <v>210</v>
      </c>
      <c r="D19" s="151">
        <f t="shared" si="0"/>
        <v>210</v>
      </c>
      <c r="E19" s="164">
        <f>SUM($D$3:D19)</f>
        <v>303041</v>
      </c>
      <c r="F19" s="154">
        <f t="shared" si="1"/>
        <v>16</v>
      </c>
    </row>
    <row r="20" spans="1:6">
      <c r="A20" s="174">
        <f>SUBTOTAL(103,B$4:B20)</f>
        <v>17</v>
      </c>
      <c r="B20" s="147" t="s">
        <v>475</v>
      </c>
      <c r="C20" s="190">
        <v>702</v>
      </c>
      <c r="D20" s="151">
        <f t="shared" si="0"/>
        <v>702</v>
      </c>
      <c r="E20" s="164">
        <f>SUM($D$3:D20)</f>
        <v>303743</v>
      </c>
      <c r="F20" s="154">
        <f t="shared" si="1"/>
        <v>17</v>
      </c>
    </row>
    <row r="21" spans="1:6">
      <c r="A21" s="174">
        <f>SUBTOTAL(103,B$4:B21)</f>
        <v>18</v>
      </c>
      <c r="B21" s="147" t="s">
        <v>230</v>
      </c>
      <c r="C21" s="190">
        <v>9500</v>
      </c>
      <c r="D21" s="151">
        <f t="shared" si="0"/>
        <v>9500</v>
      </c>
      <c r="E21" s="164">
        <f>SUM($D$3:D21)</f>
        <v>313243</v>
      </c>
      <c r="F21" s="154">
        <f t="shared" si="1"/>
        <v>18</v>
      </c>
    </row>
    <row r="22" spans="1:6">
      <c r="A22" s="174">
        <f>SUBTOTAL(103,B$4:B22)</f>
        <v>19</v>
      </c>
      <c r="B22" s="147" t="s">
        <v>474</v>
      </c>
      <c r="C22" s="190">
        <v>5600</v>
      </c>
      <c r="D22" s="151">
        <f t="shared" si="0"/>
        <v>5600</v>
      </c>
      <c r="E22" s="164">
        <f>SUM($D$3:D22)</f>
        <v>318843</v>
      </c>
      <c r="F22" s="154">
        <f t="shared" si="1"/>
        <v>19</v>
      </c>
    </row>
    <row r="23" spans="1:6" hidden="1">
      <c r="A23" s="174">
        <f>SUBTOTAL(103,B$4:B23)</f>
        <v>19</v>
      </c>
      <c r="B23" s="147"/>
      <c r="C23" s="190"/>
      <c r="D23" s="151">
        <f t="shared" si="0"/>
        <v>0</v>
      </c>
      <c r="E23" s="164">
        <f>SUM($D$3:D23)</f>
        <v>318843</v>
      </c>
      <c r="F23" s="154">
        <f t="shared" si="1"/>
        <v>19</v>
      </c>
    </row>
    <row r="24" spans="1:6" hidden="1">
      <c r="A24" s="174">
        <f>SUBTOTAL(103,B$4:B24)</f>
        <v>19</v>
      </c>
      <c r="B24" s="147"/>
      <c r="C24" s="190"/>
      <c r="D24" s="151">
        <f t="shared" si="0"/>
        <v>0</v>
      </c>
      <c r="E24" s="164">
        <f>SUM($D$3:D24)</f>
        <v>318843</v>
      </c>
      <c r="F24" s="154">
        <f t="shared" si="1"/>
        <v>19</v>
      </c>
    </row>
    <row r="25" spans="1:6" hidden="1">
      <c r="A25" s="174">
        <f>SUBTOTAL(103,B$4:B25)</f>
        <v>19</v>
      </c>
      <c r="B25" s="147"/>
      <c r="C25" s="190"/>
      <c r="D25" s="151">
        <f t="shared" si="0"/>
        <v>0</v>
      </c>
      <c r="E25" s="164">
        <f>SUM($D$3:D25)</f>
        <v>318843</v>
      </c>
      <c r="F25" s="154">
        <f t="shared" si="1"/>
        <v>19</v>
      </c>
    </row>
    <row r="26" spans="1:6" hidden="1">
      <c r="A26" s="174">
        <f>SUBTOTAL(103,B$4:B26)</f>
        <v>19</v>
      </c>
      <c r="B26" s="383"/>
      <c r="C26" s="190"/>
      <c r="D26" s="151">
        <f t="shared" si="0"/>
        <v>0</v>
      </c>
      <c r="E26" s="164">
        <f>SUM($D$3:D26)</f>
        <v>318843</v>
      </c>
      <c r="F26" s="154">
        <f>A26</f>
        <v>19</v>
      </c>
    </row>
    <row r="27" spans="1:6" hidden="1">
      <c r="A27" s="174">
        <f>SUBTOTAL(103,B$4:B27)</f>
        <v>19</v>
      </c>
      <c r="B27" s="390"/>
      <c r="C27" s="190"/>
      <c r="D27" s="151">
        <f t="shared" si="0"/>
        <v>0</v>
      </c>
      <c r="E27" s="164">
        <f>SUM($D$3:D27)</f>
        <v>318843</v>
      </c>
      <c r="F27" s="154">
        <f>A27</f>
        <v>19</v>
      </c>
    </row>
    <row r="28" spans="1:6" hidden="1">
      <c r="A28" s="174">
        <f>SUBTOTAL(103,B$4:B28)</f>
        <v>19</v>
      </c>
      <c r="B28" s="391"/>
      <c r="C28" s="190"/>
      <c r="D28" s="151">
        <f t="shared" si="0"/>
        <v>0</v>
      </c>
      <c r="E28" s="164">
        <f>SUM($D$3:D28)</f>
        <v>318843</v>
      </c>
      <c r="F28" s="154">
        <f t="shared" ref="F28:F49" si="2">A28</f>
        <v>19</v>
      </c>
    </row>
    <row r="29" spans="1:6" hidden="1">
      <c r="A29" s="174">
        <f>SUBTOTAL(103,B$4:B29)</f>
        <v>19</v>
      </c>
      <c r="B29" s="391"/>
      <c r="C29" s="190"/>
      <c r="D29" s="151">
        <f t="shared" si="0"/>
        <v>0</v>
      </c>
      <c r="E29" s="164">
        <f>SUM($D$3:D29)</f>
        <v>318843</v>
      </c>
      <c r="F29" s="154">
        <f t="shared" si="2"/>
        <v>19</v>
      </c>
    </row>
    <row r="30" spans="1:6" hidden="1">
      <c r="A30" s="174">
        <f>SUBTOTAL(103,B$4:B30)</f>
        <v>19</v>
      </c>
      <c r="B30" s="391"/>
      <c r="C30" s="190"/>
      <c r="D30" s="151">
        <f t="shared" si="0"/>
        <v>0</v>
      </c>
      <c r="E30" s="164">
        <f>SUM($D$3:D30)</f>
        <v>318843</v>
      </c>
      <c r="F30" s="154">
        <f t="shared" si="2"/>
        <v>19</v>
      </c>
    </row>
    <row r="31" spans="1:6" hidden="1">
      <c r="A31" s="174">
        <f>SUBTOTAL(103,B$4:B31)</f>
        <v>19</v>
      </c>
      <c r="B31" s="391"/>
      <c r="C31" s="190"/>
      <c r="D31" s="151">
        <f t="shared" si="0"/>
        <v>0</v>
      </c>
      <c r="E31" s="164">
        <f>SUM($D$3:D31)</f>
        <v>318843</v>
      </c>
      <c r="F31" s="154">
        <f t="shared" si="2"/>
        <v>19</v>
      </c>
    </row>
    <row r="32" spans="1:6" hidden="1">
      <c r="A32" s="174">
        <f>SUBTOTAL(103,B$4:B32)</f>
        <v>19</v>
      </c>
      <c r="B32" s="391"/>
      <c r="C32" s="190"/>
      <c r="D32" s="151">
        <f t="shared" si="0"/>
        <v>0</v>
      </c>
      <c r="E32" s="164">
        <f>SUM($D$3:D32)</f>
        <v>318843</v>
      </c>
      <c r="F32" s="154">
        <f t="shared" si="2"/>
        <v>19</v>
      </c>
    </row>
    <row r="33" spans="1:6" hidden="1">
      <c r="A33" s="174">
        <f>SUBTOTAL(103,B$4:B33)</f>
        <v>19</v>
      </c>
      <c r="B33" s="391"/>
      <c r="C33" s="190"/>
      <c r="D33" s="151">
        <f t="shared" si="0"/>
        <v>0</v>
      </c>
      <c r="E33" s="164">
        <f>SUM($D$3:D33)</f>
        <v>318843</v>
      </c>
      <c r="F33" s="154">
        <f t="shared" si="2"/>
        <v>19</v>
      </c>
    </row>
    <row r="34" spans="1:6" hidden="1">
      <c r="A34" s="174">
        <f>SUBTOTAL(103,B$4:B34)</f>
        <v>19</v>
      </c>
      <c r="B34" s="391"/>
      <c r="C34" s="190"/>
      <c r="D34" s="151">
        <f t="shared" si="0"/>
        <v>0</v>
      </c>
      <c r="E34" s="164">
        <f>SUM($D$3:D34)</f>
        <v>318843</v>
      </c>
      <c r="F34" s="154">
        <f t="shared" si="2"/>
        <v>19</v>
      </c>
    </row>
    <row r="35" spans="1:6" hidden="1">
      <c r="A35" s="174">
        <f>SUBTOTAL(103,B$4:B35)</f>
        <v>19</v>
      </c>
      <c r="B35" s="391"/>
      <c r="C35" s="190"/>
      <c r="D35" s="151">
        <f t="shared" si="0"/>
        <v>0</v>
      </c>
      <c r="E35" s="164">
        <f>SUM($D$3:D35)</f>
        <v>318843</v>
      </c>
      <c r="F35" s="154">
        <f t="shared" si="2"/>
        <v>19</v>
      </c>
    </row>
    <row r="36" spans="1:6" hidden="1">
      <c r="A36" s="174">
        <f>SUBTOTAL(103,B$4:B36)</f>
        <v>19</v>
      </c>
      <c r="B36" s="391"/>
      <c r="C36" s="190"/>
      <c r="D36" s="151">
        <f t="shared" si="0"/>
        <v>0</v>
      </c>
      <c r="E36" s="164">
        <f>SUM($D$3:D36)</f>
        <v>318843</v>
      </c>
      <c r="F36" s="154">
        <f t="shared" si="2"/>
        <v>19</v>
      </c>
    </row>
    <row r="37" spans="1:6" hidden="1">
      <c r="A37" s="174">
        <f>SUBTOTAL(103,B$4:B37)</f>
        <v>19</v>
      </c>
      <c r="B37" s="391"/>
      <c r="C37" s="190"/>
      <c r="D37" s="151">
        <f t="shared" si="0"/>
        <v>0</v>
      </c>
      <c r="E37" s="164">
        <f>SUM($D$3:D37)</f>
        <v>318843</v>
      </c>
      <c r="F37" s="154">
        <f t="shared" si="2"/>
        <v>19</v>
      </c>
    </row>
    <row r="38" spans="1:6" hidden="1">
      <c r="A38" s="174">
        <f>SUBTOTAL(103,B$4:B38)</f>
        <v>19</v>
      </c>
      <c r="B38" s="391"/>
      <c r="C38" s="190"/>
      <c r="D38" s="151">
        <f t="shared" si="0"/>
        <v>0</v>
      </c>
      <c r="E38" s="164">
        <f>SUM($D$3:D38)</f>
        <v>318843</v>
      </c>
      <c r="F38" s="154">
        <f t="shared" si="2"/>
        <v>19</v>
      </c>
    </row>
    <row r="39" spans="1:6" hidden="1">
      <c r="A39" s="174">
        <f>SUBTOTAL(103,B$4:B39)</f>
        <v>19</v>
      </c>
      <c r="B39" s="391"/>
      <c r="C39" s="190"/>
      <c r="D39" s="151">
        <f t="shared" si="0"/>
        <v>0</v>
      </c>
      <c r="E39" s="164">
        <f>SUM($D$3:D39)</f>
        <v>318843</v>
      </c>
      <c r="F39" s="154">
        <f t="shared" si="2"/>
        <v>19</v>
      </c>
    </row>
    <row r="40" spans="1:6" hidden="1">
      <c r="A40" s="174">
        <f>SUBTOTAL(103,B$4:B40)</f>
        <v>19</v>
      </c>
      <c r="B40" s="391"/>
      <c r="C40" s="190"/>
      <c r="D40" s="151">
        <f t="shared" si="0"/>
        <v>0</v>
      </c>
      <c r="E40" s="164">
        <f>SUM($D$3:D40)</f>
        <v>318843</v>
      </c>
      <c r="F40" s="154">
        <f t="shared" si="2"/>
        <v>19</v>
      </c>
    </row>
    <row r="41" spans="1:6" hidden="1">
      <c r="A41" s="174">
        <f>SUBTOTAL(103,B$4:B41)</f>
        <v>19</v>
      </c>
      <c r="B41" s="391"/>
      <c r="C41" s="190"/>
      <c r="D41" s="151">
        <f t="shared" si="0"/>
        <v>0</v>
      </c>
      <c r="E41" s="164">
        <f>SUM($D$3:D41)</f>
        <v>318843</v>
      </c>
      <c r="F41" s="154">
        <f t="shared" si="2"/>
        <v>19</v>
      </c>
    </row>
    <row r="42" spans="1:6" hidden="1">
      <c r="A42" s="174">
        <f>SUBTOTAL(103,B$4:B42)</f>
        <v>19</v>
      </c>
      <c r="B42" s="391"/>
      <c r="C42" s="190"/>
      <c r="D42" s="151">
        <f t="shared" si="0"/>
        <v>0</v>
      </c>
      <c r="E42" s="164">
        <f>SUM($D$3:D42)</f>
        <v>318843</v>
      </c>
      <c r="F42" s="154">
        <f t="shared" si="2"/>
        <v>19</v>
      </c>
    </row>
    <row r="43" spans="1:6" hidden="1">
      <c r="A43" s="174">
        <f>SUBTOTAL(103,B$4:B43)</f>
        <v>19</v>
      </c>
      <c r="B43" s="391"/>
      <c r="C43" s="190"/>
      <c r="D43" s="151">
        <f t="shared" si="0"/>
        <v>0</v>
      </c>
      <c r="E43" s="164">
        <f>SUM($D$3:D43)</f>
        <v>318843</v>
      </c>
      <c r="F43" s="154">
        <f t="shared" si="2"/>
        <v>19</v>
      </c>
    </row>
    <row r="44" spans="1:6" hidden="1">
      <c r="A44" s="174">
        <f>SUBTOTAL(103,B$4:B44)</f>
        <v>19</v>
      </c>
      <c r="B44" s="391"/>
      <c r="C44" s="190"/>
      <c r="D44" s="151">
        <f t="shared" si="0"/>
        <v>0</v>
      </c>
      <c r="E44" s="164">
        <f>SUM($D$3:D44)</f>
        <v>318843</v>
      </c>
      <c r="F44" s="154">
        <f t="shared" si="2"/>
        <v>19</v>
      </c>
    </row>
    <row r="45" spans="1:6" hidden="1">
      <c r="A45" s="174">
        <f>SUBTOTAL(103,B$4:B45)</f>
        <v>19</v>
      </c>
      <c r="B45" s="391"/>
      <c r="C45" s="190"/>
      <c r="D45" s="151">
        <f t="shared" si="0"/>
        <v>0</v>
      </c>
      <c r="E45" s="164">
        <f>SUM($D$3:D45)</f>
        <v>318843</v>
      </c>
      <c r="F45" s="154">
        <f t="shared" si="2"/>
        <v>19</v>
      </c>
    </row>
    <row r="46" spans="1:6" hidden="1">
      <c r="A46" s="174">
        <f>SUBTOTAL(103,B$4:B46)</f>
        <v>19</v>
      </c>
      <c r="B46" s="391"/>
      <c r="C46" s="190"/>
      <c r="D46" s="151">
        <f t="shared" si="0"/>
        <v>0</v>
      </c>
      <c r="E46" s="164">
        <f>SUM($D$3:D46)</f>
        <v>318843</v>
      </c>
      <c r="F46" s="154">
        <f t="shared" si="2"/>
        <v>19</v>
      </c>
    </row>
    <row r="47" spans="1:6" hidden="1">
      <c r="A47" s="174">
        <f>SUBTOTAL(103,B$4:B47)</f>
        <v>19</v>
      </c>
      <c r="B47" s="391"/>
      <c r="C47" s="190"/>
      <c r="D47" s="151">
        <f t="shared" si="0"/>
        <v>0</v>
      </c>
      <c r="E47" s="164">
        <f>SUM($D$3:D47)</f>
        <v>318843</v>
      </c>
      <c r="F47" s="154">
        <f t="shared" si="2"/>
        <v>19</v>
      </c>
    </row>
    <row r="48" spans="1:6" hidden="1">
      <c r="A48" s="174">
        <f>SUBTOTAL(103,B$4:B48)</f>
        <v>19</v>
      </c>
      <c r="B48" s="391"/>
      <c r="C48" s="190"/>
      <c r="D48" s="151">
        <f t="shared" si="0"/>
        <v>0</v>
      </c>
      <c r="E48" s="164">
        <f>SUM($D$3:D48)</f>
        <v>318843</v>
      </c>
      <c r="F48" s="154">
        <f t="shared" si="2"/>
        <v>19</v>
      </c>
    </row>
    <row r="49" spans="1:6" hidden="1">
      <c r="A49" s="174">
        <f>SUBTOTAL(103,B$4:B49)</f>
        <v>19</v>
      </c>
      <c r="B49" s="391"/>
      <c r="C49" s="190"/>
      <c r="D49" s="151">
        <f t="shared" si="0"/>
        <v>0</v>
      </c>
      <c r="E49" s="164">
        <f>SUM($D$3:D49)</f>
        <v>318843</v>
      </c>
      <c r="F49" s="154">
        <f t="shared" si="2"/>
        <v>19</v>
      </c>
    </row>
    <row r="50" spans="1:6" hidden="1">
      <c r="A50" s="174">
        <f>SUBTOTAL(103,B$4:B50)</f>
        <v>19</v>
      </c>
      <c r="B50" s="147"/>
      <c r="C50" s="190"/>
      <c r="D50" s="151">
        <f t="shared" si="0"/>
        <v>0</v>
      </c>
      <c r="E50" s="164">
        <f>SUM($D$3:D50)</f>
        <v>318843</v>
      </c>
      <c r="F50" s="154">
        <f>A50</f>
        <v>19</v>
      </c>
    </row>
    <row r="51" spans="1:6">
      <c r="A51" s="165"/>
      <c r="B51" s="156" t="s">
        <v>243</v>
      </c>
      <c r="C51" s="157">
        <f>SUM(C4:C50)</f>
        <v>318843</v>
      </c>
    </row>
    <row r="52" spans="1:6">
      <c r="A52" s="515" t="s">
        <v>530</v>
      </c>
      <c r="B52" s="516"/>
      <c r="C52" s="517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7" sqref="B7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7" t="s">
        <v>245</v>
      </c>
      <c r="B1" s="437"/>
      <c r="C1" s="437"/>
      <c r="F1" s="148">
        <f>P!J3</f>
        <v>45865</v>
      </c>
    </row>
    <row r="2" spans="1:6" ht="33" customHeight="1">
      <c r="A2" s="518" t="s">
        <v>462</v>
      </c>
      <c r="B2" s="518"/>
      <c r="C2" s="518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467</v>
      </c>
      <c r="C4" s="190">
        <v>12841</v>
      </c>
      <c r="D4" s="151">
        <f>C4</f>
        <v>12841</v>
      </c>
      <c r="E4" s="171">
        <f>SUM($D$3:D4)</f>
        <v>12841</v>
      </c>
      <c r="F4" s="172">
        <f>A4</f>
        <v>1</v>
      </c>
    </row>
    <row r="5" spans="1:6" ht="19.5">
      <c r="A5" s="174">
        <f>SUBTOTAL(103,B$4:B5)</f>
        <v>2</v>
      </c>
      <c r="B5" s="147" t="s">
        <v>229</v>
      </c>
      <c r="C5" s="190">
        <v>12576</v>
      </c>
      <c r="D5" s="151">
        <f t="shared" ref="D5:D50" si="0">C5</f>
        <v>12576</v>
      </c>
      <c r="E5" s="171">
        <f>SUM($D$3:D5)</f>
        <v>25417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490</v>
      </c>
      <c r="C6" s="190">
        <v>5750</v>
      </c>
      <c r="D6" s="151">
        <f t="shared" si="0"/>
        <v>5750</v>
      </c>
      <c r="E6" s="171">
        <f>SUM($D$3:D6)</f>
        <v>31167</v>
      </c>
      <c r="F6" s="172">
        <f t="shared" si="1"/>
        <v>3</v>
      </c>
    </row>
    <row r="7" spans="1:6" ht="19.5">
      <c r="A7" s="174">
        <f>SUBTOTAL(103,B$4:B7)</f>
        <v>4</v>
      </c>
      <c r="B7" s="383" t="s">
        <v>470</v>
      </c>
      <c r="C7" s="190">
        <v>4860</v>
      </c>
      <c r="D7" s="151">
        <f t="shared" si="0"/>
        <v>4860</v>
      </c>
      <c r="E7" s="171">
        <f>SUM($D$3:D7)</f>
        <v>36027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491</v>
      </c>
      <c r="C8" s="190">
        <v>1450</v>
      </c>
      <c r="D8" s="151">
        <f>C8</f>
        <v>1450</v>
      </c>
      <c r="E8" s="171">
        <f>SUM($D$3:D8)</f>
        <v>37477</v>
      </c>
      <c r="F8" s="172">
        <f t="shared" si="1"/>
        <v>5</v>
      </c>
    </row>
    <row r="9" spans="1:6" ht="19.5">
      <c r="A9" s="174">
        <f>SUBTOTAL(103,B$4:B9)</f>
        <v>6</v>
      </c>
      <c r="B9" s="147" t="s">
        <v>492</v>
      </c>
      <c r="C9" s="190">
        <v>2723</v>
      </c>
      <c r="D9" s="151">
        <f t="shared" si="0"/>
        <v>2723</v>
      </c>
      <c r="E9" s="171">
        <f>SUM($D$3:D9)</f>
        <v>40200</v>
      </c>
      <c r="F9" s="172">
        <f t="shared" si="1"/>
        <v>6</v>
      </c>
    </row>
    <row r="10" spans="1:6" ht="19.5">
      <c r="A10" s="174">
        <f>SUBTOTAL(103,B$4:B10)</f>
        <v>7</v>
      </c>
      <c r="B10" s="147" t="s">
        <v>493</v>
      </c>
      <c r="C10" s="190">
        <v>400</v>
      </c>
      <c r="D10" s="151">
        <f t="shared" si="0"/>
        <v>400</v>
      </c>
      <c r="E10" s="171">
        <f>SUM($D$3:D10)</f>
        <v>40600</v>
      </c>
      <c r="F10" s="172">
        <f t="shared" si="1"/>
        <v>7</v>
      </c>
    </row>
    <row r="11" spans="1:6" ht="19.5">
      <c r="A11" s="174">
        <f>SUBTOTAL(103,B$4:B11)</f>
        <v>8</v>
      </c>
      <c r="B11" s="147" t="s">
        <v>494</v>
      </c>
      <c r="C11" s="190">
        <v>3164</v>
      </c>
      <c r="D11" s="151">
        <f t="shared" si="0"/>
        <v>3164</v>
      </c>
      <c r="E11" s="171">
        <f>SUM($D$3:D11)</f>
        <v>43764</v>
      </c>
      <c r="F11" s="172">
        <f t="shared" si="1"/>
        <v>8</v>
      </c>
    </row>
    <row r="12" spans="1:6" ht="19.5">
      <c r="A12" s="174">
        <f>SUBTOTAL(103,B$4:B12)</f>
        <v>9</v>
      </c>
      <c r="B12" s="147" t="s">
        <v>471</v>
      </c>
      <c r="C12" s="190">
        <v>240</v>
      </c>
      <c r="D12" s="151">
        <f t="shared" si="0"/>
        <v>240</v>
      </c>
      <c r="E12" s="171">
        <f>SUM($D$3:D12)</f>
        <v>44004</v>
      </c>
      <c r="F12" s="172">
        <f t="shared" si="1"/>
        <v>9</v>
      </c>
    </row>
    <row r="13" spans="1:6" ht="19.5">
      <c r="A13" s="174">
        <f>SUBTOTAL(103,B$4:B13)</f>
        <v>10</v>
      </c>
      <c r="B13" s="147" t="s">
        <v>495</v>
      </c>
      <c r="C13" s="190">
        <v>850</v>
      </c>
      <c r="D13" s="151">
        <f t="shared" si="0"/>
        <v>850</v>
      </c>
      <c r="E13" s="171">
        <f>SUM($D$3:D13)</f>
        <v>44854</v>
      </c>
      <c r="F13" s="172">
        <f t="shared" si="1"/>
        <v>10</v>
      </c>
    </row>
    <row r="14" spans="1:6" ht="19.5">
      <c r="A14" s="174">
        <f>SUBTOTAL(103,B$4:B14)</f>
        <v>11</v>
      </c>
      <c r="B14" s="147" t="s">
        <v>496</v>
      </c>
      <c r="C14" s="190">
        <v>1240</v>
      </c>
      <c r="D14" s="151">
        <f t="shared" si="0"/>
        <v>1240</v>
      </c>
      <c r="E14" s="171">
        <f>SUM($D$3:D14)</f>
        <v>46094</v>
      </c>
      <c r="F14" s="172">
        <f t="shared" si="1"/>
        <v>11</v>
      </c>
    </row>
    <row r="15" spans="1:6" ht="19.5">
      <c r="A15" s="174">
        <f>SUBTOTAL(103,B$4:B15)</f>
        <v>12</v>
      </c>
      <c r="B15" s="147" t="s">
        <v>472</v>
      </c>
      <c r="C15" s="190">
        <v>530</v>
      </c>
      <c r="D15" s="151">
        <f t="shared" si="0"/>
        <v>530</v>
      </c>
      <c r="E15" s="171">
        <f>SUM($D$3:D15)</f>
        <v>46624</v>
      </c>
      <c r="F15" s="172">
        <f t="shared" si="1"/>
        <v>12</v>
      </c>
    </row>
    <row r="16" spans="1:6" ht="19.5">
      <c r="A16" s="174">
        <f>SUBTOTAL(103,B$4:B16)</f>
        <v>13</v>
      </c>
      <c r="B16" s="147" t="s">
        <v>497</v>
      </c>
      <c r="C16" s="190">
        <v>600</v>
      </c>
      <c r="D16" s="151">
        <f t="shared" si="0"/>
        <v>600</v>
      </c>
      <c r="E16" s="171">
        <f>SUM($D$3:D16)</f>
        <v>47224</v>
      </c>
      <c r="F16" s="172">
        <f t="shared" si="1"/>
        <v>13</v>
      </c>
    </row>
    <row r="17" spans="1:6" ht="19.5">
      <c r="A17" s="174">
        <f>SUBTOTAL(103,B$4:B17)</f>
        <v>14</v>
      </c>
      <c r="B17" s="147" t="s">
        <v>498</v>
      </c>
      <c r="C17" s="190">
        <v>700</v>
      </c>
      <c r="D17" s="151">
        <f t="shared" si="0"/>
        <v>700</v>
      </c>
      <c r="E17" s="171">
        <f>SUM($D$3:D17)</f>
        <v>47924</v>
      </c>
      <c r="F17" s="172">
        <f t="shared" si="1"/>
        <v>14</v>
      </c>
    </row>
    <row r="18" spans="1:6" ht="19.5">
      <c r="A18" s="174">
        <f>SUBTOTAL(103,B$4:B18)</f>
        <v>15</v>
      </c>
      <c r="B18" s="147" t="s">
        <v>475</v>
      </c>
      <c r="C18" s="190">
        <v>300</v>
      </c>
      <c r="D18" s="151">
        <f t="shared" si="0"/>
        <v>300</v>
      </c>
      <c r="E18" s="171">
        <f>SUM($D$3:D18)</f>
        <v>48224</v>
      </c>
      <c r="F18" s="172">
        <f t="shared" si="1"/>
        <v>15</v>
      </c>
    </row>
    <row r="19" spans="1:6" ht="19.5">
      <c r="A19" s="174">
        <f>SUBTOTAL(103,B$4:B19)</f>
        <v>16</v>
      </c>
      <c r="B19" s="147" t="s">
        <v>499</v>
      </c>
      <c r="C19" s="190">
        <v>25600</v>
      </c>
      <c r="D19" s="151">
        <f t="shared" si="0"/>
        <v>25600</v>
      </c>
      <c r="E19" s="171">
        <f>SUM($D$3:D19)</f>
        <v>73824</v>
      </c>
      <c r="F19" s="172">
        <f t="shared" si="1"/>
        <v>16</v>
      </c>
    </row>
    <row r="20" spans="1:6" ht="19.5">
      <c r="A20" s="174">
        <f>SUBTOTAL(103,B$4:B20)</f>
        <v>17</v>
      </c>
      <c r="B20" s="147" t="s">
        <v>474</v>
      </c>
      <c r="C20" s="190">
        <v>2100</v>
      </c>
      <c r="D20" s="151">
        <f t="shared" si="0"/>
        <v>2100</v>
      </c>
      <c r="E20" s="171">
        <f>SUM($D$3:D20)</f>
        <v>75924</v>
      </c>
      <c r="F20" s="172">
        <f t="shared" si="1"/>
        <v>17</v>
      </c>
    </row>
    <row r="21" spans="1:6" ht="19.5" hidden="1">
      <c r="A21" s="174">
        <f>SUBTOTAL(103,B$4:B21)</f>
        <v>17</v>
      </c>
      <c r="B21" s="147"/>
      <c r="C21" s="190"/>
      <c r="D21" s="151">
        <f t="shared" si="0"/>
        <v>0</v>
      </c>
      <c r="E21" s="171">
        <f>SUM($D$3:D21)</f>
        <v>75924</v>
      </c>
      <c r="F21" s="172">
        <f t="shared" si="1"/>
        <v>17</v>
      </c>
    </row>
    <row r="22" spans="1:6" ht="19.5" hidden="1">
      <c r="A22" s="174">
        <f>SUBTOTAL(103,B$4:B22)</f>
        <v>17</v>
      </c>
      <c r="B22" s="191"/>
      <c r="C22" s="190"/>
      <c r="D22" s="151">
        <f t="shared" si="0"/>
        <v>0</v>
      </c>
      <c r="E22" s="171">
        <f>SUM($D$3:D22)</f>
        <v>75924</v>
      </c>
      <c r="F22" s="172">
        <f t="shared" si="1"/>
        <v>17</v>
      </c>
    </row>
    <row r="23" spans="1:6" ht="19.5" hidden="1">
      <c r="A23" s="174">
        <f>SUBTOTAL(103,B$4:B23)</f>
        <v>17</v>
      </c>
      <c r="B23" s="147"/>
      <c r="C23" s="190"/>
      <c r="D23" s="151">
        <f t="shared" si="0"/>
        <v>0</v>
      </c>
      <c r="E23" s="171">
        <f>SUM($D$3:D23)</f>
        <v>75924</v>
      </c>
      <c r="F23" s="172">
        <f t="shared" si="1"/>
        <v>17</v>
      </c>
    </row>
    <row r="24" spans="1:6" ht="19.5" hidden="1">
      <c r="A24" s="174">
        <f>SUBTOTAL(103,B$4:B24)</f>
        <v>17</v>
      </c>
      <c r="B24" s="222"/>
      <c r="C24" s="190"/>
      <c r="D24" s="151">
        <f t="shared" si="0"/>
        <v>0</v>
      </c>
      <c r="E24" s="171">
        <f>SUM($D$3:D24)</f>
        <v>75924</v>
      </c>
      <c r="F24" s="172">
        <f t="shared" si="1"/>
        <v>17</v>
      </c>
    </row>
    <row r="25" spans="1:6" ht="19.5" hidden="1">
      <c r="A25" s="174">
        <f>SUBTOTAL(103,B$4:B25)</f>
        <v>17</v>
      </c>
      <c r="B25" s="222"/>
      <c r="C25" s="190"/>
      <c r="D25" s="151">
        <f t="shared" si="0"/>
        <v>0</v>
      </c>
      <c r="E25" s="171">
        <f>SUM($D$3:D25)</f>
        <v>75924</v>
      </c>
      <c r="F25" s="172">
        <f t="shared" si="1"/>
        <v>17</v>
      </c>
    </row>
    <row r="26" spans="1:6" ht="19.5" hidden="1">
      <c r="A26" s="174">
        <f>SUBTOTAL(103,B$4:B26)</f>
        <v>17</v>
      </c>
      <c r="B26" s="222"/>
      <c r="C26" s="190"/>
      <c r="D26" s="151">
        <f t="shared" si="0"/>
        <v>0</v>
      </c>
      <c r="E26" s="171">
        <f>SUM($D$3:D26)</f>
        <v>75924</v>
      </c>
      <c r="F26" s="172">
        <f t="shared" si="1"/>
        <v>17</v>
      </c>
    </row>
    <row r="27" spans="1:6" ht="19.5" hidden="1">
      <c r="A27" s="174">
        <f>SUBTOTAL(103,B$4:B27)</f>
        <v>17</v>
      </c>
      <c r="B27" s="147"/>
      <c r="C27" s="190"/>
      <c r="D27" s="151">
        <f t="shared" si="0"/>
        <v>0</v>
      </c>
      <c r="E27" s="171">
        <f>SUM($D$3:D27)</f>
        <v>75924</v>
      </c>
      <c r="F27" s="172">
        <f t="shared" si="1"/>
        <v>17</v>
      </c>
    </row>
    <row r="28" spans="1:6" ht="19.5" hidden="1">
      <c r="A28" s="174">
        <f>SUBTOTAL(103,B$4:B28)</f>
        <v>17</v>
      </c>
      <c r="B28" s="224"/>
      <c r="C28" s="190"/>
      <c r="D28" s="151">
        <f t="shared" si="0"/>
        <v>0</v>
      </c>
      <c r="E28" s="171">
        <f>SUM($D$3:D28)</f>
        <v>75924</v>
      </c>
      <c r="F28" s="172">
        <f t="shared" si="1"/>
        <v>17</v>
      </c>
    </row>
    <row r="29" spans="1:6" ht="19.5" hidden="1">
      <c r="A29" s="174">
        <f>SUBTOTAL(103,B$4:B29)</f>
        <v>17</v>
      </c>
      <c r="B29" s="391"/>
      <c r="C29" s="190"/>
      <c r="D29" s="151">
        <f t="shared" si="0"/>
        <v>0</v>
      </c>
      <c r="E29" s="171">
        <f>SUM($D$3:D29)</f>
        <v>75924</v>
      </c>
      <c r="F29" s="172">
        <f t="shared" si="1"/>
        <v>17</v>
      </c>
    </row>
    <row r="30" spans="1:6" ht="19.5" hidden="1">
      <c r="A30" s="174">
        <f>SUBTOTAL(103,B$4:B30)</f>
        <v>17</v>
      </c>
      <c r="B30" s="391"/>
      <c r="C30" s="190"/>
      <c r="D30" s="151">
        <f t="shared" si="0"/>
        <v>0</v>
      </c>
      <c r="E30" s="171">
        <f>SUM($D$3:D30)</f>
        <v>75924</v>
      </c>
      <c r="F30" s="172">
        <f t="shared" si="1"/>
        <v>17</v>
      </c>
    </row>
    <row r="31" spans="1:6" ht="19.5" hidden="1">
      <c r="A31" s="174">
        <f>SUBTOTAL(103,B$4:B31)</f>
        <v>17</v>
      </c>
      <c r="B31" s="391"/>
      <c r="C31" s="190"/>
      <c r="D31" s="151">
        <f t="shared" si="0"/>
        <v>0</v>
      </c>
      <c r="E31" s="171">
        <f>SUM($D$3:D31)</f>
        <v>75924</v>
      </c>
      <c r="F31" s="172">
        <f t="shared" si="1"/>
        <v>17</v>
      </c>
    </row>
    <row r="32" spans="1:6" ht="19.5" hidden="1">
      <c r="A32" s="174">
        <f>SUBTOTAL(103,B$4:B32)</f>
        <v>17</v>
      </c>
      <c r="B32" s="391"/>
      <c r="C32" s="190"/>
      <c r="D32" s="151">
        <f t="shared" si="0"/>
        <v>0</v>
      </c>
      <c r="E32" s="171">
        <f>SUM($D$3:D32)</f>
        <v>75924</v>
      </c>
      <c r="F32" s="172">
        <f t="shared" si="1"/>
        <v>17</v>
      </c>
    </row>
    <row r="33" spans="1:6" ht="19.5" hidden="1">
      <c r="A33" s="174">
        <f>SUBTOTAL(103,B$4:B33)</f>
        <v>17</v>
      </c>
      <c r="B33" s="391"/>
      <c r="C33" s="190"/>
      <c r="D33" s="151">
        <f t="shared" si="0"/>
        <v>0</v>
      </c>
      <c r="E33" s="171">
        <f>SUM($D$3:D33)</f>
        <v>75924</v>
      </c>
      <c r="F33" s="172">
        <f t="shared" si="1"/>
        <v>17</v>
      </c>
    </row>
    <row r="34" spans="1:6" ht="19.5" hidden="1">
      <c r="A34" s="174">
        <f>SUBTOTAL(103,B$4:B34)</f>
        <v>17</v>
      </c>
      <c r="B34" s="391"/>
      <c r="C34" s="190"/>
      <c r="D34" s="151">
        <f t="shared" si="0"/>
        <v>0</v>
      </c>
      <c r="E34" s="171">
        <f>SUM($D$3:D34)</f>
        <v>75924</v>
      </c>
      <c r="F34" s="172">
        <f t="shared" si="1"/>
        <v>17</v>
      </c>
    </row>
    <row r="35" spans="1:6" ht="19.5" hidden="1">
      <c r="A35" s="174">
        <f>SUBTOTAL(103,B$4:B35)</f>
        <v>17</v>
      </c>
      <c r="B35" s="391"/>
      <c r="C35" s="190"/>
      <c r="D35" s="151">
        <f t="shared" si="0"/>
        <v>0</v>
      </c>
      <c r="E35" s="171">
        <f>SUM($D$3:D35)</f>
        <v>75924</v>
      </c>
      <c r="F35" s="172">
        <f t="shared" si="1"/>
        <v>17</v>
      </c>
    </row>
    <row r="36" spans="1:6" ht="19.5" hidden="1">
      <c r="A36" s="174">
        <f>SUBTOTAL(103,B$4:B36)</f>
        <v>17</v>
      </c>
      <c r="B36" s="391"/>
      <c r="C36" s="190"/>
      <c r="D36" s="151">
        <f t="shared" si="0"/>
        <v>0</v>
      </c>
      <c r="E36" s="171">
        <f>SUM($D$3:D36)</f>
        <v>75924</v>
      </c>
      <c r="F36" s="172">
        <f t="shared" si="1"/>
        <v>17</v>
      </c>
    </row>
    <row r="37" spans="1:6" ht="19.5" hidden="1">
      <c r="A37" s="174">
        <f>SUBTOTAL(103,B$4:B37)</f>
        <v>17</v>
      </c>
      <c r="B37" s="391"/>
      <c r="C37" s="190"/>
      <c r="D37" s="151">
        <f t="shared" si="0"/>
        <v>0</v>
      </c>
      <c r="E37" s="171">
        <f>SUM($D$3:D37)</f>
        <v>75924</v>
      </c>
      <c r="F37" s="172">
        <f t="shared" si="1"/>
        <v>17</v>
      </c>
    </row>
    <row r="38" spans="1:6" ht="19.5" hidden="1">
      <c r="A38" s="174">
        <f>SUBTOTAL(103,B$4:B38)</f>
        <v>17</v>
      </c>
      <c r="B38" s="391"/>
      <c r="C38" s="190"/>
      <c r="D38" s="151">
        <f t="shared" si="0"/>
        <v>0</v>
      </c>
      <c r="E38" s="171">
        <f>SUM($D$3:D38)</f>
        <v>75924</v>
      </c>
      <c r="F38" s="172">
        <f t="shared" si="1"/>
        <v>17</v>
      </c>
    </row>
    <row r="39" spans="1:6" ht="19.5" hidden="1">
      <c r="A39" s="174">
        <f>SUBTOTAL(103,B$4:B39)</f>
        <v>17</v>
      </c>
      <c r="B39" s="391"/>
      <c r="C39" s="190"/>
      <c r="D39" s="151">
        <f t="shared" si="0"/>
        <v>0</v>
      </c>
      <c r="E39" s="171">
        <f>SUM($D$3:D39)</f>
        <v>75924</v>
      </c>
      <c r="F39" s="172">
        <f t="shared" si="1"/>
        <v>17</v>
      </c>
    </row>
    <row r="40" spans="1:6" ht="19.5" hidden="1">
      <c r="A40" s="174">
        <f>SUBTOTAL(103,B$4:B40)</f>
        <v>17</v>
      </c>
      <c r="B40" s="391"/>
      <c r="C40" s="190"/>
      <c r="D40" s="151">
        <f t="shared" si="0"/>
        <v>0</v>
      </c>
      <c r="E40" s="171">
        <f>SUM($D$3:D40)</f>
        <v>75924</v>
      </c>
      <c r="F40" s="172">
        <f t="shared" si="1"/>
        <v>17</v>
      </c>
    </row>
    <row r="41" spans="1:6" ht="19.5" hidden="1">
      <c r="A41" s="174">
        <f>SUBTOTAL(103,B$4:B41)</f>
        <v>17</v>
      </c>
      <c r="B41" s="391"/>
      <c r="C41" s="190"/>
      <c r="D41" s="151">
        <f t="shared" si="0"/>
        <v>0</v>
      </c>
      <c r="E41" s="171">
        <f>SUM($D$3:D41)</f>
        <v>75924</v>
      </c>
      <c r="F41" s="172">
        <f t="shared" si="1"/>
        <v>17</v>
      </c>
    </row>
    <row r="42" spans="1:6" ht="19.5" hidden="1">
      <c r="A42" s="174">
        <f>SUBTOTAL(103,B$4:B42)</f>
        <v>17</v>
      </c>
      <c r="B42" s="391"/>
      <c r="C42" s="190"/>
      <c r="D42" s="151">
        <f t="shared" si="0"/>
        <v>0</v>
      </c>
      <c r="E42" s="171">
        <f>SUM($D$3:D42)</f>
        <v>75924</v>
      </c>
      <c r="F42" s="172">
        <f t="shared" si="1"/>
        <v>17</v>
      </c>
    </row>
    <row r="43" spans="1:6" ht="19.5" hidden="1">
      <c r="A43" s="174">
        <f>SUBTOTAL(103,B$4:B43)</f>
        <v>17</v>
      </c>
      <c r="B43" s="391"/>
      <c r="C43" s="190"/>
      <c r="D43" s="151">
        <f t="shared" si="0"/>
        <v>0</v>
      </c>
      <c r="E43" s="171">
        <f>SUM($D$3:D43)</f>
        <v>75924</v>
      </c>
      <c r="F43" s="172">
        <f t="shared" si="1"/>
        <v>17</v>
      </c>
    </row>
    <row r="44" spans="1:6" ht="19.5" hidden="1">
      <c r="A44" s="174">
        <f>SUBTOTAL(103,B$4:B44)</f>
        <v>17</v>
      </c>
      <c r="B44" s="391"/>
      <c r="C44" s="190"/>
      <c r="D44" s="151">
        <f t="shared" si="0"/>
        <v>0</v>
      </c>
      <c r="E44" s="171">
        <f>SUM($D$3:D44)</f>
        <v>75924</v>
      </c>
      <c r="F44" s="172">
        <f t="shared" si="1"/>
        <v>17</v>
      </c>
    </row>
    <row r="45" spans="1:6" ht="19.5" hidden="1">
      <c r="A45" s="174">
        <f>SUBTOTAL(103,B$4:B45)</f>
        <v>17</v>
      </c>
      <c r="B45" s="391"/>
      <c r="C45" s="190"/>
      <c r="D45" s="151">
        <f t="shared" si="0"/>
        <v>0</v>
      </c>
      <c r="E45" s="171">
        <f>SUM($D$3:D45)</f>
        <v>75924</v>
      </c>
      <c r="F45" s="172">
        <f t="shared" si="1"/>
        <v>17</v>
      </c>
    </row>
    <row r="46" spans="1:6" ht="19.5" hidden="1">
      <c r="A46" s="174">
        <f>SUBTOTAL(103,B$4:B46)</f>
        <v>17</v>
      </c>
      <c r="B46" s="391"/>
      <c r="C46" s="190"/>
      <c r="D46" s="151">
        <f t="shared" si="0"/>
        <v>0</v>
      </c>
      <c r="E46" s="171">
        <f>SUM($D$3:D46)</f>
        <v>75924</v>
      </c>
      <c r="F46" s="172">
        <f t="shared" si="1"/>
        <v>17</v>
      </c>
    </row>
    <row r="47" spans="1:6" ht="19.5" hidden="1">
      <c r="A47" s="174">
        <f>SUBTOTAL(103,B$4:B47)</f>
        <v>17</v>
      </c>
      <c r="B47" s="391"/>
      <c r="C47" s="190"/>
      <c r="D47" s="151">
        <f t="shared" si="0"/>
        <v>0</v>
      </c>
      <c r="E47" s="171">
        <f>SUM($D$3:D47)</f>
        <v>75924</v>
      </c>
      <c r="F47" s="172">
        <f t="shared" si="1"/>
        <v>17</v>
      </c>
    </row>
    <row r="48" spans="1:6" ht="19.5" hidden="1">
      <c r="A48" s="174">
        <f>SUBTOTAL(103,B$4:B48)</f>
        <v>17</v>
      </c>
      <c r="B48" s="391"/>
      <c r="C48" s="190"/>
      <c r="D48" s="151">
        <f t="shared" si="0"/>
        <v>0</v>
      </c>
      <c r="E48" s="171">
        <f>SUM($D$3:D48)</f>
        <v>75924</v>
      </c>
      <c r="F48" s="172">
        <f t="shared" si="1"/>
        <v>17</v>
      </c>
    </row>
    <row r="49" spans="1:6" ht="19.5" hidden="1">
      <c r="A49" s="174">
        <f>SUBTOTAL(103,B$4:B49)</f>
        <v>17</v>
      </c>
      <c r="B49" s="391"/>
      <c r="C49" s="190"/>
      <c r="D49" s="151">
        <f t="shared" si="0"/>
        <v>0</v>
      </c>
      <c r="E49" s="171">
        <f>SUM($D$3:D49)</f>
        <v>75924</v>
      </c>
      <c r="F49" s="172">
        <f t="shared" si="1"/>
        <v>17</v>
      </c>
    </row>
    <row r="50" spans="1:6" ht="19.5" hidden="1">
      <c r="A50" s="174">
        <f>SUBTOTAL(103,B$4:B50)</f>
        <v>17</v>
      </c>
      <c r="B50" s="223"/>
      <c r="C50" s="190"/>
      <c r="D50" s="151">
        <f t="shared" si="0"/>
        <v>0</v>
      </c>
      <c r="E50" s="171">
        <f>SUM($D$3:D50)</f>
        <v>75924</v>
      </c>
      <c r="F50" s="172">
        <f>A50</f>
        <v>17</v>
      </c>
    </row>
    <row r="51" spans="1:6" ht="19.5">
      <c r="A51" s="174"/>
      <c r="B51" s="156" t="s">
        <v>243</v>
      </c>
      <c r="C51" s="193">
        <f>SUM(C4:C50)</f>
        <v>75924</v>
      </c>
    </row>
    <row r="52" spans="1:6" ht="19.5">
      <c r="A52" s="515" t="s">
        <v>531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topLeftCell="A13" zoomScaleNormal="100" workbookViewId="0">
      <selection activeCell="B22" sqref="B22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1" t="s">
        <v>245</v>
      </c>
      <c r="B1" s="511"/>
      <c r="C1" s="511"/>
      <c r="F1" s="148">
        <f>P!L3</f>
        <v>45866</v>
      </c>
    </row>
    <row r="2" spans="1:6" ht="29.25" customHeight="1">
      <c r="A2" s="518" t="s">
        <v>463</v>
      </c>
      <c r="B2" s="518"/>
      <c r="C2" s="518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467</v>
      </c>
      <c r="C4" s="190">
        <v>29573</v>
      </c>
      <c r="D4" s="151">
        <f>C4</f>
        <v>29573</v>
      </c>
      <c r="E4" s="164">
        <f>SUM($D$3:D4)</f>
        <v>29573</v>
      </c>
      <c r="F4" s="154">
        <f>A4</f>
        <v>1</v>
      </c>
    </row>
    <row r="5" spans="1:6">
      <c r="A5" s="174">
        <f>SUBTOTAL(103,B$4:B5)</f>
        <v>2</v>
      </c>
      <c r="B5" s="147" t="s">
        <v>229</v>
      </c>
      <c r="C5" s="190">
        <v>18496</v>
      </c>
      <c r="D5" s="151">
        <f t="shared" ref="D5:D50" si="0">C5</f>
        <v>18496</v>
      </c>
      <c r="E5" s="164">
        <f>SUM($D$3:D5)</f>
        <v>48069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470</v>
      </c>
      <c r="C6" s="190">
        <v>9616</v>
      </c>
      <c r="D6" s="151">
        <f t="shared" si="0"/>
        <v>9616</v>
      </c>
      <c r="E6" s="164">
        <f>SUM($D$3:D6)</f>
        <v>57685</v>
      </c>
      <c r="F6" s="154">
        <f t="shared" si="1"/>
        <v>3</v>
      </c>
    </row>
    <row r="7" spans="1:6">
      <c r="A7" s="174">
        <f>SUBTOTAL(103,B$4:B7)</f>
        <v>4</v>
      </c>
      <c r="B7" s="147" t="s">
        <v>495</v>
      </c>
      <c r="C7" s="190">
        <v>850</v>
      </c>
      <c r="D7" s="151">
        <f t="shared" si="0"/>
        <v>850</v>
      </c>
      <c r="E7" s="164">
        <f>SUM($D$3:D7)</f>
        <v>58535</v>
      </c>
      <c r="F7" s="154">
        <f t="shared" si="1"/>
        <v>4</v>
      </c>
    </row>
    <row r="8" spans="1:6">
      <c r="A8" s="174">
        <f>SUBTOTAL(103,B$4:B8)</f>
        <v>5</v>
      </c>
      <c r="B8" s="147" t="s">
        <v>394</v>
      </c>
      <c r="C8" s="190">
        <v>1430</v>
      </c>
      <c r="D8" s="151">
        <f t="shared" si="0"/>
        <v>1430</v>
      </c>
      <c r="E8" s="164">
        <f>SUM($D$3:D8)</f>
        <v>59965</v>
      </c>
      <c r="F8" s="154">
        <f t="shared" si="1"/>
        <v>5</v>
      </c>
    </row>
    <row r="9" spans="1:6">
      <c r="A9" s="174">
        <f>SUBTOTAL(103,B$4:B9)</f>
        <v>6</v>
      </c>
      <c r="B9" s="302" t="s">
        <v>504</v>
      </c>
      <c r="C9" s="190">
        <v>2060</v>
      </c>
      <c r="D9" s="151">
        <f t="shared" si="0"/>
        <v>2060</v>
      </c>
      <c r="E9" s="164">
        <f>SUM($D$3:D9)</f>
        <v>62025</v>
      </c>
      <c r="F9" s="154">
        <f t="shared" si="1"/>
        <v>6</v>
      </c>
    </row>
    <row r="10" spans="1:6">
      <c r="A10" s="174">
        <f>SUBTOTAL(103,B$4:B10)</f>
        <v>7</v>
      </c>
      <c r="B10" s="147" t="s">
        <v>471</v>
      </c>
      <c r="C10" s="190">
        <v>1560</v>
      </c>
      <c r="D10" s="151">
        <f t="shared" si="0"/>
        <v>1560</v>
      </c>
      <c r="E10" s="164">
        <f>SUM($D$3:D10)</f>
        <v>63585</v>
      </c>
      <c r="F10" s="154">
        <f t="shared" si="1"/>
        <v>7</v>
      </c>
    </row>
    <row r="11" spans="1:6">
      <c r="A11" s="174">
        <f>SUBTOTAL(103,B$4:B11)</f>
        <v>8</v>
      </c>
      <c r="B11" s="147" t="s">
        <v>467</v>
      </c>
      <c r="C11" s="190">
        <v>20979</v>
      </c>
      <c r="D11" s="173">
        <f t="shared" si="0"/>
        <v>20979</v>
      </c>
      <c r="E11" s="164">
        <f>SUM($D$3:D11)</f>
        <v>84564</v>
      </c>
      <c r="F11" s="154">
        <f t="shared" si="1"/>
        <v>8</v>
      </c>
    </row>
    <row r="12" spans="1:6">
      <c r="A12" s="174">
        <f>SUBTOTAL(103,B$4:B12)</f>
        <v>9</v>
      </c>
      <c r="B12" s="147" t="s">
        <v>490</v>
      </c>
      <c r="C12" s="190">
        <v>28750</v>
      </c>
      <c r="D12" s="173">
        <f t="shared" si="0"/>
        <v>28750</v>
      </c>
      <c r="E12" s="164">
        <f>SUM($D$3:D12)</f>
        <v>113314</v>
      </c>
      <c r="F12" s="154">
        <f t="shared" si="1"/>
        <v>9</v>
      </c>
    </row>
    <row r="13" spans="1:6">
      <c r="A13" s="174">
        <f>SUBTOTAL(103,B$4:B13)</f>
        <v>10</v>
      </c>
      <c r="B13" s="147" t="s">
        <v>470</v>
      </c>
      <c r="C13" s="190">
        <v>15252</v>
      </c>
      <c r="D13" s="173">
        <f t="shared" si="0"/>
        <v>15252</v>
      </c>
      <c r="E13" s="164">
        <f>SUM($D$3:D13)</f>
        <v>128566</v>
      </c>
      <c r="F13" s="154">
        <f t="shared" si="1"/>
        <v>10</v>
      </c>
    </row>
    <row r="14" spans="1:6">
      <c r="A14" s="174">
        <f>SUBTOTAL(103,B$4:B14)</f>
        <v>11</v>
      </c>
      <c r="B14" s="147" t="s">
        <v>470</v>
      </c>
      <c r="C14" s="190">
        <v>5032</v>
      </c>
      <c r="D14" s="173">
        <f t="shared" si="0"/>
        <v>5032</v>
      </c>
      <c r="E14" s="164">
        <f>SUM($D$3:D14)</f>
        <v>133598</v>
      </c>
      <c r="F14" s="154">
        <f t="shared" si="1"/>
        <v>11</v>
      </c>
    </row>
    <row r="15" spans="1:6">
      <c r="A15" s="174">
        <f>SUBTOTAL(103,B$4:B15)</f>
        <v>12</v>
      </c>
      <c r="B15" s="147" t="s">
        <v>505</v>
      </c>
      <c r="C15" s="190">
        <v>6728</v>
      </c>
      <c r="D15" s="173">
        <f t="shared" si="0"/>
        <v>6728</v>
      </c>
      <c r="E15" s="164">
        <f>SUM($D$3:D15)</f>
        <v>140326</v>
      </c>
      <c r="F15" s="154">
        <f t="shared" si="1"/>
        <v>12</v>
      </c>
    </row>
    <row r="16" spans="1:6">
      <c r="A16" s="174">
        <f>SUBTOTAL(103,B$4:B16)</f>
        <v>13</v>
      </c>
      <c r="B16" s="147" t="s">
        <v>496</v>
      </c>
      <c r="C16" s="190">
        <v>620</v>
      </c>
      <c r="D16" s="173">
        <f t="shared" si="0"/>
        <v>620</v>
      </c>
      <c r="E16" s="164">
        <f>SUM($D$3:D16)</f>
        <v>140946</v>
      </c>
      <c r="F16" s="154">
        <f t="shared" si="1"/>
        <v>13</v>
      </c>
    </row>
    <row r="17" spans="1:6">
      <c r="A17" s="174">
        <f>SUBTOTAL(103,B$4:B17)</f>
        <v>14</v>
      </c>
      <c r="B17" s="147" t="s">
        <v>472</v>
      </c>
      <c r="C17" s="190">
        <v>6724</v>
      </c>
      <c r="D17" s="173">
        <f t="shared" si="0"/>
        <v>6724</v>
      </c>
      <c r="E17" s="164">
        <f>SUM($D$3:D17)</f>
        <v>147670</v>
      </c>
      <c r="F17" s="154">
        <f t="shared" si="1"/>
        <v>14</v>
      </c>
    </row>
    <row r="18" spans="1:6">
      <c r="A18" s="174">
        <f>SUBTOTAL(103,B$4:B18)</f>
        <v>15</v>
      </c>
      <c r="B18" s="147" t="s">
        <v>506</v>
      </c>
      <c r="C18" s="190">
        <v>6520</v>
      </c>
      <c r="D18" s="173">
        <f t="shared" si="0"/>
        <v>6520</v>
      </c>
      <c r="E18" s="164">
        <f>SUM($D$3:D18)</f>
        <v>154190</v>
      </c>
      <c r="F18" s="154">
        <f t="shared" si="1"/>
        <v>15</v>
      </c>
    </row>
    <row r="19" spans="1:6">
      <c r="A19" s="174">
        <f>SUBTOTAL(103,B$4:B19)</f>
        <v>16</v>
      </c>
      <c r="B19" s="147" t="s">
        <v>507</v>
      </c>
      <c r="C19" s="190">
        <v>1499</v>
      </c>
      <c r="D19" s="173">
        <f t="shared" si="0"/>
        <v>1499</v>
      </c>
      <c r="E19" s="164">
        <f>SUM($D$3:D19)</f>
        <v>155689</v>
      </c>
      <c r="F19" s="154">
        <f t="shared" si="1"/>
        <v>16</v>
      </c>
    </row>
    <row r="20" spans="1:6">
      <c r="A20" s="174">
        <f>SUBTOTAL(103,B$4:B20)</f>
        <v>17</v>
      </c>
      <c r="B20" s="147" t="s">
        <v>486</v>
      </c>
      <c r="C20" s="190">
        <v>3000</v>
      </c>
      <c r="D20" s="173">
        <f t="shared" si="0"/>
        <v>3000</v>
      </c>
      <c r="E20" s="164">
        <f>SUM($D$3:D20)</f>
        <v>158689</v>
      </c>
      <c r="F20" s="154">
        <f t="shared" si="1"/>
        <v>17</v>
      </c>
    </row>
    <row r="21" spans="1:6">
      <c r="A21" s="174">
        <f>SUBTOTAL(103,B$4:B21)</f>
        <v>18</v>
      </c>
      <c r="B21" s="237" t="s">
        <v>230</v>
      </c>
      <c r="C21" s="190">
        <v>4000</v>
      </c>
      <c r="D21" s="173">
        <f t="shared" si="0"/>
        <v>4000</v>
      </c>
      <c r="E21" s="164">
        <f>SUM($D$3:D21)</f>
        <v>162689</v>
      </c>
      <c r="F21" s="154">
        <f t="shared" si="1"/>
        <v>18</v>
      </c>
    </row>
    <row r="22" spans="1:6">
      <c r="A22" s="174">
        <f>SUBTOTAL(103,B$4:B22)</f>
        <v>19</v>
      </c>
      <c r="B22" s="237" t="s">
        <v>474</v>
      </c>
      <c r="C22" s="190">
        <v>6600</v>
      </c>
      <c r="D22" s="173">
        <f t="shared" si="0"/>
        <v>6600</v>
      </c>
      <c r="E22" s="164">
        <f>SUM($D$3:D22)</f>
        <v>169289</v>
      </c>
      <c r="F22" s="154">
        <f t="shared" si="1"/>
        <v>19</v>
      </c>
    </row>
    <row r="23" spans="1:6" hidden="1">
      <c r="A23" s="174">
        <f>SUBTOTAL(103,B$4:B23)</f>
        <v>19</v>
      </c>
      <c r="B23" s="391"/>
      <c r="C23" s="190"/>
      <c r="D23" s="173">
        <f t="shared" si="0"/>
        <v>0</v>
      </c>
      <c r="E23" s="164">
        <f>SUM($D$3:D23)</f>
        <v>169289</v>
      </c>
      <c r="F23" s="154">
        <f t="shared" si="1"/>
        <v>19</v>
      </c>
    </row>
    <row r="24" spans="1:6" hidden="1">
      <c r="A24" s="174">
        <f>SUBTOTAL(103,B$4:B24)</f>
        <v>19</v>
      </c>
      <c r="B24" s="391"/>
      <c r="C24" s="190"/>
      <c r="D24" s="173">
        <f t="shared" si="0"/>
        <v>0</v>
      </c>
      <c r="E24" s="164">
        <f>SUM($D$3:D24)</f>
        <v>169289</v>
      </c>
      <c r="F24" s="154">
        <f t="shared" si="1"/>
        <v>19</v>
      </c>
    </row>
    <row r="25" spans="1:6" hidden="1">
      <c r="A25" s="174">
        <f>SUBTOTAL(103,B$4:B25)</f>
        <v>19</v>
      </c>
      <c r="B25" s="391"/>
      <c r="C25" s="190"/>
      <c r="D25" s="173">
        <f t="shared" si="0"/>
        <v>0</v>
      </c>
      <c r="E25" s="164">
        <f>SUM($D$3:D25)</f>
        <v>169289</v>
      </c>
      <c r="F25" s="154">
        <f t="shared" si="1"/>
        <v>19</v>
      </c>
    </row>
    <row r="26" spans="1:6" hidden="1">
      <c r="A26" s="174">
        <f>SUBTOTAL(103,B$4:B26)</f>
        <v>19</v>
      </c>
      <c r="B26" s="391" t="s">
        <v>320</v>
      </c>
      <c r="C26" s="190"/>
      <c r="D26" s="173">
        <f t="shared" si="0"/>
        <v>0</v>
      </c>
      <c r="E26" s="164">
        <f>SUM($D$3:D26)</f>
        <v>169289</v>
      </c>
      <c r="F26" s="154">
        <f t="shared" si="1"/>
        <v>19</v>
      </c>
    </row>
    <row r="27" spans="1:6" hidden="1">
      <c r="A27" s="174">
        <f>SUBTOTAL(103,B$4:B27)</f>
        <v>19</v>
      </c>
      <c r="B27" s="391"/>
      <c r="C27" s="190"/>
      <c r="D27" s="173">
        <f t="shared" si="0"/>
        <v>0</v>
      </c>
      <c r="E27" s="164">
        <f>SUM($D$3:D27)</f>
        <v>169289</v>
      </c>
      <c r="F27" s="154">
        <f t="shared" si="1"/>
        <v>19</v>
      </c>
    </row>
    <row r="28" spans="1:6" hidden="1">
      <c r="A28" s="174">
        <f>SUBTOTAL(103,B$4:B28)</f>
        <v>19</v>
      </c>
      <c r="B28" s="391"/>
      <c r="C28" s="190"/>
      <c r="D28" s="173">
        <f t="shared" si="0"/>
        <v>0</v>
      </c>
      <c r="E28" s="164">
        <f>SUM($D$3:D28)</f>
        <v>169289</v>
      </c>
      <c r="F28" s="154">
        <f t="shared" si="1"/>
        <v>19</v>
      </c>
    </row>
    <row r="29" spans="1:6" hidden="1">
      <c r="A29" s="174">
        <f>SUBTOTAL(103,B$4:B29)</f>
        <v>19</v>
      </c>
      <c r="B29" s="391"/>
      <c r="C29" s="190"/>
      <c r="D29" s="173">
        <f t="shared" si="0"/>
        <v>0</v>
      </c>
      <c r="E29" s="164">
        <f>SUM($D$3:D29)</f>
        <v>169289</v>
      </c>
      <c r="F29" s="154">
        <f t="shared" si="1"/>
        <v>19</v>
      </c>
    </row>
    <row r="30" spans="1:6" hidden="1">
      <c r="A30" s="174">
        <f>SUBTOTAL(103,B$4:B30)</f>
        <v>19</v>
      </c>
      <c r="B30" s="391"/>
      <c r="C30" s="190"/>
      <c r="D30" s="173">
        <f t="shared" si="0"/>
        <v>0</v>
      </c>
      <c r="E30" s="164">
        <f>SUM($D$3:D30)</f>
        <v>169289</v>
      </c>
      <c r="F30" s="154">
        <f t="shared" si="1"/>
        <v>19</v>
      </c>
    </row>
    <row r="31" spans="1:6" hidden="1">
      <c r="A31" s="174">
        <f>SUBTOTAL(103,B$4:B31)</f>
        <v>19</v>
      </c>
      <c r="B31" s="391"/>
      <c r="C31" s="190"/>
      <c r="D31" s="173">
        <f t="shared" si="0"/>
        <v>0</v>
      </c>
      <c r="E31" s="164">
        <f>SUM($D$3:D31)</f>
        <v>169289</v>
      </c>
      <c r="F31" s="154">
        <f t="shared" si="1"/>
        <v>19</v>
      </c>
    </row>
    <row r="32" spans="1:6" hidden="1">
      <c r="A32" s="174">
        <f>SUBTOTAL(103,B$4:B32)</f>
        <v>19</v>
      </c>
      <c r="B32" s="391"/>
      <c r="C32" s="190"/>
      <c r="D32" s="173">
        <f t="shared" si="0"/>
        <v>0</v>
      </c>
      <c r="E32" s="164">
        <f>SUM($D$3:D32)</f>
        <v>169289</v>
      </c>
      <c r="F32" s="154">
        <f t="shared" si="1"/>
        <v>19</v>
      </c>
    </row>
    <row r="33" spans="1:6" hidden="1">
      <c r="A33" s="174">
        <f>SUBTOTAL(103,B$4:B33)</f>
        <v>19</v>
      </c>
      <c r="B33" s="391"/>
      <c r="C33" s="190"/>
      <c r="D33" s="173">
        <f t="shared" si="0"/>
        <v>0</v>
      </c>
      <c r="E33" s="164">
        <f>SUM($D$3:D33)</f>
        <v>169289</v>
      </c>
      <c r="F33" s="154">
        <f t="shared" si="1"/>
        <v>19</v>
      </c>
    </row>
    <row r="34" spans="1:6" hidden="1">
      <c r="A34" s="174">
        <f>SUBTOTAL(103,B$4:B34)</f>
        <v>19</v>
      </c>
      <c r="B34" s="391"/>
      <c r="C34" s="190"/>
      <c r="D34" s="173">
        <f t="shared" si="0"/>
        <v>0</v>
      </c>
      <c r="E34" s="164">
        <f>SUM($D$3:D34)</f>
        <v>169289</v>
      </c>
      <c r="F34" s="154">
        <f t="shared" si="1"/>
        <v>19</v>
      </c>
    </row>
    <row r="35" spans="1:6" hidden="1">
      <c r="A35" s="174">
        <f>SUBTOTAL(103,B$4:B35)</f>
        <v>19</v>
      </c>
      <c r="B35" s="391"/>
      <c r="C35" s="190"/>
      <c r="D35" s="173">
        <f t="shared" si="0"/>
        <v>0</v>
      </c>
      <c r="E35" s="164">
        <f>SUM($D$3:D35)</f>
        <v>169289</v>
      </c>
      <c r="F35" s="154">
        <f t="shared" si="1"/>
        <v>19</v>
      </c>
    </row>
    <row r="36" spans="1:6" hidden="1">
      <c r="A36" s="174">
        <f>SUBTOTAL(103,B$4:B36)</f>
        <v>19</v>
      </c>
      <c r="B36" s="391"/>
      <c r="C36" s="190"/>
      <c r="D36" s="173">
        <f t="shared" si="0"/>
        <v>0</v>
      </c>
      <c r="E36" s="164">
        <f>SUM($D$3:D36)</f>
        <v>169289</v>
      </c>
      <c r="F36" s="154">
        <f t="shared" si="1"/>
        <v>19</v>
      </c>
    </row>
    <row r="37" spans="1:6" hidden="1">
      <c r="A37" s="174">
        <f>SUBTOTAL(103,B$4:B37)</f>
        <v>19</v>
      </c>
      <c r="B37" s="391"/>
      <c r="C37" s="190"/>
      <c r="D37" s="173">
        <f t="shared" si="0"/>
        <v>0</v>
      </c>
      <c r="E37" s="164">
        <f>SUM($D$3:D37)</f>
        <v>169289</v>
      </c>
      <c r="F37" s="154">
        <f t="shared" si="1"/>
        <v>19</v>
      </c>
    </row>
    <row r="38" spans="1:6" hidden="1">
      <c r="A38" s="174">
        <f>SUBTOTAL(103,B$4:B38)</f>
        <v>19</v>
      </c>
      <c r="B38" s="391"/>
      <c r="C38" s="190"/>
      <c r="D38" s="173">
        <f t="shared" si="0"/>
        <v>0</v>
      </c>
      <c r="E38" s="164">
        <f>SUM($D$3:D38)</f>
        <v>169289</v>
      </c>
      <c r="F38" s="154">
        <f t="shared" si="1"/>
        <v>19</v>
      </c>
    </row>
    <row r="39" spans="1:6" hidden="1">
      <c r="A39" s="174">
        <f>SUBTOTAL(103,B$4:B39)</f>
        <v>19</v>
      </c>
      <c r="B39" s="391"/>
      <c r="C39" s="190"/>
      <c r="D39" s="173">
        <f t="shared" si="0"/>
        <v>0</v>
      </c>
      <c r="E39" s="164">
        <f>SUM($D$3:D39)</f>
        <v>169289</v>
      </c>
      <c r="F39" s="154">
        <f t="shared" si="1"/>
        <v>19</v>
      </c>
    </row>
    <row r="40" spans="1:6" hidden="1">
      <c r="A40" s="174">
        <f>SUBTOTAL(103,B$4:B40)</f>
        <v>19</v>
      </c>
      <c r="B40" s="391"/>
      <c r="C40" s="190"/>
      <c r="D40" s="173">
        <f t="shared" si="0"/>
        <v>0</v>
      </c>
      <c r="E40" s="164">
        <f>SUM($D$3:D40)</f>
        <v>169289</v>
      </c>
      <c r="F40" s="154">
        <f t="shared" si="1"/>
        <v>19</v>
      </c>
    </row>
    <row r="41" spans="1:6" hidden="1">
      <c r="A41" s="174">
        <f>SUBTOTAL(103,B$4:B41)</f>
        <v>19</v>
      </c>
      <c r="B41" s="391"/>
      <c r="C41" s="190"/>
      <c r="D41" s="173">
        <f t="shared" si="0"/>
        <v>0</v>
      </c>
      <c r="E41" s="164">
        <f>SUM($D$3:D41)</f>
        <v>169289</v>
      </c>
      <c r="F41" s="154">
        <f t="shared" si="1"/>
        <v>19</v>
      </c>
    </row>
    <row r="42" spans="1:6" hidden="1">
      <c r="A42" s="174">
        <f>SUBTOTAL(103,B$4:B42)</f>
        <v>19</v>
      </c>
      <c r="B42" s="391"/>
      <c r="C42" s="190"/>
      <c r="D42" s="173">
        <f t="shared" si="0"/>
        <v>0</v>
      </c>
      <c r="E42" s="164">
        <f>SUM($D$3:D42)</f>
        <v>169289</v>
      </c>
      <c r="F42" s="154">
        <f t="shared" si="1"/>
        <v>19</v>
      </c>
    </row>
    <row r="43" spans="1:6" hidden="1">
      <c r="A43" s="174">
        <f>SUBTOTAL(103,B$4:B43)</f>
        <v>19</v>
      </c>
      <c r="B43" s="391"/>
      <c r="C43" s="190"/>
      <c r="D43" s="173">
        <f t="shared" si="0"/>
        <v>0</v>
      </c>
      <c r="E43" s="164">
        <f>SUM($D$3:D43)</f>
        <v>169289</v>
      </c>
      <c r="F43" s="154">
        <f t="shared" si="1"/>
        <v>19</v>
      </c>
    </row>
    <row r="44" spans="1:6" hidden="1">
      <c r="A44" s="174">
        <f>SUBTOTAL(103,B$4:B44)</f>
        <v>19</v>
      </c>
      <c r="B44" s="391"/>
      <c r="C44" s="190"/>
      <c r="D44" s="173">
        <f t="shared" si="0"/>
        <v>0</v>
      </c>
      <c r="E44" s="164">
        <f>SUM($D$3:D44)</f>
        <v>169289</v>
      </c>
      <c r="F44" s="154">
        <f t="shared" si="1"/>
        <v>19</v>
      </c>
    </row>
    <row r="45" spans="1:6" hidden="1">
      <c r="A45" s="174">
        <f>SUBTOTAL(103,B$4:B45)</f>
        <v>19</v>
      </c>
      <c r="B45" s="391"/>
      <c r="C45" s="190"/>
      <c r="D45" s="173">
        <f t="shared" si="0"/>
        <v>0</v>
      </c>
      <c r="E45" s="164">
        <f>SUM($D$3:D45)</f>
        <v>169289</v>
      </c>
      <c r="F45" s="154">
        <f t="shared" si="1"/>
        <v>19</v>
      </c>
    </row>
    <row r="46" spans="1:6" hidden="1">
      <c r="A46" s="174">
        <f>SUBTOTAL(103,B$4:B46)</f>
        <v>19</v>
      </c>
      <c r="B46" s="391"/>
      <c r="C46" s="190"/>
      <c r="D46" s="173">
        <f t="shared" si="0"/>
        <v>0</v>
      </c>
      <c r="E46" s="164">
        <f>SUM($D$3:D46)</f>
        <v>169289</v>
      </c>
      <c r="F46" s="154">
        <f t="shared" si="1"/>
        <v>19</v>
      </c>
    </row>
    <row r="47" spans="1:6" hidden="1">
      <c r="A47" s="174">
        <f>SUBTOTAL(103,B$4:B47)</f>
        <v>19</v>
      </c>
      <c r="B47" s="391"/>
      <c r="C47" s="190"/>
      <c r="D47" s="173">
        <f t="shared" si="0"/>
        <v>0</v>
      </c>
      <c r="E47" s="164">
        <f>SUM($D$3:D47)</f>
        <v>169289</v>
      </c>
      <c r="F47" s="154">
        <f t="shared" si="1"/>
        <v>19</v>
      </c>
    </row>
    <row r="48" spans="1:6" hidden="1">
      <c r="A48" s="174">
        <f>SUBTOTAL(103,B$4:B48)</f>
        <v>19</v>
      </c>
      <c r="B48" s="391"/>
      <c r="C48" s="190"/>
      <c r="D48" s="173">
        <f t="shared" si="0"/>
        <v>0</v>
      </c>
      <c r="E48" s="164">
        <f>SUM($D$3:D48)</f>
        <v>169289</v>
      </c>
      <c r="F48" s="154">
        <f t="shared" si="1"/>
        <v>19</v>
      </c>
    </row>
    <row r="49" spans="1:6" hidden="1">
      <c r="A49" s="174">
        <f>SUBTOTAL(103,B$4:B49)</f>
        <v>19</v>
      </c>
      <c r="B49" s="391"/>
      <c r="C49" s="190"/>
      <c r="D49" s="173">
        <f t="shared" si="0"/>
        <v>0</v>
      </c>
      <c r="E49" s="164">
        <f>SUM($D$3:D49)</f>
        <v>169289</v>
      </c>
      <c r="F49" s="154">
        <f t="shared" si="1"/>
        <v>19</v>
      </c>
    </row>
    <row r="50" spans="1:6" hidden="1">
      <c r="A50" s="174">
        <f>SUBTOTAL(103,B$4:B50)</f>
        <v>19</v>
      </c>
      <c r="B50" s="237"/>
      <c r="C50" s="190"/>
      <c r="D50" s="173">
        <f t="shared" si="0"/>
        <v>0</v>
      </c>
      <c r="E50" s="164">
        <f>SUM($D$3:D50)</f>
        <v>169289</v>
      </c>
      <c r="F50" s="154">
        <f t="shared" si="1"/>
        <v>19</v>
      </c>
    </row>
    <row r="51" spans="1:6">
      <c r="A51" s="174"/>
      <c r="B51" s="156" t="s">
        <v>243</v>
      </c>
      <c r="C51" s="157">
        <f>SUM(C4:C50)</f>
        <v>169289</v>
      </c>
    </row>
    <row r="52" spans="1:6">
      <c r="A52" s="515" t="s">
        <v>532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1" t="s">
        <v>245</v>
      </c>
      <c r="B1" s="511"/>
      <c r="C1" s="511"/>
      <c r="G1" s="148">
        <f>P!N3</f>
        <v>45867</v>
      </c>
    </row>
    <row r="2" spans="1:7" ht="39.75" customHeight="1">
      <c r="A2" s="518" t="s">
        <v>464</v>
      </c>
      <c r="B2" s="518"/>
      <c r="C2" s="518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467</v>
      </c>
      <c r="C4" s="190">
        <v>8716</v>
      </c>
      <c r="D4" s="163">
        <f>C4</f>
        <v>8716</v>
      </c>
      <c r="E4" s="164">
        <f>SUM($D$3:D4)</f>
        <v>8716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229</v>
      </c>
      <c r="C5" s="190">
        <v>12113</v>
      </c>
      <c r="D5" s="163">
        <f t="shared" ref="D5:D50" si="0">C5</f>
        <v>12113</v>
      </c>
      <c r="E5" s="164">
        <f>SUM($D$3:D5)</f>
        <v>20829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490</v>
      </c>
      <c r="C6" s="190">
        <v>7575</v>
      </c>
      <c r="D6" s="163">
        <f t="shared" si="0"/>
        <v>7575</v>
      </c>
      <c r="E6" s="164">
        <f>SUM($D$3:D6)</f>
        <v>28404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470</v>
      </c>
      <c r="C7" s="190">
        <v>3241</v>
      </c>
      <c r="D7" s="163">
        <f t="shared" si="0"/>
        <v>3241</v>
      </c>
      <c r="E7" s="164">
        <f>SUM($D$3:D7)</f>
        <v>31645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491</v>
      </c>
      <c r="C8" s="190">
        <v>780</v>
      </c>
      <c r="D8" s="163">
        <f t="shared" si="0"/>
        <v>780</v>
      </c>
      <c r="E8" s="164">
        <f>SUM($D$3:D8)</f>
        <v>32425</v>
      </c>
      <c r="F8" s="176">
        <f t="shared" si="1"/>
        <v>5</v>
      </c>
    </row>
    <row r="9" spans="1:7" ht="19.5">
      <c r="A9" s="174">
        <f>SUBTOTAL(103,B$4:B9)</f>
        <v>6</v>
      </c>
      <c r="B9" s="303" t="s">
        <v>472</v>
      </c>
      <c r="C9" s="190">
        <v>7404</v>
      </c>
      <c r="D9" s="163">
        <f t="shared" si="0"/>
        <v>7404</v>
      </c>
      <c r="E9" s="164">
        <f>SUM($D$3:D9)</f>
        <v>39829</v>
      </c>
      <c r="F9" s="176">
        <f t="shared" si="1"/>
        <v>6</v>
      </c>
    </row>
    <row r="10" spans="1:7" ht="19.5">
      <c r="A10" s="174">
        <f>SUBTOTAL(103,B$4:B10)</f>
        <v>7</v>
      </c>
      <c r="B10" s="147" t="s">
        <v>492</v>
      </c>
      <c r="C10" s="190">
        <v>4854</v>
      </c>
      <c r="D10" s="163">
        <f t="shared" si="0"/>
        <v>4854</v>
      </c>
      <c r="E10" s="164">
        <f>SUM($D$3:D10)</f>
        <v>44683</v>
      </c>
      <c r="F10" s="176">
        <f t="shared" si="1"/>
        <v>7</v>
      </c>
    </row>
    <row r="11" spans="1:7" ht="19.5">
      <c r="A11" s="174">
        <f>SUBTOTAL(103,B$4:B11)</f>
        <v>8</v>
      </c>
      <c r="B11" s="147" t="s">
        <v>493</v>
      </c>
      <c r="C11" s="190">
        <v>1600</v>
      </c>
      <c r="D11" s="163">
        <f t="shared" si="0"/>
        <v>1600</v>
      </c>
      <c r="E11" s="164">
        <f>SUM($D$3:D11)</f>
        <v>46283</v>
      </c>
      <c r="F11" s="176">
        <f t="shared" si="1"/>
        <v>8</v>
      </c>
    </row>
    <row r="12" spans="1:7" ht="19.5">
      <c r="A12" s="174">
        <f>SUBTOTAL(103,B$4:B12)</f>
        <v>9</v>
      </c>
      <c r="B12" s="147" t="s">
        <v>475</v>
      </c>
      <c r="C12" s="190">
        <v>966</v>
      </c>
      <c r="D12" s="163">
        <f t="shared" si="0"/>
        <v>966</v>
      </c>
      <c r="E12" s="164">
        <f>SUM($D$3:D12)</f>
        <v>47249</v>
      </c>
      <c r="F12" s="176">
        <f t="shared" si="1"/>
        <v>9</v>
      </c>
    </row>
    <row r="13" spans="1:7" ht="19.5">
      <c r="A13" s="174">
        <f>SUBTOTAL(103,B$4:B13)</f>
        <v>10</v>
      </c>
      <c r="B13" s="147" t="s">
        <v>474</v>
      </c>
      <c r="C13" s="190">
        <v>4500</v>
      </c>
      <c r="D13" s="163">
        <f t="shared" si="0"/>
        <v>4500</v>
      </c>
      <c r="E13" s="164">
        <f>SUM($D$3:D13)</f>
        <v>51749</v>
      </c>
      <c r="F13" s="176">
        <f t="shared" si="1"/>
        <v>10</v>
      </c>
    </row>
    <row r="14" spans="1:7" ht="19.5" hidden="1">
      <c r="A14" s="174">
        <f>SUBTOTAL(103,B$4:B14)</f>
        <v>10</v>
      </c>
      <c r="B14" s="147"/>
      <c r="C14" s="190"/>
      <c r="D14" s="163">
        <f t="shared" si="0"/>
        <v>0</v>
      </c>
      <c r="E14" s="164">
        <f>SUM($D$3:D14)</f>
        <v>51749</v>
      </c>
      <c r="F14" s="176">
        <f t="shared" si="1"/>
        <v>10</v>
      </c>
    </row>
    <row r="15" spans="1:7" ht="19.5" hidden="1">
      <c r="A15" s="174">
        <f>SUBTOTAL(103,B$4:B15)</f>
        <v>10</v>
      </c>
      <c r="B15" s="147"/>
      <c r="C15" s="190"/>
      <c r="D15" s="163">
        <f t="shared" si="0"/>
        <v>0</v>
      </c>
      <c r="E15" s="164">
        <f>SUM($D$3:D15)</f>
        <v>51749</v>
      </c>
      <c r="F15" s="176">
        <f t="shared" si="1"/>
        <v>10</v>
      </c>
    </row>
    <row r="16" spans="1:7" ht="19.5" hidden="1">
      <c r="A16" s="174">
        <f>SUBTOTAL(103,B$4:B16)</f>
        <v>10</v>
      </c>
      <c r="B16" s="147"/>
      <c r="C16" s="190"/>
      <c r="D16" s="163">
        <f t="shared" si="0"/>
        <v>0</v>
      </c>
      <c r="E16" s="164">
        <f>SUM($D$3:D16)</f>
        <v>51749</v>
      </c>
      <c r="F16" s="176">
        <f t="shared" si="1"/>
        <v>10</v>
      </c>
    </row>
    <row r="17" spans="1:6" ht="19.5" hidden="1">
      <c r="A17" s="174">
        <f>SUBTOTAL(103,B$4:B17)</f>
        <v>10</v>
      </c>
      <c r="B17" s="147"/>
      <c r="C17" s="190"/>
      <c r="D17" s="163">
        <f t="shared" si="0"/>
        <v>0</v>
      </c>
      <c r="E17" s="164">
        <f>SUM($D$3:D17)</f>
        <v>51749</v>
      </c>
      <c r="F17" s="176">
        <f t="shared" si="1"/>
        <v>10</v>
      </c>
    </row>
    <row r="18" spans="1:6" ht="19.5" hidden="1">
      <c r="A18" s="174">
        <f>SUBTOTAL(103,B$4:B18)</f>
        <v>10</v>
      </c>
      <c r="B18" s="147"/>
      <c r="C18" s="190"/>
      <c r="D18" s="163">
        <f t="shared" si="0"/>
        <v>0</v>
      </c>
      <c r="E18" s="164">
        <f>SUM($D$3:D18)</f>
        <v>51749</v>
      </c>
      <c r="F18" s="176">
        <f t="shared" si="1"/>
        <v>10</v>
      </c>
    </row>
    <row r="19" spans="1:6" ht="19.5" hidden="1">
      <c r="A19" s="174">
        <f>SUBTOTAL(103,B$4:B19)</f>
        <v>10</v>
      </c>
      <c r="B19" s="391"/>
      <c r="C19" s="190"/>
      <c r="D19" s="163">
        <f t="shared" si="0"/>
        <v>0</v>
      </c>
      <c r="E19" s="164">
        <f>SUM($D$3:D19)</f>
        <v>51749</v>
      </c>
      <c r="F19" s="176">
        <f t="shared" si="1"/>
        <v>10</v>
      </c>
    </row>
    <row r="20" spans="1:6" ht="19.5" hidden="1">
      <c r="A20" s="174">
        <f>SUBTOTAL(103,B$4:B20)</f>
        <v>10</v>
      </c>
      <c r="B20" s="391"/>
      <c r="C20" s="190"/>
      <c r="D20" s="163">
        <f t="shared" si="0"/>
        <v>0</v>
      </c>
      <c r="E20" s="164">
        <f>SUM($D$3:D20)</f>
        <v>51749</v>
      </c>
      <c r="F20" s="176">
        <f t="shared" si="1"/>
        <v>10</v>
      </c>
    </row>
    <row r="21" spans="1:6" ht="19.5" hidden="1">
      <c r="A21" s="174">
        <f>SUBTOTAL(103,B$4:B21)</f>
        <v>10</v>
      </c>
      <c r="B21" s="391"/>
      <c r="C21" s="190"/>
      <c r="D21" s="163">
        <f t="shared" si="0"/>
        <v>0</v>
      </c>
      <c r="E21" s="164">
        <f>SUM($D$3:D21)</f>
        <v>51749</v>
      </c>
      <c r="F21" s="176">
        <f t="shared" si="1"/>
        <v>10</v>
      </c>
    </row>
    <row r="22" spans="1:6" ht="19.5" hidden="1">
      <c r="A22" s="174">
        <f>SUBTOTAL(103,B$4:B22)</f>
        <v>10</v>
      </c>
      <c r="B22" s="391"/>
      <c r="C22" s="190"/>
      <c r="D22" s="163">
        <f t="shared" si="0"/>
        <v>0</v>
      </c>
      <c r="E22" s="164">
        <f>SUM($D$3:D22)</f>
        <v>51749</v>
      </c>
      <c r="F22" s="176">
        <f t="shared" si="1"/>
        <v>10</v>
      </c>
    </row>
    <row r="23" spans="1:6" ht="19.5" hidden="1">
      <c r="A23" s="174">
        <f>SUBTOTAL(103,B$4:B23)</f>
        <v>10</v>
      </c>
      <c r="B23" s="391"/>
      <c r="C23" s="190"/>
      <c r="D23" s="163">
        <f t="shared" si="0"/>
        <v>0</v>
      </c>
      <c r="E23" s="164">
        <f>SUM($D$3:D23)</f>
        <v>51749</v>
      </c>
      <c r="F23" s="176">
        <f t="shared" si="1"/>
        <v>10</v>
      </c>
    </row>
    <row r="24" spans="1:6" ht="19.5" hidden="1">
      <c r="A24" s="174">
        <f>SUBTOTAL(103,B$4:B24)</f>
        <v>10</v>
      </c>
      <c r="B24" s="391"/>
      <c r="C24" s="190"/>
      <c r="D24" s="163">
        <f t="shared" si="0"/>
        <v>0</v>
      </c>
      <c r="E24" s="164">
        <f>SUM($D$3:D24)</f>
        <v>51749</v>
      </c>
      <c r="F24" s="176">
        <f t="shared" si="1"/>
        <v>10</v>
      </c>
    </row>
    <row r="25" spans="1:6" ht="19.5" hidden="1">
      <c r="A25" s="174">
        <f>SUBTOTAL(103,B$4:B25)</f>
        <v>10</v>
      </c>
      <c r="B25" s="391"/>
      <c r="C25" s="190"/>
      <c r="D25" s="163">
        <f t="shared" si="0"/>
        <v>0</v>
      </c>
      <c r="E25" s="164">
        <f>SUM($D$3:D25)</f>
        <v>51749</v>
      </c>
      <c r="F25" s="176">
        <f t="shared" si="1"/>
        <v>10</v>
      </c>
    </row>
    <row r="26" spans="1:6" ht="19.5" hidden="1">
      <c r="A26" s="174">
        <f>SUBTOTAL(103,B$4:B26)</f>
        <v>10</v>
      </c>
      <c r="B26" s="391"/>
      <c r="C26" s="190"/>
      <c r="D26" s="163">
        <f t="shared" si="0"/>
        <v>0</v>
      </c>
      <c r="E26" s="164">
        <f>SUM($D$3:D26)</f>
        <v>51749</v>
      </c>
      <c r="F26" s="176">
        <f t="shared" si="1"/>
        <v>10</v>
      </c>
    </row>
    <row r="27" spans="1:6" ht="19.5" hidden="1">
      <c r="A27" s="174">
        <f>SUBTOTAL(103,B$4:B27)</f>
        <v>10</v>
      </c>
      <c r="B27" s="391"/>
      <c r="C27" s="190"/>
      <c r="D27" s="163">
        <f t="shared" si="0"/>
        <v>0</v>
      </c>
      <c r="E27" s="164">
        <f>SUM($D$3:D27)</f>
        <v>51749</v>
      </c>
      <c r="F27" s="176">
        <f t="shared" si="1"/>
        <v>10</v>
      </c>
    </row>
    <row r="28" spans="1:6" ht="19.5" hidden="1">
      <c r="A28" s="174">
        <f>SUBTOTAL(103,B$4:B28)</f>
        <v>10</v>
      </c>
      <c r="B28" s="391"/>
      <c r="C28" s="190"/>
      <c r="D28" s="163">
        <f t="shared" si="0"/>
        <v>0</v>
      </c>
      <c r="E28" s="164">
        <f>SUM($D$3:D28)</f>
        <v>51749</v>
      </c>
      <c r="F28" s="176">
        <f t="shared" si="1"/>
        <v>10</v>
      </c>
    </row>
    <row r="29" spans="1:6" ht="19.5" hidden="1">
      <c r="A29" s="174">
        <f>SUBTOTAL(103,B$4:B29)</f>
        <v>10</v>
      </c>
      <c r="B29" s="391"/>
      <c r="C29" s="190"/>
      <c r="D29" s="163">
        <f t="shared" si="0"/>
        <v>0</v>
      </c>
      <c r="E29" s="164">
        <f>SUM($D$3:D29)</f>
        <v>51749</v>
      </c>
      <c r="F29" s="176">
        <f t="shared" si="1"/>
        <v>10</v>
      </c>
    </row>
    <row r="30" spans="1:6" ht="19.5" hidden="1">
      <c r="A30" s="174">
        <f>SUBTOTAL(103,B$4:B30)</f>
        <v>10</v>
      </c>
      <c r="B30" s="391"/>
      <c r="C30" s="190"/>
      <c r="D30" s="163">
        <f t="shared" si="0"/>
        <v>0</v>
      </c>
      <c r="E30" s="164">
        <f>SUM($D$3:D30)</f>
        <v>51749</v>
      </c>
      <c r="F30" s="176">
        <f t="shared" si="1"/>
        <v>10</v>
      </c>
    </row>
    <row r="31" spans="1:6" ht="19.5" hidden="1">
      <c r="A31" s="174">
        <f>SUBTOTAL(103,B$4:B31)</f>
        <v>10</v>
      </c>
      <c r="B31" s="391"/>
      <c r="C31" s="190"/>
      <c r="D31" s="163">
        <f t="shared" si="0"/>
        <v>0</v>
      </c>
      <c r="E31" s="164">
        <f>SUM($D$3:D31)</f>
        <v>51749</v>
      </c>
      <c r="F31" s="176">
        <f t="shared" si="1"/>
        <v>10</v>
      </c>
    </row>
    <row r="32" spans="1:6" ht="19.5" hidden="1">
      <c r="A32" s="174">
        <f>SUBTOTAL(103,B$4:B32)</f>
        <v>10</v>
      </c>
      <c r="B32" s="391"/>
      <c r="C32" s="190"/>
      <c r="D32" s="163">
        <f t="shared" si="0"/>
        <v>0</v>
      </c>
      <c r="E32" s="164">
        <f>SUM($D$3:D32)</f>
        <v>51749</v>
      </c>
      <c r="F32" s="176">
        <f t="shared" si="1"/>
        <v>10</v>
      </c>
    </row>
    <row r="33" spans="1:6" ht="19.5" hidden="1">
      <c r="A33" s="174">
        <f>SUBTOTAL(103,B$4:B33)</f>
        <v>10</v>
      </c>
      <c r="B33" s="391"/>
      <c r="C33" s="190"/>
      <c r="D33" s="163">
        <f t="shared" si="0"/>
        <v>0</v>
      </c>
      <c r="E33" s="164">
        <f>SUM($D$3:D33)</f>
        <v>51749</v>
      </c>
      <c r="F33" s="176">
        <f t="shared" si="1"/>
        <v>10</v>
      </c>
    </row>
    <row r="34" spans="1:6" ht="19.5" hidden="1">
      <c r="A34" s="174">
        <f>SUBTOTAL(103,B$4:B34)</f>
        <v>10</v>
      </c>
      <c r="B34" s="391"/>
      <c r="C34" s="190"/>
      <c r="D34" s="163">
        <f t="shared" si="0"/>
        <v>0</v>
      </c>
      <c r="E34" s="164">
        <f>SUM($D$3:D34)</f>
        <v>51749</v>
      </c>
      <c r="F34" s="176">
        <f t="shared" si="1"/>
        <v>10</v>
      </c>
    </row>
    <row r="35" spans="1:6" ht="19.5" hidden="1">
      <c r="A35" s="174">
        <f>SUBTOTAL(103,B$4:B35)</f>
        <v>10</v>
      </c>
      <c r="B35" s="391"/>
      <c r="C35" s="190"/>
      <c r="D35" s="163">
        <f t="shared" si="0"/>
        <v>0</v>
      </c>
      <c r="E35" s="164">
        <f>SUM($D$3:D35)</f>
        <v>51749</v>
      </c>
      <c r="F35" s="176">
        <f t="shared" si="1"/>
        <v>10</v>
      </c>
    </row>
    <row r="36" spans="1:6" ht="19.5" hidden="1">
      <c r="A36" s="174">
        <f>SUBTOTAL(103,B$4:B36)</f>
        <v>10</v>
      </c>
      <c r="B36" s="391"/>
      <c r="C36" s="190"/>
      <c r="D36" s="163">
        <f t="shared" si="0"/>
        <v>0</v>
      </c>
      <c r="E36" s="164">
        <f>SUM($D$3:D36)</f>
        <v>51749</v>
      </c>
      <c r="F36" s="176">
        <f t="shared" si="1"/>
        <v>10</v>
      </c>
    </row>
    <row r="37" spans="1:6" ht="19.5" hidden="1">
      <c r="A37" s="174">
        <f>SUBTOTAL(103,B$4:B37)</f>
        <v>10</v>
      </c>
      <c r="B37" s="391"/>
      <c r="C37" s="190"/>
      <c r="D37" s="163">
        <f t="shared" si="0"/>
        <v>0</v>
      </c>
      <c r="E37" s="164">
        <f>SUM($D$3:D37)</f>
        <v>51749</v>
      </c>
      <c r="F37" s="176">
        <f t="shared" si="1"/>
        <v>10</v>
      </c>
    </row>
    <row r="38" spans="1:6" ht="19.5" hidden="1">
      <c r="A38" s="174">
        <f>SUBTOTAL(103,B$4:B38)</f>
        <v>10</v>
      </c>
      <c r="B38" s="391"/>
      <c r="C38" s="190"/>
      <c r="D38" s="163">
        <f t="shared" si="0"/>
        <v>0</v>
      </c>
      <c r="E38" s="164">
        <f>SUM($D$3:D38)</f>
        <v>51749</v>
      </c>
      <c r="F38" s="176">
        <f t="shared" si="1"/>
        <v>10</v>
      </c>
    </row>
    <row r="39" spans="1:6" ht="19.5" hidden="1">
      <c r="A39" s="174">
        <f>SUBTOTAL(103,B$4:B39)</f>
        <v>10</v>
      </c>
      <c r="B39" s="391"/>
      <c r="C39" s="190"/>
      <c r="D39" s="163">
        <f t="shared" si="0"/>
        <v>0</v>
      </c>
      <c r="E39" s="164">
        <f>SUM($D$3:D39)</f>
        <v>51749</v>
      </c>
      <c r="F39" s="176">
        <f t="shared" si="1"/>
        <v>10</v>
      </c>
    </row>
    <row r="40" spans="1:6" ht="19.5" hidden="1">
      <c r="A40" s="174">
        <f>SUBTOTAL(103,B$4:B40)</f>
        <v>10</v>
      </c>
      <c r="B40" s="391"/>
      <c r="C40" s="190"/>
      <c r="D40" s="163">
        <f t="shared" si="0"/>
        <v>0</v>
      </c>
      <c r="E40" s="164">
        <f>SUM($D$3:D40)</f>
        <v>51749</v>
      </c>
      <c r="F40" s="176">
        <f t="shared" si="1"/>
        <v>10</v>
      </c>
    </row>
    <row r="41" spans="1:6" ht="19.5" hidden="1">
      <c r="A41" s="174">
        <f>SUBTOTAL(103,B$4:B41)</f>
        <v>10</v>
      </c>
      <c r="B41" s="391"/>
      <c r="C41" s="190"/>
      <c r="D41" s="163">
        <f t="shared" si="0"/>
        <v>0</v>
      </c>
      <c r="E41" s="164">
        <f>SUM($D$3:D41)</f>
        <v>51749</v>
      </c>
      <c r="F41" s="176">
        <f t="shared" si="1"/>
        <v>10</v>
      </c>
    </row>
    <row r="42" spans="1:6" ht="19.5" hidden="1">
      <c r="A42" s="174">
        <f>SUBTOTAL(103,B$4:B42)</f>
        <v>10</v>
      </c>
      <c r="B42" s="391"/>
      <c r="C42" s="190"/>
      <c r="D42" s="163">
        <f t="shared" si="0"/>
        <v>0</v>
      </c>
      <c r="E42" s="164">
        <f>SUM($D$3:D42)</f>
        <v>51749</v>
      </c>
      <c r="F42" s="176">
        <f t="shared" si="1"/>
        <v>10</v>
      </c>
    </row>
    <row r="43" spans="1:6" ht="19.5" hidden="1">
      <c r="A43" s="174">
        <f>SUBTOTAL(103,B$4:B43)</f>
        <v>10</v>
      </c>
      <c r="B43" s="391"/>
      <c r="C43" s="190"/>
      <c r="D43" s="163">
        <f t="shared" si="0"/>
        <v>0</v>
      </c>
      <c r="E43" s="164">
        <f>SUM($D$3:D43)</f>
        <v>51749</v>
      </c>
      <c r="F43" s="176">
        <f t="shared" si="1"/>
        <v>10</v>
      </c>
    </row>
    <row r="44" spans="1:6" ht="19.5" hidden="1">
      <c r="A44" s="174">
        <f>SUBTOTAL(103,B$4:B44)</f>
        <v>10</v>
      </c>
      <c r="B44" s="391"/>
      <c r="C44" s="190"/>
      <c r="D44" s="163">
        <f t="shared" si="0"/>
        <v>0</v>
      </c>
      <c r="E44" s="164">
        <f>SUM($D$3:D44)</f>
        <v>51749</v>
      </c>
      <c r="F44" s="176">
        <f t="shared" si="1"/>
        <v>10</v>
      </c>
    </row>
    <row r="45" spans="1:6" ht="19.5" hidden="1">
      <c r="A45" s="174">
        <f>SUBTOTAL(103,B$4:B45)</f>
        <v>10</v>
      </c>
      <c r="B45" s="391"/>
      <c r="C45" s="190"/>
      <c r="D45" s="163">
        <f t="shared" si="0"/>
        <v>0</v>
      </c>
      <c r="E45" s="164">
        <f>SUM($D$3:D45)</f>
        <v>51749</v>
      </c>
      <c r="F45" s="176">
        <f t="shared" si="1"/>
        <v>10</v>
      </c>
    </row>
    <row r="46" spans="1:6" ht="19.5" hidden="1">
      <c r="A46" s="174">
        <f>SUBTOTAL(103,B$4:B46)</f>
        <v>10</v>
      </c>
      <c r="B46" s="391"/>
      <c r="C46" s="190"/>
      <c r="D46" s="163">
        <f t="shared" si="0"/>
        <v>0</v>
      </c>
      <c r="E46" s="164">
        <f>SUM($D$3:D46)</f>
        <v>51749</v>
      </c>
      <c r="F46" s="176">
        <f t="shared" si="1"/>
        <v>10</v>
      </c>
    </row>
    <row r="47" spans="1:6" ht="19.5" hidden="1">
      <c r="A47" s="174">
        <f>SUBTOTAL(103,B$4:B47)</f>
        <v>10</v>
      </c>
      <c r="B47" s="391"/>
      <c r="C47" s="190"/>
      <c r="D47" s="163">
        <f t="shared" si="0"/>
        <v>0</v>
      </c>
      <c r="E47" s="164">
        <f>SUM($D$3:D47)</f>
        <v>51749</v>
      </c>
      <c r="F47" s="176">
        <f t="shared" si="1"/>
        <v>10</v>
      </c>
    </row>
    <row r="48" spans="1:6" ht="19.5" hidden="1">
      <c r="A48" s="174">
        <f>SUBTOTAL(103,B$4:B48)</f>
        <v>10</v>
      </c>
      <c r="B48" s="391"/>
      <c r="C48" s="190"/>
      <c r="D48" s="163">
        <f t="shared" si="0"/>
        <v>0</v>
      </c>
      <c r="E48" s="164">
        <f>SUM($D$3:D48)</f>
        <v>51749</v>
      </c>
      <c r="F48" s="176">
        <f t="shared" si="1"/>
        <v>10</v>
      </c>
    </row>
    <row r="49" spans="1:6" ht="19.5" hidden="1">
      <c r="A49" s="174">
        <f>SUBTOTAL(103,B$4:B49)</f>
        <v>10</v>
      </c>
      <c r="B49" s="391"/>
      <c r="C49" s="190"/>
      <c r="D49" s="163">
        <f t="shared" si="0"/>
        <v>0</v>
      </c>
      <c r="E49" s="164">
        <f>SUM($D$3:D49)</f>
        <v>51749</v>
      </c>
      <c r="F49" s="176">
        <f t="shared" si="1"/>
        <v>10</v>
      </c>
    </row>
    <row r="50" spans="1:6" ht="19.5" hidden="1">
      <c r="A50" s="174">
        <f>SUBTOTAL(103,B$4:B50)</f>
        <v>10</v>
      </c>
      <c r="B50" s="147"/>
      <c r="C50" s="190"/>
      <c r="D50" s="163">
        <f t="shared" si="0"/>
        <v>0</v>
      </c>
      <c r="E50" s="164">
        <f>SUM($D$3:D50)</f>
        <v>51749</v>
      </c>
      <c r="F50" s="176">
        <f t="shared" si="1"/>
        <v>10</v>
      </c>
    </row>
    <row r="51" spans="1:6" ht="19.5">
      <c r="A51" s="174"/>
      <c r="B51" s="156" t="s">
        <v>243</v>
      </c>
      <c r="C51" s="157">
        <f>SUM(C4:C50)</f>
        <v>51749</v>
      </c>
    </row>
    <row r="52" spans="1:6" ht="19.5">
      <c r="A52" s="515" t="s">
        <v>533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1" t="s">
        <v>245</v>
      </c>
      <c r="B1" s="511"/>
      <c r="C1" s="511"/>
      <c r="G1" s="148">
        <f>P!P3</f>
        <v>45868</v>
      </c>
    </row>
    <row r="2" spans="1:7" ht="31.5" customHeight="1">
      <c r="A2" s="518" t="s">
        <v>465</v>
      </c>
      <c r="B2" s="518"/>
      <c r="C2" s="518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1</v>
      </c>
      <c r="B4" s="304" t="s">
        <v>467</v>
      </c>
      <c r="C4" s="190">
        <v>16271</v>
      </c>
      <c r="D4" s="151">
        <f t="shared" ref="D4:D50" si="0">C4</f>
        <v>16271</v>
      </c>
      <c r="E4" s="164">
        <f>SUM($D$3:D4)</f>
        <v>16271</v>
      </c>
      <c r="F4" s="179">
        <f>A4</f>
        <v>1</v>
      </c>
    </row>
    <row r="5" spans="1:7">
      <c r="A5" s="174">
        <f>SUBTOTAL(103,B$4:B5)</f>
        <v>2</v>
      </c>
      <c r="B5" s="304" t="s">
        <v>229</v>
      </c>
      <c r="C5" s="190">
        <v>21504</v>
      </c>
      <c r="D5" s="151">
        <f t="shared" si="0"/>
        <v>21504</v>
      </c>
      <c r="E5" s="164">
        <f>SUM($D$3:D5)</f>
        <v>37775</v>
      </c>
      <c r="F5" s="179">
        <f t="shared" ref="F5:F16" si="1">A5</f>
        <v>2</v>
      </c>
    </row>
    <row r="6" spans="1:7">
      <c r="A6" s="174">
        <f>SUBTOTAL(103,B$4:B6)</f>
        <v>3</v>
      </c>
      <c r="B6" s="304" t="s">
        <v>470</v>
      </c>
      <c r="C6" s="190">
        <v>3336</v>
      </c>
      <c r="D6" s="151">
        <f t="shared" si="0"/>
        <v>3336</v>
      </c>
      <c r="E6" s="164">
        <f>SUM($D$3:D6)</f>
        <v>41111</v>
      </c>
      <c r="F6" s="179">
        <f t="shared" si="1"/>
        <v>3</v>
      </c>
    </row>
    <row r="7" spans="1:7">
      <c r="A7" s="174">
        <f>SUBTOTAL(103,B$4:B7)</f>
        <v>4</v>
      </c>
      <c r="B7" s="304" t="s">
        <v>513</v>
      </c>
      <c r="C7" s="190">
        <v>3940</v>
      </c>
      <c r="D7" s="151">
        <f t="shared" si="0"/>
        <v>3940</v>
      </c>
      <c r="E7" s="164">
        <f>SUM($D$3:D7)</f>
        <v>45051</v>
      </c>
      <c r="F7" s="179">
        <f t="shared" si="1"/>
        <v>4</v>
      </c>
    </row>
    <row r="8" spans="1:7">
      <c r="A8" s="174">
        <f>SUBTOTAL(103,B$4:B8)</f>
        <v>5</v>
      </c>
      <c r="B8" s="147" t="s">
        <v>515</v>
      </c>
      <c r="C8" s="190">
        <v>4582</v>
      </c>
      <c r="D8" s="151">
        <f t="shared" si="0"/>
        <v>4582</v>
      </c>
      <c r="E8" s="164">
        <f>SUM($D$3:D8)</f>
        <v>49633</v>
      </c>
      <c r="F8" s="179">
        <f t="shared" si="1"/>
        <v>5</v>
      </c>
    </row>
    <row r="9" spans="1:7">
      <c r="A9" s="174">
        <f>SUBTOTAL(103,B$4:B9)</f>
        <v>6</v>
      </c>
      <c r="B9" s="147" t="s">
        <v>516</v>
      </c>
      <c r="C9" s="190">
        <v>1045</v>
      </c>
      <c r="D9" s="151">
        <f t="shared" si="0"/>
        <v>1045</v>
      </c>
      <c r="E9" s="164">
        <f>SUM($D$3:D9)</f>
        <v>50678</v>
      </c>
      <c r="F9" s="179">
        <f t="shared" si="1"/>
        <v>6</v>
      </c>
    </row>
    <row r="10" spans="1:7">
      <c r="A10" s="174">
        <f>SUBTOTAL(103,B$4:B10)</f>
        <v>7</v>
      </c>
      <c r="B10" s="147" t="s">
        <v>493</v>
      </c>
      <c r="C10" s="190">
        <v>1600</v>
      </c>
      <c r="D10" s="151">
        <f t="shared" si="0"/>
        <v>1600</v>
      </c>
      <c r="E10" s="164">
        <f>SUM($D$3:D10)</f>
        <v>52278</v>
      </c>
      <c r="F10" s="179">
        <f t="shared" si="1"/>
        <v>7</v>
      </c>
    </row>
    <row r="11" spans="1:7">
      <c r="A11" s="174">
        <f>SUBTOTAL(103,B$4:B11)</f>
        <v>8</v>
      </c>
      <c r="B11" s="147" t="s">
        <v>517</v>
      </c>
      <c r="C11" s="190">
        <v>540</v>
      </c>
      <c r="D11" s="151">
        <f t="shared" si="0"/>
        <v>540</v>
      </c>
      <c r="E11" s="164">
        <f>SUM($D$3:D11)</f>
        <v>52818</v>
      </c>
      <c r="F11" s="179">
        <f t="shared" si="1"/>
        <v>8</v>
      </c>
    </row>
    <row r="12" spans="1:7">
      <c r="A12" s="174">
        <f>SUBTOTAL(103,B$4:B12)</f>
        <v>9</v>
      </c>
      <c r="B12" s="147" t="s">
        <v>518</v>
      </c>
      <c r="C12" s="190">
        <v>1360</v>
      </c>
      <c r="D12" s="151">
        <f t="shared" si="0"/>
        <v>1360</v>
      </c>
      <c r="E12" s="164">
        <f>SUM($D$3:D12)</f>
        <v>54178</v>
      </c>
      <c r="F12" s="179">
        <f t="shared" si="1"/>
        <v>9</v>
      </c>
    </row>
    <row r="13" spans="1:7">
      <c r="A13" s="174">
        <f>SUBTOTAL(103,B$4:B13)</f>
        <v>10</v>
      </c>
      <c r="B13" s="389" t="s">
        <v>475</v>
      </c>
      <c r="C13" s="190">
        <v>690</v>
      </c>
      <c r="D13" s="151">
        <f t="shared" si="0"/>
        <v>690</v>
      </c>
      <c r="E13" s="164">
        <f>SUM($D$3:D13)</f>
        <v>54868</v>
      </c>
      <c r="F13" s="179">
        <f t="shared" si="1"/>
        <v>10</v>
      </c>
    </row>
    <row r="14" spans="1:7">
      <c r="A14" s="174">
        <f>SUBTOTAL(103,B$4:B14)</f>
        <v>11</v>
      </c>
      <c r="B14" s="147" t="s">
        <v>474</v>
      </c>
      <c r="C14" s="190">
        <v>3400</v>
      </c>
      <c r="D14" s="151">
        <f t="shared" si="0"/>
        <v>3400</v>
      </c>
      <c r="E14" s="164">
        <f>SUM($D$3:D14)</f>
        <v>58268</v>
      </c>
      <c r="F14" s="179">
        <f t="shared" si="1"/>
        <v>11</v>
      </c>
    </row>
    <row r="15" spans="1:7" hidden="1">
      <c r="A15" s="174">
        <f>SUBTOTAL(103,B$4:B15)</f>
        <v>11</v>
      </c>
      <c r="B15" s="191"/>
      <c r="C15" s="157"/>
      <c r="D15" s="151">
        <f t="shared" si="0"/>
        <v>0</v>
      </c>
      <c r="E15" s="164">
        <f>SUM($D$3:D15)</f>
        <v>58268</v>
      </c>
      <c r="F15" s="179">
        <f t="shared" si="1"/>
        <v>11</v>
      </c>
    </row>
    <row r="16" spans="1:7" hidden="1">
      <c r="A16" s="174">
        <f>SUBTOTAL(103,B$4:B16)</f>
        <v>11</v>
      </c>
      <c r="B16" s="147"/>
      <c r="C16" s="190"/>
      <c r="D16" s="151">
        <f t="shared" si="0"/>
        <v>0</v>
      </c>
      <c r="E16" s="164">
        <f>SUM($D$3:D16)</f>
        <v>58268</v>
      </c>
      <c r="F16" s="179">
        <f t="shared" si="1"/>
        <v>11</v>
      </c>
    </row>
    <row r="17" spans="1:6" hidden="1">
      <c r="A17" s="174">
        <f>SUBTOTAL(103,B$4:B17)</f>
        <v>11</v>
      </c>
      <c r="B17" s="147"/>
      <c r="C17" s="190"/>
      <c r="D17" s="151">
        <f t="shared" si="0"/>
        <v>0</v>
      </c>
      <c r="E17" s="164">
        <f>SUM($D$3:D17)</f>
        <v>58268</v>
      </c>
      <c r="F17" s="179">
        <f t="shared" ref="F17:F50" si="2">A17</f>
        <v>11</v>
      </c>
    </row>
    <row r="18" spans="1:6" hidden="1">
      <c r="A18" s="174">
        <f>SUBTOTAL(103,B$4:B18)</f>
        <v>11</v>
      </c>
      <c r="B18" s="147"/>
      <c r="C18" s="190"/>
      <c r="D18" s="151">
        <f t="shared" si="0"/>
        <v>0</v>
      </c>
      <c r="E18" s="164">
        <f>SUM($D$3:D18)</f>
        <v>58268</v>
      </c>
      <c r="F18" s="179">
        <f t="shared" si="2"/>
        <v>11</v>
      </c>
    </row>
    <row r="19" spans="1:6" hidden="1">
      <c r="A19" s="174">
        <f>SUBTOTAL(103,B$4:B19)</f>
        <v>11</v>
      </c>
      <c r="B19" s="147"/>
      <c r="C19" s="190"/>
      <c r="D19" s="151">
        <f t="shared" si="0"/>
        <v>0</v>
      </c>
      <c r="E19" s="164">
        <f>SUM($D$3:D19)</f>
        <v>58268</v>
      </c>
      <c r="F19" s="179">
        <f t="shared" si="2"/>
        <v>11</v>
      </c>
    </row>
    <row r="20" spans="1:6" hidden="1">
      <c r="A20" s="174">
        <f>SUBTOTAL(103,B$4:B20)</f>
        <v>11</v>
      </c>
      <c r="B20" s="147"/>
      <c r="C20" s="190"/>
      <c r="D20" s="151">
        <f t="shared" si="0"/>
        <v>0</v>
      </c>
      <c r="E20" s="164">
        <f>SUM($D$3:D20)</f>
        <v>58268</v>
      </c>
      <c r="F20" s="179">
        <f t="shared" si="2"/>
        <v>11</v>
      </c>
    </row>
    <row r="21" spans="1:6" hidden="1">
      <c r="A21" s="174">
        <f>SUBTOTAL(103,B$4:B21)</f>
        <v>11</v>
      </c>
      <c r="B21" s="147"/>
      <c r="C21" s="190"/>
      <c r="D21" s="151">
        <f t="shared" si="0"/>
        <v>0</v>
      </c>
      <c r="E21" s="164">
        <f>SUM($D$3:D21)</f>
        <v>58268</v>
      </c>
      <c r="F21" s="179">
        <f t="shared" si="2"/>
        <v>11</v>
      </c>
    </row>
    <row r="22" spans="1:6" hidden="1">
      <c r="A22" s="174">
        <f>SUBTOTAL(103,B$4:B22)</f>
        <v>11</v>
      </c>
      <c r="B22" s="147"/>
      <c r="C22" s="190"/>
      <c r="D22" s="151">
        <f t="shared" si="0"/>
        <v>0</v>
      </c>
      <c r="E22" s="164">
        <f>SUM($D$3:D22)</f>
        <v>58268</v>
      </c>
      <c r="F22" s="179">
        <f t="shared" si="2"/>
        <v>11</v>
      </c>
    </row>
    <row r="23" spans="1:6" hidden="1">
      <c r="A23" s="174">
        <f>SUBTOTAL(103,B$4:B23)</f>
        <v>11</v>
      </c>
      <c r="B23" s="147"/>
      <c r="C23" s="190"/>
      <c r="D23" s="151">
        <f t="shared" si="0"/>
        <v>0</v>
      </c>
      <c r="E23" s="164">
        <f>SUM($D$3:D23)</f>
        <v>58268</v>
      </c>
      <c r="F23" s="179">
        <f t="shared" si="2"/>
        <v>11</v>
      </c>
    </row>
    <row r="24" spans="1:6" hidden="1">
      <c r="A24" s="174">
        <f>SUBTOTAL(103,B$4:B24)</f>
        <v>11</v>
      </c>
      <c r="B24" s="147"/>
      <c r="C24" s="190"/>
      <c r="D24" s="151">
        <f t="shared" si="0"/>
        <v>0</v>
      </c>
      <c r="E24" s="164">
        <f>SUM($D$3:D24)</f>
        <v>58268</v>
      </c>
      <c r="F24" s="179">
        <f t="shared" si="2"/>
        <v>11</v>
      </c>
    </row>
    <row r="25" spans="1:6" hidden="1">
      <c r="A25" s="174">
        <f>SUBTOTAL(103,B$4:B25)</f>
        <v>11</v>
      </c>
      <c r="B25" s="147"/>
      <c r="C25" s="190"/>
      <c r="D25" s="151">
        <f t="shared" si="0"/>
        <v>0</v>
      </c>
      <c r="E25" s="164">
        <f>SUM($D$3:D25)</f>
        <v>58268</v>
      </c>
      <c r="F25" s="179">
        <f t="shared" si="2"/>
        <v>11</v>
      </c>
    </row>
    <row r="26" spans="1:6" hidden="1">
      <c r="A26" s="174">
        <f>SUBTOTAL(103,B$4:B26)</f>
        <v>11</v>
      </c>
      <c r="B26" s="147"/>
      <c r="C26" s="190"/>
      <c r="D26" s="151">
        <f t="shared" si="0"/>
        <v>0</v>
      </c>
      <c r="E26" s="164">
        <f>SUM($D$3:D26)</f>
        <v>58268</v>
      </c>
      <c r="F26" s="179">
        <f t="shared" si="2"/>
        <v>11</v>
      </c>
    </row>
    <row r="27" spans="1:6" hidden="1">
      <c r="A27" s="174">
        <f>SUBTOTAL(103,B$4:B27)</f>
        <v>11</v>
      </c>
      <c r="B27" s="147"/>
      <c r="C27" s="190"/>
      <c r="D27" s="151">
        <f t="shared" si="0"/>
        <v>0</v>
      </c>
      <c r="E27" s="164">
        <f>SUM($D$3:D27)</f>
        <v>58268</v>
      </c>
      <c r="F27" s="179">
        <f t="shared" si="2"/>
        <v>11</v>
      </c>
    </row>
    <row r="28" spans="1:6" hidden="1">
      <c r="A28" s="174">
        <f>SUBTOTAL(103,B$4:B28)</f>
        <v>11</v>
      </c>
      <c r="B28" s="147"/>
      <c r="C28" s="190"/>
      <c r="D28" s="151">
        <f t="shared" si="0"/>
        <v>0</v>
      </c>
      <c r="E28" s="164">
        <f>SUM($D$3:D28)</f>
        <v>58268</v>
      </c>
      <c r="F28" s="179">
        <f t="shared" si="2"/>
        <v>11</v>
      </c>
    </row>
    <row r="29" spans="1:6" hidden="1">
      <c r="A29" s="174">
        <f>SUBTOTAL(103,B$4:B29)</f>
        <v>11</v>
      </c>
      <c r="B29" s="147"/>
      <c r="C29" s="190"/>
      <c r="D29" s="151">
        <f t="shared" si="0"/>
        <v>0</v>
      </c>
      <c r="E29" s="164">
        <f>SUM($D$3:D29)</f>
        <v>58268</v>
      </c>
      <c r="F29" s="179">
        <f t="shared" si="2"/>
        <v>11</v>
      </c>
    </row>
    <row r="30" spans="1:6" hidden="1">
      <c r="A30" s="174">
        <f>SUBTOTAL(103,B$4:B30)</f>
        <v>11</v>
      </c>
      <c r="B30" s="147"/>
      <c r="C30" s="190"/>
      <c r="D30" s="151">
        <f t="shared" si="0"/>
        <v>0</v>
      </c>
      <c r="E30" s="164">
        <f>SUM($D$3:D30)</f>
        <v>58268</v>
      </c>
      <c r="F30" s="179">
        <f t="shared" si="2"/>
        <v>11</v>
      </c>
    </row>
    <row r="31" spans="1:6" hidden="1">
      <c r="A31" s="174">
        <f>SUBTOTAL(103,B$4:B31)</f>
        <v>11</v>
      </c>
      <c r="B31" s="147"/>
      <c r="C31" s="190"/>
      <c r="D31" s="151">
        <f t="shared" si="0"/>
        <v>0</v>
      </c>
      <c r="E31" s="164">
        <f>SUM($D$3:D31)</f>
        <v>58268</v>
      </c>
      <c r="F31" s="179">
        <f t="shared" si="2"/>
        <v>11</v>
      </c>
    </row>
    <row r="32" spans="1:6" hidden="1">
      <c r="A32" s="174">
        <f>SUBTOTAL(103,B$4:B32)</f>
        <v>11</v>
      </c>
      <c r="B32" s="147"/>
      <c r="C32" s="190"/>
      <c r="D32" s="151">
        <f t="shared" si="0"/>
        <v>0</v>
      </c>
      <c r="E32" s="164">
        <f>SUM($D$3:D32)</f>
        <v>58268</v>
      </c>
      <c r="F32" s="179">
        <f t="shared" si="2"/>
        <v>11</v>
      </c>
    </row>
    <row r="33" spans="1:6" hidden="1">
      <c r="A33" s="174">
        <f>SUBTOTAL(103,B$4:B33)</f>
        <v>11</v>
      </c>
      <c r="B33" s="147"/>
      <c r="C33" s="190"/>
      <c r="D33" s="151">
        <f t="shared" si="0"/>
        <v>0</v>
      </c>
      <c r="E33" s="164">
        <f>SUM($D$3:D33)</f>
        <v>58268</v>
      </c>
      <c r="F33" s="179">
        <f t="shared" si="2"/>
        <v>11</v>
      </c>
    </row>
    <row r="34" spans="1:6" hidden="1">
      <c r="A34" s="174">
        <f>SUBTOTAL(103,B$4:B34)</f>
        <v>11</v>
      </c>
      <c r="B34" s="147"/>
      <c r="C34" s="190"/>
      <c r="D34" s="151">
        <f t="shared" si="0"/>
        <v>0</v>
      </c>
      <c r="E34" s="164">
        <f>SUM($D$3:D34)</f>
        <v>58268</v>
      </c>
      <c r="F34" s="179">
        <f t="shared" si="2"/>
        <v>11</v>
      </c>
    </row>
    <row r="35" spans="1:6" hidden="1">
      <c r="A35" s="174">
        <f>SUBTOTAL(103,B$4:B35)</f>
        <v>11</v>
      </c>
      <c r="B35" s="147"/>
      <c r="C35" s="190"/>
      <c r="D35" s="151">
        <f t="shared" si="0"/>
        <v>0</v>
      </c>
      <c r="E35" s="164">
        <f>SUM($D$3:D35)</f>
        <v>58268</v>
      </c>
      <c r="F35" s="179">
        <f t="shared" si="2"/>
        <v>11</v>
      </c>
    </row>
    <row r="36" spans="1:6" hidden="1">
      <c r="A36" s="174">
        <f>SUBTOTAL(103,B$4:B36)</f>
        <v>11</v>
      </c>
      <c r="B36" s="147"/>
      <c r="C36" s="190"/>
      <c r="D36" s="151">
        <f t="shared" si="0"/>
        <v>0</v>
      </c>
      <c r="E36" s="164">
        <f>SUM($D$3:D36)</f>
        <v>58268</v>
      </c>
      <c r="F36" s="179">
        <f t="shared" si="2"/>
        <v>11</v>
      </c>
    </row>
    <row r="37" spans="1:6" hidden="1">
      <c r="A37" s="174">
        <f>SUBTOTAL(103,B$4:B37)</f>
        <v>11</v>
      </c>
      <c r="B37" s="147"/>
      <c r="C37" s="190"/>
      <c r="D37" s="151">
        <f t="shared" si="0"/>
        <v>0</v>
      </c>
      <c r="E37" s="164">
        <f>SUM($D$3:D37)</f>
        <v>58268</v>
      </c>
      <c r="F37" s="179">
        <f t="shared" si="2"/>
        <v>11</v>
      </c>
    </row>
    <row r="38" spans="1:6" hidden="1">
      <c r="A38" s="174">
        <f>SUBTOTAL(103,B$4:B38)</f>
        <v>11</v>
      </c>
      <c r="B38" s="147"/>
      <c r="C38" s="190"/>
      <c r="D38" s="151">
        <f t="shared" si="0"/>
        <v>0</v>
      </c>
      <c r="E38" s="164">
        <f>SUM($D$3:D38)</f>
        <v>58268</v>
      </c>
      <c r="F38" s="179">
        <f t="shared" si="2"/>
        <v>11</v>
      </c>
    </row>
    <row r="39" spans="1:6" hidden="1">
      <c r="A39" s="174">
        <f>SUBTOTAL(103,B$4:B39)</f>
        <v>11</v>
      </c>
      <c r="B39" s="391"/>
      <c r="C39" s="190"/>
      <c r="D39" s="151">
        <f t="shared" si="0"/>
        <v>0</v>
      </c>
      <c r="E39" s="164">
        <f>SUM($D$3:D39)</f>
        <v>58268</v>
      </c>
      <c r="F39" s="179">
        <f t="shared" si="2"/>
        <v>11</v>
      </c>
    </row>
    <row r="40" spans="1:6" hidden="1">
      <c r="A40" s="174">
        <f>SUBTOTAL(103,B$4:B40)</f>
        <v>11</v>
      </c>
      <c r="B40" s="391"/>
      <c r="C40" s="190"/>
      <c r="D40" s="151">
        <f t="shared" si="0"/>
        <v>0</v>
      </c>
      <c r="E40" s="164">
        <f>SUM($D$3:D40)</f>
        <v>58268</v>
      </c>
      <c r="F40" s="179">
        <f t="shared" si="2"/>
        <v>11</v>
      </c>
    </row>
    <row r="41" spans="1:6" hidden="1">
      <c r="A41" s="174">
        <f>SUBTOTAL(103,B$4:B41)</f>
        <v>11</v>
      </c>
      <c r="B41" s="391"/>
      <c r="C41" s="190"/>
      <c r="D41" s="151">
        <f t="shared" si="0"/>
        <v>0</v>
      </c>
      <c r="E41" s="164">
        <f>SUM($D$3:D41)</f>
        <v>58268</v>
      </c>
      <c r="F41" s="179">
        <f t="shared" si="2"/>
        <v>11</v>
      </c>
    </row>
    <row r="42" spans="1:6" hidden="1">
      <c r="A42" s="174">
        <f>SUBTOTAL(103,B$4:B42)</f>
        <v>11</v>
      </c>
      <c r="B42" s="391"/>
      <c r="C42" s="190"/>
      <c r="D42" s="151">
        <f t="shared" si="0"/>
        <v>0</v>
      </c>
      <c r="E42" s="164">
        <f>SUM($D$3:D42)</f>
        <v>58268</v>
      </c>
      <c r="F42" s="179">
        <f t="shared" si="2"/>
        <v>11</v>
      </c>
    </row>
    <row r="43" spans="1:6" hidden="1">
      <c r="A43" s="174">
        <f>SUBTOTAL(103,B$4:B43)</f>
        <v>11</v>
      </c>
      <c r="B43" s="391"/>
      <c r="C43" s="190"/>
      <c r="D43" s="151">
        <f t="shared" si="0"/>
        <v>0</v>
      </c>
      <c r="E43" s="164">
        <f>SUM($D$3:D43)</f>
        <v>58268</v>
      </c>
      <c r="F43" s="179">
        <f t="shared" si="2"/>
        <v>11</v>
      </c>
    </row>
    <row r="44" spans="1:6" hidden="1">
      <c r="A44" s="174">
        <f>SUBTOTAL(103,B$4:B44)</f>
        <v>11</v>
      </c>
      <c r="B44" s="391"/>
      <c r="C44" s="190"/>
      <c r="D44" s="151">
        <f t="shared" si="0"/>
        <v>0</v>
      </c>
      <c r="E44" s="164">
        <f>SUM($D$3:D44)</f>
        <v>58268</v>
      </c>
      <c r="F44" s="179">
        <f t="shared" si="2"/>
        <v>11</v>
      </c>
    </row>
    <row r="45" spans="1:6" hidden="1">
      <c r="A45" s="174">
        <f>SUBTOTAL(103,B$4:B45)</f>
        <v>11</v>
      </c>
      <c r="B45" s="391"/>
      <c r="C45" s="190"/>
      <c r="D45" s="151">
        <f t="shared" si="0"/>
        <v>0</v>
      </c>
      <c r="E45" s="164">
        <f>SUM($D$3:D45)</f>
        <v>58268</v>
      </c>
      <c r="F45" s="179">
        <f t="shared" si="2"/>
        <v>11</v>
      </c>
    </row>
    <row r="46" spans="1:6" hidden="1">
      <c r="A46" s="174">
        <f>SUBTOTAL(103,B$4:B46)</f>
        <v>11</v>
      </c>
      <c r="B46" s="391"/>
      <c r="C46" s="190"/>
      <c r="D46" s="151">
        <f t="shared" si="0"/>
        <v>0</v>
      </c>
      <c r="E46" s="164">
        <f>SUM($D$3:D46)</f>
        <v>58268</v>
      </c>
      <c r="F46" s="179">
        <f t="shared" si="2"/>
        <v>11</v>
      </c>
    </row>
    <row r="47" spans="1:6" hidden="1">
      <c r="A47" s="174">
        <f>SUBTOTAL(103,B$4:B47)</f>
        <v>11</v>
      </c>
      <c r="B47" s="391"/>
      <c r="C47" s="190"/>
      <c r="D47" s="151">
        <f t="shared" si="0"/>
        <v>0</v>
      </c>
      <c r="E47" s="164">
        <f>SUM($D$3:D47)</f>
        <v>58268</v>
      </c>
      <c r="F47" s="179">
        <f t="shared" si="2"/>
        <v>11</v>
      </c>
    </row>
    <row r="48" spans="1:6" hidden="1">
      <c r="A48" s="174">
        <f>SUBTOTAL(103,B$4:B48)</f>
        <v>11</v>
      </c>
      <c r="B48" s="391"/>
      <c r="C48" s="190"/>
      <c r="D48" s="151">
        <f t="shared" si="0"/>
        <v>0</v>
      </c>
      <c r="E48" s="164">
        <f>SUM($D$3:D48)</f>
        <v>58268</v>
      </c>
      <c r="F48" s="179">
        <f t="shared" si="2"/>
        <v>11</v>
      </c>
    </row>
    <row r="49" spans="1:6" hidden="1">
      <c r="A49" s="174">
        <f>SUBTOTAL(103,B$4:B49)</f>
        <v>11</v>
      </c>
      <c r="B49" s="391"/>
      <c r="C49" s="190"/>
      <c r="D49" s="151">
        <f t="shared" si="0"/>
        <v>0</v>
      </c>
      <c r="E49" s="164">
        <f>SUM($D$3:D49)</f>
        <v>58268</v>
      </c>
      <c r="F49" s="179">
        <f t="shared" si="2"/>
        <v>11</v>
      </c>
    </row>
    <row r="50" spans="1:6" hidden="1">
      <c r="A50" s="174">
        <f>SUBTOTAL(103,B$4:B50)</f>
        <v>11</v>
      </c>
      <c r="B50" s="147"/>
      <c r="C50" s="190"/>
      <c r="D50" s="151">
        <f t="shared" si="0"/>
        <v>0</v>
      </c>
      <c r="E50" s="164">
        <f>SUM($D$3:D50)</f>
        <v>58268</v>
      </c>
      <c r="F50" s="179">
        <f t="shared" si="2"/>
        <v>11</v>
      </c>
    </row>
    <row r="51" spans="1:6">
      <c r="A51" s="174"/>
      <c r="B51" s="156" t="s">
        <v>243</v>
      </c>
      <c r="C51" s="157">
        <f>SUM(C4:C50)</f>
        <v>58268</v>
      </c>
      <c r="D51"/>
      <c r="E51"/>
      <c r="F51" s="179"/>
    </row>
    <row r="52" spans="1:6">
      <c r="A52" s="515" t="s">
        <v>534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A52" sqref="A52:C5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P!R3</f>
        <v>45869</v>
      </c>
    </row>
    <row r="2" spans="1:7" ht="34.5" customHeight="1">
      <c r="A2" s="518" t="s">
        <v>466</v>
      </c>
      <c r="B2" s="518"/>
      <c r="C2" s="518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1</v>
      </c>
      <c r="B4" s="147" t="s">
        <v>467</v>
      </c>
      <c r="C4" s="190">
        <v>4853</v>
      </c>
      <c r="D4" s="182">
        <f t="shared" ref="D4:D8" si="0">C4</f>
        <v>4853</v>
      </c>
      <c r="E4" s="184">
        <f>SUM($D$3:D4)</f>
        <v>4853</v>
      </c>
      <c r="F4" s="396">
        <f>A4</f>
        <v>1</v>
      </c>
    </row>
    <row r="5" spans="1:7">
      <c r="A5" s="174">
        <f>SUBTOTAL(103,B$4:B5)</f>
        <v>2</v>
      </c>
      <c r="B5" s="147" t="s">
        <v>229</v>
      </c>
      <c r="C5" s="190">
        <v>2225</v>
      </c>
      <c r="D5" s="182">
        <f t="shared" si="0"/>
        <v>2225</v>
      </c>
      <c r="E5" s="184">
        <f>SUM($D$3:D5)</f>
        <v>7078</v>
      </c>
      <c r="F5" s="396">
        <f t="shared" ref="F5:F50" si="1">A5</f>
        <v>2</v>
      </c>
    </row>
    <row r="6" spans="1:7">
      <c r="A6" s="174">
        <f>SUBTOTAL(103,B$4:B6)</f>
        <v>3</v>
      </c>
      <c r="B6" s="147" t="s">
        <v>475</v>
      </c>
      <c r="C6" s="190">
        <v>612</v>
      </c>
      <c r="D6" s="182">
        <f t="shared" si="0"/>
        <v>612</v>
      </c>
      <c r="E6" s="184">
        <f>SUM($D$3:D6)</f>
        <v>7690</v>
      </c>
      <c r="F6" s="396">
        <f t="shared" si="1"/>
        <v>3</v>
      </c>
    </row>
    <row r="7" spans="1:7">
      <c r="A7" s="174">
        <f>SUBTOTAL(103,B$4:B7)</f>
        <v>4</v>
      </c>
      <c r="B7" s="147" t="s">
        <v>474</v>
      </c>
      <c r="C7" s="190">
        <v>2800</v>
      </c>
      <c r="D7" s="182">
        <f t="shared" si="0"/>
        <v>2800</v>
      </c>
      <c r="E7" s="184">
        <f>SUM($D$3:D7)</f>
        <v>10490</v>
      </c>
      <c r="F7" s="396">
        <f t="shared" si="1"/>
        <v>4</v>
      </c>
    </row>
    <row r="8" spans="1:7" hidden="1">
      <c r="A8" s="174">
        <f>SUBTOTAL(103,B$4:B8)</f>
        <v>4</v>
      </c>
      <c r="B8" s="305"/>
      <c r="C8" s="190"/>
      <c r="D8" s="182">
        <f t="shared" si="0"/>
        <v>0</v>
      </c>
      <c r="E8" s="184">
        <f>SUM($D$3:D8)</f>
        <v>10490</v>
      </c>
      <c r="F8" s="396">
        <f t="shared" si="1"/>
        <v>4</v>
      </c>
    </row>
    <row r="9" spans="1:7" hidden="1">
      <c r="A9" s="174">
        <f>SUBTOTAL(103,B$4:B9)</f>
        <v>4</v>
      </c>
      <c r="B9" s="305"/>
      <c r="C9" s="190"/>
      <c r="D9" s="182">
        <f>C9</f>
        <v>0</v>
      </c>
      <c r="E9" s="184">
        <f>SUM($D$3:D9)</f>
        <v>10490</v>
      </c>
      <c r="F9" s="396">
        <f t="shared" si="1"/>
        <v>4</v>
      </c>
    </row>
    <row r="10" spans="1:7" hidden="1">
      <c r="A10" s="174">
        <f>SUBTOTAL(103,B$4:B10)</f>
        <v>4</v>
      </c>
      <c r="B10" s="305"/>
      <c r="C10" s="190"/>
      <c r="D10" s="182">
        <f>C10</f>
        <v>0</v>
      </c>
      <c r="E10" s="184">
        <f>SUM($D$3:D10)</f>
        <v>10490</v>
      </c>
      <c r="F10" s="396">
        <f t="shared" si="1"/>
        <v>4</v>
      </c>
    </row>
    <row r="11" spans="1:7" hidden="1">
      <c r="A11" s="174">
        <f>SUBTOTAL(103,B$4:B11)</f>
        <v>4</v>
      </c>
      <c r="B11" s="147"/>
      <c r="C11" s="190"/>
      <c r="D11" s="182">
        <f>C11</f>
        <v>0</v>
      </c>
      <c r="E11" s="184">
        <f>SUM($D$3:D11)</f>
        <v>10490</v>
      </c>
      <c r="F11" s="396">
        <f t="shared" si="1"/>
        <v>4</v>
      </c>
    </row>
    <row r="12" spans="1:7" hidden="1">
      <c r="A12" s="174">
        <f>SUBTOTAL(103,B$4:B12)</f>
        <v>4</v>
      </c>
      <c r="B12" s="147"/>
      <c r="C12" s="190"/>
      <c r="D12" s="182">
        <f>C12</f>
        <v>0</v>
      </c>
      <c r="E12" s="184">
        <f>SUM($D$3:D12)</f>
        <v>10490</v>
      </c>
      <c r="F12" s="396">
        <f t="shared" si="1"/>
        <v>4</v>
      </c>
    </row>
    <row r="13" spans="1:7" hidden="1">
      <c r="A13" s="174">
        <f>SUBTOTAL(103,B$4:B13)</f>
        <v>4</v>
      </c>
      <c r="B13" s="147"/>
      <c r="C13" s="190"/>
      <c r="D13" s="182">
        <f t="shared" ref="D13:D50" si="2">C13</f>
        <v>0</v>
      </c>
      <c r="E13" s="184">
        <f>SUM($D$3:D13)</f>
        <v>10490</v>
      </c>
      <c r="F13" s="396">
        <f t="shared" si="1"/>
        <v>4</v>
      </c>
    </row>
    <row r="14" spans="1:7" hidden="1">
      <c r="A14" s="174">
        <f>SUBTOTAL(103,B$4:B14)</f>
        <v>4</v>
      </c>
      <c r="B14" s="160"/>
      <c r="C14" s="185"/>
      <c r="D14" s="182">
        <f t="shared" si="2"/>
        <v>0</v>
      </c>
      <c r="E14" s="184">
        <f>SUM($D$3:D14)</f>
        <v>10490</v>
      </c>
      <c r="F14" s="396">
        <f t="shared" si="1"/>
        <v>4</v>
      </c>
    </row>
    <row r="15" spans="1:7" hidden="1">
      <c r="A15" s="174">
        <f>SUBTOTAL(103,B$4:B15)</f>
        <v>4</v>
      </c>
      <c r="B15" s="147"/>
      <c r="C15" s="185"/>
      <c r="D15" s="182">
        <f t="shared" si="2"/>
        <v>0</v>
      </c>
      <c r="E15" s="184">
        <f>SUM($D$3:D15)</f>
        <v>10490</v>
      </c>
      <c r="F15" s="396">
        <f t="shared" si="1"/>
        <v>4</v>
      </c>
    </row>
    <row r="16" spans="1:7" hidden="1">
      <c r="A16" s="174">
        <f>SUBTOTAL(103,B$4:B16)</f>
        <v>4</v>
      </c>
      <c r="B16" s="147"/>
      <c r="C16" s="185"/>
      <c r="D16" s="182">
        <f t="shared" si="2"/>
        <v>0</v>
      </c>
      <c r="E16" s="184">
        <f>SUM($D$3:D16)</f>
        <v>10490</v>
      </c>
      <c r="F16" s="396">
        <f t="shared" si="1"/>
        <v>4</v>
      </c>
    </row>
    <row r="17" spans="1:6" hidden="1">
      <c r="A17" s="174">
        <f>SUBTOTAL(103,B$4:B17)</f>
        <v>4</v>
      </c>
      <c r="B17" s="147"/>
      <c r="C17" s="185"/>
      <c r="D17" s="182">
        <f t="shared" si="2"/>
        <v>0</v>
      </c>
      <c r="E17" s="184">
        <f>SUM($D$3:D17)</f>
        <v>10490</v>
      </c>
      <c r="F17" s="396">
        <f t="shared" si="1"/>
        <v>4</v>
      </c>
    </row>
    <row r="18" spans="1:6" hidden="1">
      <c r="A18" s="174">
        <f>SUBTOTAL(103,B$4:B18)</f>
        <v>4</v>
      </c>
      <c r="B18" s="147"/>
      <c r="C18" s="185"/>
      <c r="D18" s="182">
        <f t="shared" si="2"/>
        <v>0</v>
      </c>
      <c r="E18" s="184">
        <f>SUM($D$3:D18)</f>
        <v>10490</v>
      </c>
      <c r="F18" s="396">
        <f t="shared" si="1"/>
        <v>4</v>
      </c>
    </row>
    <row r="19" spans="1:6" hidden="1">
      <c r="A19" s="174">
        <f>SUBTOTAL(103,B$4:B19)</f>
        <v>4</v>
      </c>
      <c r="B19" s="147"/>
      <c r="C19" s="185"/>
      <c r="D19" s="182">
        <f t="shared" si="2"/>
        <v>0</v>
      </c>
      <c r="E19" s="184">
        <f>SUM($D$3:D19)</f>
        <v>10490</v>
      </c>
      <c r="F19" s="396">
        <f t="shared" si="1"/>
        <v>4</v>
      </c>
    </row>
    <row r="20" spans="1:6" hidden="1">
      <c r="A20" s="174">
        <f>SUBTOTAL(103,B$4:B20)</f>
        <v>4</v>
      </c>
      <c r="B20" s="147"/>
      <c r="C20" s="185"/>
      <c r="D20" s="182">
        <f t="shared" si="2"/>
        <v>0</v>
      </c>
      <c r="E20" s="184">
        <f>SUM($D$3:D20)</f>
        <v>10490</v>
      </c>
      <c r="F20" s="396">
        <f t="shared" si="1"/>
        <v>4</v>
      </c>
    </row>
    <row r="21" spans="1:6" hidden="1">
      <c r="A21" s="174">
        <f>SUBTOTAL(103,B$4:B21)</f>
        <v>4</v>
      </c>
      <c r="B21" s="147"/>
      <c r="C21" s="185"/>
      <c r="D21" s="182">
        <f t="shared" si="2"/>
        <v>0</v>
      </c>
      <c r="E21" s="184">
        <f>SUM($D$3:D21)</f>
        <v>10490</v>
      </c>
      <c r="F21" s="396">
        <f t="shared" si="1"/>
        <v>4</v>
      </c>
    </row>
    <row r="22" spans="1:6" hidden="1">
      <c r="A22" s="174">
        <f>SUBTOTAL(103,B$4:B22)</f>
        <v>4</v>
      </c>
      <c r="B22" s="147"/>
      <c r="C22" s="185"/>
      <c r="D22" s="182">
        <f t="shared" si="2"/>
        <v>0</v>
      </c>
      <c r="E22" s="184">
        <f>SUM($D$3:D22)</f>
        <v>10490</v>
      </c>
      <c r="F22" s="396">
        <f t="shared" si="1"/>
        <v>4</v>
      </c>
    </row>
    <row r="23" spans="1:6" hidden="1">
      <c r="A23" s="174">
        <f>SUBTOTAL(103,B$4:B23)</f>
        <v>4</v>
      </c>
      <c r="B23" s="147"/>
      <c r="C23" s="185"/>
      <c r="D23" s="182">
        <f t="shared" si="2"/>
        <v>0</v>
      </c>
      <c r="E23" s="184">
        <f>SUM($D$3:D23)</f>
        <v>10490</v>
      </c>
      <c r="F23" s="396">
        <f t="shared" si="1"/>
        <v>4</v>
      </c>
    </row>
    <row r="24" spans="1:6" hidden="1">
      <c r="A24" s="174">
        <f>SUBTOTAL(103,B$4:B24)</f>
        <v>4</v>
      </c>
      <c r="B24" s="147"/>
      <c r="C24" s="185"/>
      <c r="D24" s="182">
        <f t="shared" si="2"/>
        <v>0</v>
      </c>
      <c r="E24" s="184">
        <f>SUM($D$3:D24)</f>
        <v>10490</v>
      </c>
      <c r="F24" s="396">
        <f t="shared" si="1"/>
        <v>4</v>
      </c>
    </row>
    <row r="25" spans="1:6" hidden="1">
      <c r="A25" s="174">
        <f>SUBTOTAL(103,B$4:B25)</f>
        <v>4</v>
      </c>
      <c r="B25" s="147"/>
      <c r="C25" s="185"/>
      <c r="D25" s="182">
        <f t="shared" si="2"/>
        <v>0</v>
      </c>
      <c r="E25" s="184">
        <f>SUM($D$3:D25)</f>
        <v>10490</v>
      </c>
      <c r="F25" s="396">
        <f t="shared" si="1"/>
        <v>4</v>
      </c>
    </row>
    <row r="26" spans="1:6" hidden="1">
      <c r="A26" s="174">
        <f>SUBTOTAL(103,B$4:B26)</f>
        <v>4</v>
      </c>
      <c r="B26" s="147"/>
      <c r="C26" s="185"/>
      <c r="D26" s="182">
        <f t="shared" si="2"/>
        <v>0</v>
      </c>
      <c r="E26" s="184">
        <f>SUM($D$3:D26)</f>
        <v>10490</v>
      </c>
      <c r="F26" s="396">
        <f t="shared" si="1"/>
        <v>4</v>
      </c>
    </row>
    <row r="27" spans="1:6" hidden="1">
      <c r="A27" s="174">
        <f>SUBTOTAL(103,B$4:B27)</f>
        <v>4</v>
      </c>
      <c r="B27" s="147"/>
      <c r="C27" s="185"/>
      <c r="D27" s="182">
        <f t="shared" si="2"/>
        <v>0</v>
      </c>
      <c r="E27" s="184">
        <f>SUM($D$3:D27)</f>
        <v>10490</v>
      </c>
      <c r="F27" s="396">
        <f t="shared" si="1"/>
        <v>4</v>
      </c>
    </row>
    <row r="28" spans="1:6" hidden="1">
      <c r="A28" s="174">
        <f>SUBTOTAL(103,B$4:B28)</f>
        <v>4</v>
      </c>
      <c r="B28" s="147"/>
      <c r="C28" s="185"/>
      <c r="D28" s="182">
        <f t="shared" si="2"/>
        <v>0</v>
      </c>
      <c r="E28" s="184">
        <f>SUM($D$3:D28)</f>
        <v>10490</v>
      </c>
      <c r="F28" s="396">
        <f t="shared" si="1"/>
        <v>4</v>
      </c>
    </row>
    <row r="29" spans="1:6" hidden="1">
      <c r="A29" s="174">
        <f>SUBTOTAL(103,B$4:B29)</f>
        <v>4</v>
      </c>
      <c r="B29" s="147"/>
      <c r="C29" s="185"/>
      <c r="D29" s="182">
        <f t="shared" si="2"/>
        <v>0</v>
      </c>
      <c r="E29" s="184">
        <f>SUM($D$3:D29)</f>
        <v>10490</v>
      </c>
      <c r="F29" s="396">
        <f t="shared" si="1"/>
        <v>4</v>
      </c>
    </row>
    <row r="30" spans="1:6" hidden="1">
      <c r="A30" s="174">
        <f>SUBTOTAL(103,B$4:B30)</f>
        <v>4</v>
      </c>
      <c r="B30" s="147"/>
      <c r="C30" s="185"/>
      <c r="D30" s="182">
        <f t="shared" si="2"/>
        <v>0</v>
      </c>
      <c r="E30" s="184">
        <f>SUM($D$3:D30)</f>
        <v>10490</v>
      </c>
      <c r="F30" s="396">
        <f t="shared" si="1"/>
        <v>4</v>
      </c>
    </row>
    <row r="31" spans="1:6" hidden="1">
      <c r="A31" s="174">
        <f>SUBTOTAL(103,B$4:B31)</f>
        <v>4</v>
      </c>
      <c r="B31" s="147"/>
      <c r="C31" s="185"/>
      <c r="D31" s="182">
        <f t="shared" si="2"/>
        <v>0</v>
      </c>
      <c r="E31" s="184">
        <f>SUM($D$3:D31)</f>
        <v>10490</v>
      </c>
      <c r="F31" s="396">
        <f t="shared" si="1"/>
        <v>4</v>
      </c>
    </row>
    <row r="32" spans="1:6" hidden="1">
      <c r="A32" s="174">
        <f>SUBTOTAL(103,B$4:B32)</f>
        <v>4</v>
      </c>
      <c r="B32" s="147"/>
      <c r="C32" s="185"/>
      <c r="D32" s="182">
        <f t="shared" si="2"/>
        <v>0</v>
      </c>
      <c r="E32" s="184">
        <f>SUM($D$3:D32)</f>
        <v>10490</v>
      </c>
      <c r="F32" s="396">
        <f t="shared" si="1"/>
        <v>4</v>
      </c>
    </row>
    <row r="33" spans="1:6" hidden="1">
      <c r="A33" s="174">
        <f>SUBTOTAL(103,B$4:B33)</f>
        <v>4</v>
      </c>
      <c r="B33" s="147"/>
      <c r="C33" s="185"/>
      <c r="D33" s="182">
        <f t="shared" si="2"/>
        <v>0</v>
      </c>
      <c r="E33" s="184">
        <f>SUM($D$3:D33)</f>
        <v>10490</v>
      </c>
      <c r="F33" s="396">
        <f t="shared" si="1"/>
        <v>4</v>
      </c>
    </row>
    <row r="34" spans="1:6" hidden="1">
      <c r="A34" s="174">
        <f>SUBTOTAL(103,B$4:B34)</f>
        <v>4</v>
      </c>
      <c r="B34" s="147"/>
      <c r="C34" s="185"/>
      <c r="D34" s="182">
        <f t="shared" si="2"/>
        <v>0</v>
      </c>
      <c r="E34" s="184">
        <f>SUM($D$3:D34)</f>
        <v>10490</v>
      </c>
      <c r="F34" s="396">
        <f t="shared" si="1"/>
        <v>4</v>
      </c>
    </row>
    <row r="35" spans="1:6" hidden="1">
      <c r="A35" s="174">
        <f>SUBTOTAL(103,B$4:B35)</f>
        <v>4</v>
      </c>
      <c r="B35" s="147"/>
      <c r="C35" s="185"/>
      <c r="D35" s="182">
        <f t="shared" si="2"/>
        <v>0</v>
      </c>
      <c r="E35" s="184">
        <f>SUM($D$3:D35)</f>
        <v>10490</v>
      </c>
      <c r="F35" s="396">
        <f t="shared" si="1"/>
        <v>4</v>
      </c>
    </row>
    <row r="36" spans="1:6" hidden="1">
      <c r="A36" s="174">
        <f>SUBTOTAL(103,B$4:B36)</f>
        <v>4</v>
      </c>
      <c r="B36" s="147"/>
      <c r="C36" s="185"/>
      <c r="D36" s="182">
        <f t="shared" si="2"/>
        <v>0</v>
      </c>
      <c r="E36" s="184">
        <f>SUM($D$3:D36)</f>
        <v>10490</v>
      </c>
      <c r="F36" s="396">
        <f t="shared" si="1"/>
        <v>4</v>
      </c>
    </row>
    <row r="37" spans="1:6" hidden="1">
      <c r="A37" s="174">
        <f>SUBTOTAL(103,B$4:B37)</f>
        <v>4</v>
      </c>
      <c r="B37" s="147"/>
      <c r="C37" s="185"/>
      <c r="D37" s="182">
        <f t="shared" si="2"/>
        <v>0</v>
      </c>
      <c r="E37" s="184">
        <f>SUM($D$3:D37)</f>
        <v>10490</v>
      </c>
      <c r="F37" s="396">
        <f t="shared" si="1"/>
        <v>4</v>
      </c>
    </row>
    <row r="38" spans="1:6" hidden="1">
      <c r="A38" s="174">
        <f>SUBTOTAL(103,B$4:B38)</f>
        <v>4</v>
      </c>
      <c r="B38" s="147"/>
      <c r="C38" s="185"/>
      <c r="D38" s="182">
        <f t="shared" si="2"/>
        <v>0</v>
      </c>
      <c r="E38" s="184">
        <f>SUM($D$3:D38)</f>
        <v>10490</v>
      </c>
      <c r="F38" s="396">
        <f t="shared" si="1"/>
        <v>4</v>
      </c>
    </row>
    <row r="39" spans="1:6" hidden="1">
      <c r="A39" s="174">
        <f>SUBTOTAL(103,B$4:B39)</f>
        <v>4</v>
      </c>
      <c r="B39" s="147"/>
      <c r="C39" s="185"/>
      <c r="D39" s="182">
        <f t="shared" si="2"/>
        <v>0</v>
      </c>
      <c r="E39" s="184">
        <f>SUM($D$3:D39)</f>
        <v>10490</v>
      </c>
      <c r="F39" s="396">
        <f t="shared" si="1"/>
        <v>4</v>
      </c>
    </row>
    <row r="40" spans="1:6" hidden="1">
      <c r="A40" s="174">
        <f>SUBTOTAL(103,B$4:B40)</f>
        <v>4</v>
      </c>
      <c r="B40" s="147"/>
      <c r="C40" s="185"/>
      <c r="D40" s="182">
        <f t="shared" si="2"/>
        <v>0</v>
      </c>
      <c r="E40" s="184">
        <f>SUM($D$3:D40)</f>
        <v>10490</v>
      </c>
      <c r="F40" s="396">
        <f t="shared" si="1"/>
        <v>4</v>
      </c>
    </row>
    <row r="41" spans="1:6" hidden="1">
      <c r="A41" s="174">
        <f>SUBTOTAL(103,B$4:B41)</f>
        <v>4</v>
      </c>
      <c r="B41" s="391"/>
      <c r="C41" s="185"/>
      <c r="D41" s="182">
        <f t="shared" si="2"/>
        <v>0</v>
      </c>
      <c r="E41" s="184">
        <f>SUM($D$3:D41)</f>
        <v>10490</v>
      </c>
      <c r="F41" s="396">
        <f t="shared" si="1"/>
        <v>4</v>
      </c>
    </row>
    <row r="42" spans="1:6" hidden="1">
      <c r="A42" s="174">
        <f>SUBTOTAL(103,B$4:B42)</f>
        <v>4</v>
      </c>
      <c r="B42" s="391"/>
      <c r="C42" s="185"/>
      <c r="D42" s="182">
        <f t="shared" si="2"/>
        <v>0</v>
      </c>
      <c r="E42" s="184">
        <f>SUM($D$3:D42)</f>
        <v>10490</v>
      </c>
      <c r="F42" s="396">
        <f t="shared" si="1"/>
        <v>4</v>
      </c>
    </row>
    <row r="43" spans="1:6" hidden="1">
      <c r="A43" s="174">
        <f>SUBTOTAL(103,B$4:B43)</f>
        <v>4</v>
      </c>
      <c r="B43" s="391"/>
      <c r="C43" s="185"/>
      <c r="D43" s="182">
        <f t="shared" si="2"/>
        <v>0</v>
      </c>
      <c r="E43" s="184">
        <f>SUM($D$3:D43)</f>
        <v>10490</v>
      </c>
      <c r="F43" s="396">
        <f t="shared" si="1"/>
        <v>4</v>
      </c>
    </row>
    <row r="44" spans="1:6" hidden="1">
      <c r="A44" s="174">
        <f>SUBTOTAL(103,B$4:B44)</f>
        <v>4</v>
      </c>
      <c r="B44" s="391"/>
      <c r="C44" s="185"/>
      <c r="D44" s="182">
        <f t="shared" si="2"/>
        <v>0</v>
      </c>
      <c r="E44" s="184">
        <f>SUM($D$3:D44)</f>
        <v>10490</v>
      </c>
      <c r="F44" s="396">
        <f t="shared" si="1"/>
        <v>4</v>
      </c>
    </row>
    <row r="45" spans="1:6" hidden="1">
      <c r="A45" s="174">
        <f>SUBTOTAL(103,B$4:B45)</f>
        <v>4</v>
      </c>
      <c r="B45" s="391"/>
      <c r="C45" s="185"/>
      <c r="D45" s="182">
        <f t="shared" si="2"/>
        <v>0</v>
      </c>
      <c r="E45" s="184">
        <f>SUM($D$3:D45)</f>
        <v>10490</v>
      </c>
      <c r="F45" s="396">
        <f t="shared" si="1"/>
        <v>4</v>
      </c>
    </row>
    <row r="46" spans="1:6" hidden="1">
      <c r="A46" s="174">
        <f>SUBTOTAL(103,B$4:B46)</f>
        <v>4</v>
      </c>
      <c r="B46" s="391"/>
      <c r="C46" s="185"/>
      <c r="D46" s="182">
        <f t="shared" si="2"/>
        <v>0</v>
      </c>
      <c r="E46" s="184">
        <f>SUM($D$3:D46)</f>
        <v>10490</v>
      </c>
      <c r="F46" s="396">
        <f t="shared" si="1"/>
        <v>4</v>
      </c>
    </row>
    <row r="47" spans="1:6" hidden="1">
      <c r="A47" s="174">
        <f>SUBTOTAL(103,B$4:B47)</f>
        <v>4</v>
      </c>
      <c r="B47" s="391"/>
      <c r="C47" s="185"/>
      <c r="D47" s="182">
        <f t="shared" si="2"/>
        <v>0</v>
      </c>
      <c r="E47" s="184">
        <f>SUM($D$3:D47)</f>
        <v>10490</v>
      </c>
      <c r="F47" s="396">
        <f t="shared" si="1"/>
        <v>4</v>
      </c>
    </row>
    <row r="48" spans="1:6" hidden="1">
      <c r="A48" s="174">
        <f>SUBTOTAL(103,B$4:B48)</f>
        <v>4</v>
      </c>
      <c r="B48" s="391"/>
      <c r="C48" s="185"/>
      <c r="D48" s="182">
        <f t="shared" si="2"/>
        <v>0</v>
      </c>
      <c r="E48" s="184">
        <f>SUM($D$3:D48)</f>
        <v>10490</v>
      </c>
      <c r="F48" s="396">
        <f t="shared" si="1"/>
        <v>4</v>
      </c>
    </row>
    <row r="49" spans="1:6" hidden="1">
      <c r="A49" s="174">
        <f>SUBTOTAL(103,B$4:B49)</f>
        <v>4</v>
      </c>
      <c r="B49" s="391"/>
      <c r="C49" s="185"/>
      <c r="D49" s="182">
        <f t="shared" si="2"/>
        <v>0</v>
      </c>
      <c r="E49" s="184">
        <f>SUM($D$3:D49)</f>
        <v>10490</v>
      </c>
      <c r="F49" s="396">
        <f t="shared" si="1"/>
        <v>4</v>
      </c>
    </row>
    <row r="50" spans="1:6" hidden="1">
      <c r="A50" s="174">
        <f>SUBTOTAL(103,B$4:B50)</f>
        <v>4</v>
      </c>
      <c r="B50" s="147"/>
      <c r="C50" s="185"/>
      <c r="D50" s="182">
        <f t="shared" si="2"/>
        <v>0</v>
      </c>
      <c r="E50" s="184">
        <f>SUM($D$3:D50)</f>
        <v>10490</v>
      </c>
      <c r="F50" s="396">
        <f t="shared" si="1"/>
        <v>4</v>
      </c>
    </row>
    <row r="51" spans="1:6">
      <c r="A51" s="174"/>
      <c r="B51" s="156" t="s">
        <v>243</v>
      </c>
      <c r="C51" s="157">
        <f>SUM(C4:C50)</f>
        <v>10490</v>
      </c>
    </row>
    <row r="52" spans="1:6">
      <c r="A52" s="515" t="s">
        <v>535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P!T3</f>
        <v>45870</v>
      </c>
    </row>
    <row r="2" spans="1:7" ht="34.5" customHeight="1">
      <c r="A2" s="518" t="s">
        <v>449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1.75" customHeight="1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456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P!V3</f>
        <v>45871</v>
      </c>
    </row>
    <row r="2" spans="1:7" ht="34.5" customHeight="1">
      <c r="A2" s="518" t="s">
        <v>450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>A37</f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ref="F38:F46" si="2">A38</f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2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2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2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2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2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2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2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2"/>
        <v>0</v>
      </c>
    </row>
    <row r="47" spans="1:6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457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P!X3</f>
        <v>45872</v>
      </c>
    </row>
    <row r="2" spans="1:7" ht="34.5" customHeight="1">
      <c r="A2" s="518" t="s">
        <v>440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405</v>
      </c>
      <c r="B52" s="516"/>
      <c r="C52" s="517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J15" sqref="J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45875.633350462966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45862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 t="s">
        <v>541</v>
      </c>
    </row>
    <row r="9" spans="2:10" ht="21">
      <c r="B9"/>
      <c r="C9"/>
      <c r="D9" s="53"/>
      <c r="I9" s="243" t="s">
        <v>360</v>
      </c>
      <c r="J9" s="245" t="s">
        <v>541</v>
      </c>
    </row>
    <row r="10" spans="2:10" ht="21.75" customHeight="1">
      <c r="B10"/>
      <c r="C10"/>
      <c r="D10" s="438" t="s">
        <v>319</v>
      </c>
      <c r="E10" s="438"/>
      <c r="F10" s="438"/>
      <c r="I10" s="243" t="s">
        <v>358</v>
      </c>
      <c r="J10" s="245" t="s">
        <v>541</v>
      </c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29700</v>
      </c>
      <c r="G11" s="28"/>
      <c r="I11" s="243" t="s">
        <v>359</v>
      </c>
      <c r="J11" s="245" t="s">
        <v>541</v>
      </c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483943.78815122339</v>
      </c>
      <c r="I12" s="243" t="s">
        <v>363</v>
      </c>
      <c r="J12" s="245" t="s">
        <v>541</v>
      </c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175265.73352318164</v>
      </c>
      <c r="I13" s="243" t="s">
        <v>361</v>
      </c>
      <c r="J13" s="245" t="s">
        <v>541</v>
      </c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6410</v>
      </c>
      <c r="I14" s="243" t="s">
        <v>364</v>
      </c>
      <c r="J14" s="245" t="s">
        <v>541</v>
      </c>
    </row>
    <row r="15" spans="2:10" ht="22.5">
      <c r="B15"/>
      <c r="C15"/>
      <c r="D15" s="71" t="s">
        <v>233</v>
      </c>
      <c r="E15" s="69" t="s">
        <v>227</v>
      </c>
      <c r="F15" s="70">
        <f>'R'!F250</f>
        <v>4300</v>
      </c>
      <c r="I15" s="246" t="str">
        <f>IF(COUNTBLANK(J8:J14) &gt; 0, "অসম্পূর্ণ", "সকল কাজ করা হয়েছে")</f>
        <v>সকল কাজ করা হয়েছে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13500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713119.52167440508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713119.52167440508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0">
        <f>'R'!H254</f>
        <v>726396</v>
      </c>
      <c r="F21" s="440"/>
    </row>
    <row r="22" spans="2:6">
      <c r="B22"/>
      <c r="C22"/>
      <c r="D22" s="71" t="s">
        <v>237</v>
      </c>
      <c r="E22" s="440">
        <f>'R'!J254</f>
        <v>78743.364275844215</v>
      </c>
      <c r="F22" s="440"/>
    </row>
    <row r="23" spans="2:6">
      <c r="B23"/>
      <c r="C23"/>
      <c r="D23" s="71" t="s">
        <v>238</v>
      </c>
      <c r="E23" s="440">
        <f>'R'!L254</f>
        <v>92019.842601439232</v>
      </c>
      <c r="F23" s="440"/>
    </row>
    <row r="24" spans="2:6">
      <c r="B24"/>
      <c r="C24"/>
      <c r="D24" s="79" t="s">
        <v>239</v>
      </c>
      <c r="E24" s="440">
        <f>'R'!F254</f>
        <v>713119.52167440508</v>
      </c>
      <c r="F24" s="440"/>
    </row>
    <row r="25" spans="2:6">
      <c r="B25"/>
      <c r="C25"/>
      <c r="D25" s="439" t="s">
        <v>342</v>
      </c>
      <c r="E25" s="439"/>
      <c r="F25" s="439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P!X3+1</f>
        <v>45873</v>
      </c>
    </row>
    <row r="2" spans="1:7" ht="34.5" customHeight="1">
      <c r="A2" s="518" t="s">
        <v>436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P!AB3</f>
        <v>45874</v>
      </c>
    </row>
    <row r="2" spans="1:7" ht="34.5" customHeight="1">
      <c r="A2" s="518" t="s">
        <v>438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P!AD3</f>
        <v>45875</v>
      </c>
    </row>
    <row r="2" spans="1:7" ht="34.5" customHeight="1">
      <c r="A2" s="518" t="s">
        <v>437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P!AH3</f>
        <v>45877</v>
      </c>
    </row>
    <row r="2" spans="1:7" ht="34.5" customHeight="1">
      <c r="A2" s="518" t="s">
        <v>439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P!AH3</f>
        <v>45877</v>
      </c>
    </row>
    <row r="2" spans="1:7" ht="34.5" customHeight="1">
      <c r="A2" s="518" t="s">
        <v>453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Normal="100" workbookViewId="0">
      <selection activeCell="B6" sqref="B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511" t="s">
        <v>245</v>
      </c>
      <c r="B1" s="511"/>
      <c r="C1" s="511"/>
      <c r="D1" s="511"/>
      <c r="E1" s="511"/>
    </row>
    <row r="2" spans="1:6" ht="51" customHeight="1">
      <c r="A2" s="518" t="s">
        <v>503</v>
      </c>
      <c r="B2" s="518"/>
      <c r="C2" s="518"/>
      <c r="D2" s="518"/>
      <c r="E2" s="518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45862</v>
      </c>
      <c r="C4" s="272" t="str">
        <f>'1'!A2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16934</v>
      </c>
      <c r="E4" s="11" t="s">
        <v>522</v>
      </c>
      <c r="F4" s="24">
        <f>'1'!F48</f>
        <v>8</v>
      </c>
    </row>
    <row r="5" spans="1:6" ht="36">
      <c r="A5" s="21">
        <f>SUBTOTAL(103,B$4:B5)</f>
        <v>2</v>
      </c>
      <c r="B5" s="194">
        <f>P!F3</f>
        <v>45863</v>
      </c>
      <c r="C5" s="272" t="str">
        <f>'2'!A2</f>
        <v xml:space="preserve">25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24899</v>
      </c>
      <c r="E5" s="11" t="s">
        <v>523</v>
      </c>
      <c r="F5" s="24">
        <f>'2'!F50</f>
        <v>6</v>
      </c>
    </row>
    <row r="6" spans="1:6" ht="36">
      <c r="A6" s="21">
        <f>SUBTOTAL(103,B$4:B6)</f>
        <v>3</v>
      </c>
      <c r="B6" s="194" t="s">
        <v>320</v>
      </c>
      <c r="C6" s="272" t="str">
        <f>'3'!A2</f>
        <v>26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318843</v>
      </c>
      <c r="E6" s="11" t="s">
        <v>524</v>
      </c>
      <c r="F6" s="24">
        <f>'3'!F50</f>
        <v>19</v>
      </c>
    </row>
    <row r="7" spans="1:6" ht="36">
      <c r="A7" s="21">
        <f>SUBTOTAL(103,B$4:B7)</f>
        <v>4</v>
      </c>
      <c r="B7" s="194">
        <f>P!J3</f>
        <v>45865</v>
      </c>
      <c r="C7" s="272" t="str">
        <f>'4'!A2</f>
        <v>27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75924</v>
      </c>
      <c r="E7" s="11" t="s">
        <v>525</v>
      </c>
      <c r="F7" s="24">
        <f>'4'!F50</f>
        <v>17</v>
      </c>
    </row>
    <row r="8" spans="1:6" ht="36">
      <c r="A8" s="21">
        <f>SUBTOTAL(103,B$4:B8)</f>
        <v>5</v>
      </c>
      <c r="B8" s="194">
        <f>P!L3</f>
        <v>45866</v>
      </c>
      <c r="C8" s="272" t="str">
        <f>'5'!A2</f>
        <v>28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169289</v>
      </c>
      <c r="E8" s="11" t="s">
        <v>537</v>
      </c>
      <c r="F8" s="24">
        <f>'5'!F50</f>
        <v>19</v>
      </c>
    </row>
    <row r="9" spans="1:6" ht="36">
      <c r="A9" s="21">
        <f>SUBTOTAL(103,B$4:B9)</f>
        <v>6</v>
      </c>
      <c r="B9" s="194">
        <f>P!N3</f>
        <v>45867</v>
      </c>
      <c r="C9" s="272" t="str">
        <f>'6'!A2</f>
        <v>29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51749</v>
      </c>
      <c r="E9" s="11" t="s">
        <v>526</v>
      </c>
      <c r="F9" s="24">
        <f>'6'!F50</f>
        <v>10</v>
      </c>
    </row>
    <row r="10" spans="1:6" ht="36">
      <c r="A10" s="21">
        <f>SUBTOTAL(103,B$4:B10)</f>
        <v>7</v>
      </c>
      <c r="B10" s="194">
        <f>P!P3</f>
        <v>45868</v>
      </c>
      <c r="C10" s="272" t="str">
        <f>'7'!A2</f>
        <v>30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58268</v>
      </c>
      <c r="E10" s="11" t="s">
        <v>527</v>
      </c>
      <c r="F10" s="24">
        <f>'7'!F50</f>
        <v>11</v>
      </c>
    </row>
    <row r="11" spans="1:6" ht="36">
      <c r="A11" s="21">
        <f>SUBTOTAL(103,B$4:B11)</f>
        <v>8</v>
      </c>
      <c r="B11" s="194">
        <f>P!R3</f>
        <v>45869</v>
      </c>
      <c r="C11" s="272" t="str">
        <f>'8'!A2</f>
        <v>31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10490</v>
      </c>
      <c r="E11" s="11" t="s">
        <v>538</v>
      </c>
      <c r="F11" s="24">
        <f>'8'!F50</f>
        <v>4</v>
      </c>
    </row>
    <row r="12" spans="1:6" ht="36" hidden="1">
      <c r="A12" s="21">
        <f>SUBTOTAL(103,B$4:B12)</f>
        <v>8</v>
      </c>
      <c r="B12" s="194">
        <f>P!T3</f>
        <v>45870</v>
      </c>
      <c r="C12" s="272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0</v>
      </c>
      <c r="E12" s="11" t="s">
        <v>454</v>
      </c>
      <c r="F12" s="24">
        <f>'9'!F50</f>
        <v>0</v>
      </c>
    </row>
    <row r="13" spans="1:6" ht="36" hidden="1">
      <c r="A13" s="21">
        <f>SUBTOTAL(103,B$4:B13)</f>
        <v>8</v>
      </c>
      <c r="B13" s="194">
        <f>P!V3</f>
        <v>45871</v>
      </c>
      <c r="C13" s="272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0</v>
      </c>
      <c r="E13" s="11" t="s">
        <v>455</v>
      </c>
      <c r="F13" s="24">
        <f>'10'!F50</f>
        <v>0</v>
      </c>
    </row>
    <row r="14" spans="1:6" ht="41.25" hidden="1" customHeight="1">
      <c r="A14" s="21">
        <f>SUBTOTAL(103,B$4:B14)</f>
        <v>8</v>
      </c>
      <c r="B14" s="194">
        <f>P!X3</f>
        <v>45872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194">
        <f>P!Z3</f>
        <v>45873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432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194">
        <f>P!AB3</f>
        <v>45874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433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194">
        <f>P!AD3</f>
        <v>45875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434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194">
        <f>P!AF3</f>
        <v>45876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434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194">
        <f>P!AH3</f>
        <v>45877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435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1">
        <f>SUM(D4:D19)</f>
        <v>726396</v>
      </c>
      <c r="E20" s="522"/>
      <c r="F20" s="160"/>
    </row>
    <row r="21" spans="1:6" ht="19.5">
      <c r="C21" s="520" t="s">
        <v>536</v>
      </c>
      <c r="D21" s="520"/>
      <c r="E21" s="520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115" zoomScaleNormal="11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D10" sqref="D10"/>
    </sheetView>
  </sheetViews>
  <sheetFormatPr defaultColWidth="15" defaultRowHeight="16.5"/>
  <cols>
    <col min="1" max="1" width="6.7109375" style="421" customWidth="1"/>
    <col min="2" max="2" width="35.7109375" style="421" customWidth="1"/>
    <col min="3" max="3" width="15" style="400"/>
    <col min="4" max="5" width="15" style="400" customWidth="1"/>
    <col min="6" max="9" width="15" style="421" customWidth="1"/>
    <col min="10" max="11" width="15" style="401" customWidth="1"/>
    <col min="12" max="35" width="15" style="401"/>
    <col min="36" max="16384" width="15" style="404"/>
  </cols>
  <sheetData>
    <row r="1" spans="1:39" ht="21" customHeight="1">
      <c r="A1" s="399"/>
      <c r="B1" s="399"/>
      <c r="D1" s="401"/>
      <c r="E1" s="402">
        <f>SUM(E5:E254)</f>
        <v>63585</v>
      </c>
      <c r="F1" s="401"/>
      <c r="G1" s="403">
        <f>SUM(G5:G254)</f>
        <v>99104</v>
      </c>
      <c r="H1" s="401"/>
      <c r="I1" s="402">
        <f>E1+G1</f>
        <v>162689</v>
      </c>
    </row>
    <row r="2" spans="1:39" ht="27.75" customHeight="1">
      <c r="A2" s="525" t="s">
        <v>0</v>
      </c>
      <c r="B2" s="525" t="s">
        <v>1</v>
      </c>
      <c r="C2" s="525" t="s">
        <v>2</v>
      </c>
      <c r="D2" s="526" t="s">
        <v>253</v>
      </c>
      <c r="E2" s="526"/>
      <c r="F2" s="527" t="s">
        <v>254</v>
      </c>
      <c r="G2" s="527"/>
      <c r="H2" s="526" t="s">
        <v>509</v>
      </c>
      <c r="I2" s="526"/>
      <c r="AJ2" s="400" t="s">
        <v>211</v>
      </c>
      <c r="AK2" s="400" t="s">
        <v>211</v>
      </c>
      <c r="AL2" s="400" t="s">
        <v>211</v>
      </c>
      <c r="AM2" s="400" t="s">
        <v>211</v>
      </c>
    </row>
    <row r="3" spans="1:39" ht="21" customHeight="1">
      <c r="A3" s="525"/>
      <c r="B3" s="525"/>
      <c r="C3" s="525"/>
      <c r="D3" s="523" t="s">
        <v>510</v>
      </c>
      <c r="E3" s="523"/>
      <c r="F3" s="524" t="s">
        <v>511</v>
      </c>
      <c r="G3" s="524"/>
      <c r="H3" s="523" t="s">
        <v>512</v>
      </c>
      <c r="I3" s="523"/>
    </row>
    <row r="4" spans="1:39" ht="21" customHeight="1">
      <c r="A4" s="525"/>
      <c r="B4" s="525"/>
      <c r="C4" s="525"/>
      <c r="D4" s="405" t="s">
        <v>318</v>
      </c>
      <c r="E4" s="423" t="s">
        <v>321</v>
      </c>
      <c r="F4" s="428" t="s">
        <v>318</v>
      </c>
      <c r="G4" s="429" t="s">
        <v>321</v>
      </c>
      <c r="H4" s="427" t="s">
        <v>318</v>
      </c>
      <c r="I4" s="405" t="s">
        <v>321</v>
      </c>
    </row>
    <row r="5" spans="1:39">
      <c r="A5" s="400">
        <v>1</v>
      </c>
      <c r="B5" s="406" t="s">
        <v>16</v>
      </c>
      <c r="C5" s="400" t="s">
        <v>9</v>
      </c>
      <c r="D5" s="407"/>
      <c r="E5" s="424"/>
      <c r="F5" s="430"/>
      <c r="G5" s="431"/>
      <c r="H5" s="422">
        <f>D5+F5</f>
        <v>0</v>
      </c>
      <c r="I5" s="408">
        <f>E5+G5</f>
        <v>0</v>
      </c>
    </row>
    <row r="6" spans="1:39">
      <c r="A6" s="400">
        <v>2</v>
      </c>
      <c r="B6" s="406" t="s">
        <v>225</v>
      </c>
      <c r="C6" s="400" t="s">
        <v>9</v>
      </c>
      <c r="D6" s="407"/>
      <c r="E6" s="424"/>
      <c r="F6" s="430"/>
      <c r="G6" s="431"/>
      <c r="H6" s="422">
        <f t="shared" ref="H6:H69" si="0">D6+F6</f>
        <v>0</v>
      </c>
      <c r="I6" s="408">
        <f t="shared" ref="I6:I69" si="1">E6+G6</f>
        <v>0</v>
      </c>
    </row>
    <row r="7" spans="1:39">
      <c r="A7" s="400">
        <v>3</v>
      </c>
      <c r="B7" s="406" t="s">
        <v>17</v>
      </c>
      <c r="C7" s="400" t="s">
        <v>9</v>
      </c>
      <c r="D7" s="407"/>
      <c r="E7" s="424"/>
      <c r="F7" s="430"/>
      <c r="G7" s="431"/>
      <c r="H7" s="422">
        <f t="shared" si="0"/>
        <v>0</v>
      </c>
      <c r="I7" s="408">
        <f t="shared" si="1"/>
        <v>0</v>
      </c>
    </row>
    <row r="8" spans="1:39">
      <c r="A8" s="400">
        <v>4</v>
      </c>
      <c r="B8" s="406" t="s">
        <v>18</v>
      </c>
      <c r="C8" s="400" t="s">
        <v>9</v>
      </c>
      <c r="D8" s="407"/>
      <c r="E8" s="424"/>
      <c r="F8" s="430"/>
      <c r="G8" s="431"/>
      <c r="H8" s="422">
        <f t="shared" si="0"/>
        <v>0</v>
      </c>
      <c r="I8" s="408">
        <f t="shared" si="1"/>
        <v>0</v>
      </c>
    </row>
    <row r="9" spans="1:39">
      <c r="A9" s="400">
        <v>5</v>
      </c>
      <c r="B9" s="406" t="s">
        <v>19</v>
      </c>
      <c r="C9" s="400" t="s">
        <v>9</v>
      </c>
      <c r="D9" s="407"/>
      <c r="E9" s="424"/>
      <c r="F9" s="430"/>
      <c r="G9" s="431"/>
      <c r="H9" s="422">
        <f t="shared" si="0"/>
        <v>0</v>
      </c>
      <c r="I9" s="408">
        <f t="shared" si="1"/>
        <v>0</v>
      </c>
    </row>
    <row r="10" spans="1:39">
      <c r="A10" s="400">
        <v>6</v>
      </c>
      <c r="B10" s="406" t="s">
        <v>20</v>
      </c>
      <c r="C10" s="400" t="s">
        <v>9</v>
      </c>
      <c r="D10" s="407"/>
      <c r="E10" s="424"/>
      <c r="F10" s="430"/>
      <c r="G10" s="431"/>
      <c r="H10" s="422">
        <f t="shared" si="0"/>
        <v>0</v>
      </c>
      <c r="I10" s="408">
        <f t="shared" si="1"/>
        <v>0</v>
      </c>
    </row>
    <row r="11" spans="1:39">
      <c r="A11" s="400">
        <v>7</v>
      </c>
      <c r="B11" s="406" t="s">
        <v>21</v>
      </c>
      <c r="C11" s="409" t="s">
        <v>9</v>
      </c>
      <c r="D11" s="407"/>
      <c r="E11" s="425"/>
      <c r="F11" s="430"/>
      <c r="G11" s="431"/>
      <c r="H11" s="422">
        <f t="shared" si="0"/>
        <v>0</v>
      </c>
      <c r="I11" s="408">
        <f t="shared" si="1"/>
        <v>0</v>
      </c>
    </row>
    <row r="12" spans="1:39">
      <c r="A12" s="400">
        <v>8</v>
      </c>
      <c r="B12" s="406" t="s">
        <v>375</v>
      </c>
      <c r="C12" s="409" t="s">
        <v>9</v>
      </c>
      <c r="D12" s="407"/>
      <c r="E12" s="425"/>
      <c r="F12" s="430"/>
      <c r="G12" s="431"/>
      <c r="H12" s="422">
        <f t="shared" si="0"/>
        <v>0</v>
      </c>
      <c r="I12" s="408">
        <f t="shared" si="1"/>
        <v>0</v>
      </c>
    </row>
    <row r="13" spans="1:39">
      <c r="A13" s="400">
        <v>9</v>
      </c>
      <c r="B13" s="406" t="s">
        <v>196</v>
      </c>
      <c r="C13" s="409" t="s">
        <v>9</v>
      </c>
      <c r="D13" s="407"/>
      <c r="E13" s="425"/>
      <c r="F13" s="430"/>
      <c r="G13" s="431"/>
      <c r="H13" s="422">
        <f t="shared" si="0"/>
        <v>0</v>
      </c>
      <c r="I13" s="408">
        <f t="shared" si="1"/>
        <v>0</v>
      </c>
    </row>
    <row r="14" spans="1:39">
      <c r="A14" s="400">
        <v>10</v>
      </c>
      <c r="B14" s="406" t="s">
        <v>403</v>
      </c>
      <c r="C14" s="409" t="s">
        <v>9</v>
      </c>
      <c r="D14" s="407"/>
      <c r="E14" s="425"/>
      <c r="F14" s="430"/>
      <c r="G14" s="431"/>
      <c r="H14" s="422">
        <f t="shared" si="0"/>
        <v>0</v>
      </c>
      <c r="I14" s="408">
        <f t="shared" si="1"/>
        <v>0</v>
      </c>
    </row>
    <row r="15" spans="1:39">
      <c r="A15" s="400">
        <v>11</v>
      </c>
      <c r="B15" s="406" t="s">
        <v>25</v>
      </c>
      <c r="C15" s="409" t="s">
        <v>26</v>
      </c>
      <c r="D15" s="407">
        <v>35</v>
      </c>
      <c r="E15" s="425">
        <v>6300</v>
      </c>
      <c r="F15" s="430"/>
      <c r="G15" s="431"/>
      <c r="H15" s="422">
        <f t="shared" si="0"/>
        <v>35</v>
      </c>
      <c r="I15" s="408">
        <f t="shared" si="1"/>
        <v>6300</v>
      </c>
    </row>
    <row r="16" spans="1:39">
      <c r="A16" s="400">
        <v>12</v>
      </c>
      <c r="B16" s="406" t="s">
        <v>27</v>
      </c>
      <c r="C16" s="409" t="s">
        <v>26</v>
      </c>
      <c r="D16" s="407">
        <v>1</v>
      </c>
      <c r="E16" s="425">
        <v>320</v>
      </c>
      <c r="F16" s="430"/>
      <c r="G16" s="431"/>
      <c r="H16" s="422">
        <f t="shared" si="0"/>
        <v>1</v>
      </c>
      <c r="I16" s="408">
        <f t="shared" si="1"/>
        <v>320</v>
      </c>
    </row>
    <row r="17" spans="1:9">
      <c r="A17" s="400">
        <v>13</v>
      </c>
      <c r="B17" s="406" t="s">
        <v>5</v>
      </c>
      <c r="C17" s="409" t="s">
        <v>9</v>
      </c>
      <c r="D17" s="407"/>
      <c r="E17" s="425"/>
      <c r="F17" s="430"/>
      <c r="G17" s="431"/>
      <c r="H17" s="422">
        <f t="shared" si="0"/>
        <v>0</v>
      </c>
      <c r="I17" s="408">
        <f t="shared" si="1"/>
        <v>0</v>
      </c>
    </row>
    <row r="18" spans="1:9">
      <c r="A18" s="400">
        <v>14</v>
      </c>
      <c r="B18" s="406" t="s">
        <v>199</v>
      </c>
      <c r="C18" s="409" t="s">
        <v>31</v>
      </c>
      <c r="D18" s="407"/>
      <c r="E18" s="425"/>
      <c r="F18" s="430"/>
      <c r="G18" s="431"/>
      <c r="H18" s="422">
        <f t="shared" si="0"/>
        <v>0</v>
      </c>
      <c r="I18" s="408">
        <f t="shared" si="1"/>
        <v>0</v>
      </c>
    </row>
    <row r="19" spans="1:9">
      <c r="A19" s="400">
        <v>15</v>
      </c>
      <c r="B19" s="406" t="s">
        <v>28</v>
      </c>
      <c r="C19" s="409" t="s">
        <v>118</v>
      </c>
      <c r="D19" s="407">
        <v>0.3</v>
      </c>
      <c r="E19" s="425">
        <v>150</v>
      </c>
      <c r="F19" s="430"/>
      <c r="G19" s="431"/>
      <c r="H19" s="422">
        <f t="shared" si="0"/>
        <v>0.3</v>
      </c>
      <c r="I19" s="408">
        <f t="shared" si="1"/>
        <v>150</v>
      </c>
    </row>
    <row r="20" spans="1:9">
      <c r="A20" s="400">
        <v>16</v>
      </c>
      <c r="B20" s="406" t="s">
        <v>29</v>
      </c>
      <c r="C20" s="409" t="s">
        <v>9</v>
      </c>
      <c r="D20" s="407"/>
      <c r="E20" s="425"/>
      <c r="F20" s="430"/>
      <c r="G20" s="431"/>
      <c r="H20" s="422">
        <f t="shared" si="0"/>
        <v>0</v>
      </c>
      <c r="I20" s="408">
        <f t="shared" si="1"/>
        <v>0</v>
      </c>
    </row>
    <row r="21" spans="1:9">
      <c r="A21" s="400">
        <v>17</v>
      </c>
      <c r="B21" s="406" t="s">
        <v>30</v>
      </c>
      <c r="C21" s="409" t="s">
        <v>31</v>
      </c>
      <c r="D21" s="407"/>
      <c r="E21" s="425"/>
      <c r="F21" s="430"/>
      <c r="G21" s="431"/>
      <c r="H21" s="422">
        <f t="shared" si="0"/>
        <v>0</v>
      </c>
      <c r="I21" s="408">
        <f t="shared" si="1"/>
        <v>0</v>
      </c>
    </row>
    <row r="22" spans="1:9">
      <c r="A22" s="400">
        <v>18</v>
      </c>
      <c r="B22" s="406" t="s">
        <v>32</v>
      </c>
      <c r="C22" s="409" t="s">
        <v>9</v>
      </c>
      <c r="D22" s="407"/>
      <c r="E22" s="425"/>
      <c r="F22" s="430"/>
      <c r="G22" s="431"/>
      <c r="H22" s="422">
        <f t="shared" si="0"/>
        <v>0</v>
      </c>
      <c r="I22" s="408">
        <f t="shared" si="1"/>
        <v>0</v>
      </c>
    </row>
    <row r="23" spans="1:9">
      <c r="A23" s="400">
        <v>19</v>
      </c>
      <c r="B23" s="406" t="s">
        <v>33</v>
      </c>
      <c r="C23" s="409" t="s">
        <v>9</v>
      </c>
      <c r="D23" s="407">
        <v>4</v>
      </c>
      <c r="E23" s="425">
        <v>1000</v>
      </c>
      <c r="F23" s="430"/>
      <c r="G23" s="431"/>
      <c r="H23" s="422">
        <f t="shared" si="0"/>
        <v>4</v>
      </c>
      <c r="I23" s="408">
        <f t="shared" si="1"/>
        <v>1000</v>
      </c>
    </row>
    <row r="24" spans="1:9">
      <c r="A24" s="400">
        <v>20</v>
      </c>
      <c r="B24" s="406" t="s">
        <v>34</v>
      </c>
      <c r="C24" s="409" t="s">
        <v>31</v>
      </c>
      <c r="D24" s="407"/>
      <c r="E24" s="425"/>
      <c r="F24" s="430"/>
      <c r="G24" s="431"/>
      <c r="H24" s="422">
        <f t="shared" si="0"/>
        <v>0</v>
      </c>
      <c r="I24" s="408">
        <f t="shared" si="1"/>
        <v>0</v>
      </c>
    </row>
    <row r="25" spans="1:9">
      <c r="A25" s="400">
        <v>21</v>
      </c>
      <c r="B25" s="406" t="s">
        <v>35</v>
      </c>
      <c r="C25" s="409" t="s">
        <v>31</v>
      </c>
      <c r="D25" s="407">
        <v>4</v>
      </c>
      <c r="E25" s="425">
        <v>720</v>
      </c>
      <c r="F25" s="430"/>
      <c r="G25" s="431"/>
      <c r="H25" s="422">
        <f t="shared" si="0"/>
        <v>4</v>
      </c>
      <c r="I25" s="408">
        <f t="shared" si="1"/>
        <v>720</v>
      </c>
    </row>
    <row r="26" spans="1:9">
      <c r="A26" s="400">
        <v>22</v>
      </c>
      <c r="B26" s="406" t="s">
        <v>36</v>
      </c>
      <c r="C26" s="409" t="s">
        <v>31</v>
      </c>
      <c r="D26" s="407"/>
      <c r="E26" s="425"/>
      <c r="F26" s="430"/>
      <c r="G26" s="431"/>
      <c r="H26" s="422">
        <f t="shared" si="0"/>
        <v>0</v>
      </c>
      <c r="I26" s="408">
        <f t="shared" si="1"/>
        <v>0</v>
      </c>
    </row>
    <row r="27" spans="1:9">
      <c r="A27" s="400">
        <v>23</v>
      </c>
      <c r="B27" s="406" t="s">
        <v>37</v>
      </c>
      <c r="C27" s="409" t="s">
        <v>31</v>
      </c>
      <c r="D27" s="407"/>
      <c r="E27" s="425"/>
      <c r="F27" s="430"/>
      <c r="G27" s="431"/>
      <c r="H27" s="422">
        <f t="shared" si="0"/>
        <v>0</v>
      </c>
      <c r="I27" s="408">
        <f t="shared" si="1"/>
        <v>0</v>
      </c>
    </row>
    <row r="28" spans="1:9">
      <c r="A28" s="400">
        <v>24</v>
      </c>
      <c r="B28" s="406" t="s">
        <v>300</v>
      </c>
      <c r="C28" s="400" t="s">
        <v>31</v>
      </c>
      <c r="D28" s="407"/>
      <c r="E28" s="424"/>
      <c r="F28" s="430"/>
      <c r="G28" s="431"/>
      <c r="H28" s="422">
        <f t="shared" si="0"/>
        <v>0</v>
      </c>
      <c r="I28" s="408">
        <f t="shared" si="1"/>
        <v>0</v>
      </c>
    </row>
    <row r="29" spans="1:9">
      <c r="A29" s="400">
        <v>25</v>
      </c>
      <c r="B29" s="406" t="s">
        <v>38</v>
      </c>
      <c r="C29" s="409" t="s">
        <v>31</v>
      </c>
      <c r="D29" s="407"/>
      <c r="E29" s="425"/>
      <c r="F29" s="430"/>
      <c r="G29" s="431"/>
      <c r="H29" s="422">
        <f t="shared" si="0"/>
        <v>0</v>
      </c>
      <c r="I29" s="408">
        <f t="shared" si="1"/>
        <v>0</v>
      </c>
    </row>
    <row r="30" spans="1:9">
      <c r="A30" s="400">
        <v>26</v>
      </c>
      <c r="B30" s="406" t="s">
        <v>39</v>
      </c>
      <c r="C30" s="409" t="s">
        <v>9</v>
      </c>
      <c r="D30" s="407"/>
      <c r="E30" s="425"/>
      <c r="F30" s="430"/>
      <c r="G30" s="431"/>
      <c r="H30" s="422">
        <f t="shared" si="0"/>
        <v>0</v>
      </c>
      <c r="I30" s="408">
        <f t="shared" si="1"/>
        <v>0</v>
      </c>
    </row>
    <row r="31" spans="1:9">
      <c r="A31" s="400">
        <v>27</v>
      </c>
      <c r="B31" s="406" t="s">
        <v>40</v>
      </c>
      <c r="C31" s="409" t="s">
        <v>9</v>
      </c>
      <c r="D31" s="407"/>
      <c r="E31" s="425"/>
      <c r="F31" s="430"/>
      <c r="G31" s="431"/>
      <c r="H31" s="422">
        <f t="shared" si="0"/>
        <v>0</v>
      </c>
      <c r="I31" s="408">
        <f t="shared" si="1"/>
        <v>0</v>
      </c>
    </row>
    <row r="32" spans="1:9">
      <c r="A32" s="400">
        <v>28</v>
      </c>
      <c r="B32" s="406" t="s">
        <v>41</v>
      </c>
      <c r="C32" s="409" t="s">
        <v>9</v>
      </c>
      <c r="D32" s="407"/>
      <c r="E32" s="425"/>
      <c r="F32" s="430"/>
      <c r="G32" s="431"/>
      <c r="H32" s="422">
        <f t="shared" si="0"/>
        <v>0</v>
      </c>
      <c r="I32" s="408">
        <f t="shared" si="1"/>
        <v>0</v>
      </c>
    </row>
    <row r="33" spans="1:9">
      <c r="A33" s="400">
        <v>29</v>
      </c>
      <c r="B33" s="406" t="s">
        <v>42</v>
      </c>
      <c r="C33" s="409" t="s">
        <v>9</v>
      </c>
      <c r="D33" s="407">
        <v>2</v>
      </c>
      <c r="E33" s="425">
        <v>240</v>
      </c>
      <c r="F33" s="430"/>
      <c r="G33" s="431"/>
      <c r="H33" s="422">
        <f t="shared" si="0"/>
        <v>2</v>
      </c>
      <c r="I33" s="408">
        <f t="shared" si="1"/>
        <v>240</v>
      </c>
    </row>
    <row r="34" spans="1:9">
      <c r="A34" s="400">
        <v>30</v>
      </c>
      <c r="B34" s="406" t="s">
        <v>326</v>
      </c>
      <c r="C34" s="409" t="s">
        <v>9</v>
      </c>
      <c r="D34" s="407"/>
      <c r="E34" s="425"/>
      <c r="F34" s="430"/>
      <c r="G34" s="431"/>
      <c r="H34" s="422">
        <f t="shared" si="0"/>
        <v>0</v>
      </c>
      <c r="I34" s="408">
        <f t="shared" si="1"/>
        <v>0</v>
      </c>
    </row>
    <row r="35" spans="1:9">
      <c r="A35" s="400">
        <v>31</v>
      </c>
      <c r="B35" s="406" t="s">
        <v>43</v>
      </c>
      <c r="C35" s="409" t="s">
        <v>31</v>
      </c>
      <c r="D35" s="407"/>
      <c r="E35" s="425"/>
      <c r="F35" s="430"/>
      <c r="G35" s="431"/>
      <c r="H35" s="422">
        <f t="shared" si="0"/>
        <v>0</v>
      </c>
      <c r="I35" s="408">
        <f t="shared" si="1"/>
        <v>0</v>
      </c>
    </row>
    <row r="36" spans="1:9">
      <c r="A36" s="400">
        <v>32</v>
      </c>
      <c r="B36" s="406" t="s">
        <v>44</v>
      </c>
      <c r="C36" s="409" t="s">
        <v>31</v>
      </c>
      <c r="D36" s="407"/>
      <c r="E36" s="425"/>
      <c r="F36" s="430"/>
      <c r="G36" s="431"/>
      <c r="H36" s="422">
        <f t="shared" si="0"/>
        <v>0</v>
      </c>
      <c r="I36" s="408">
        <f t="shared" si="1"/>
        <v>0</v>
      </c>
    </row>
    <row r="37" spans="1:9">
      <c r="A37" s="400">
        <v>33</v>
      </c>
      <c r="B37" s="406" t="s">
        <v>45</v>
      </c>
      <c r="C37" s="409" t="s">
        <v>9</v>
      </c>
      <c r="D37" s="407"/>
      <c r="E37" s="425"/>
      <c r="F37" s="430"/>
      <c r="G37" s="431"/>
      <c r="H37" s="422">
        <f t="shared" si="0"/>
        <v>0</v>
      </c>
      <c r="I37" s="408">
        <f t="shared" si="1"/>
        <v>0</v>
      </c>
    </row>
    <row r="38" spans="1:9">
      <c r="A38" s="400">
        <v>34</v>
      </c>
      <c r="B38" s="406" t="s">
        <v>46</v>
      </c>
      <c r="C38" s="409" t="s">
        <v>9</v>
      </c>
      <c r="D38" s="407"/>
      <c r="E38" s="425"/>
      <c r="F38" s="430"/>
      <c r="G38" s="431"/>
      <c r="H38" s="422">
        <f t="shared" si="0"/>
        <v>0</v>
      </c>
      <c r="I38" s="408">
        <f t="shared" si="1"/>
        <v>0</v>
      </c>
    </row>
    <row r="39" spans="1:9">
      <c r="A39" s="400">
        <v>35</v>
      </c>
      <c r="B39" s="406" t="s">
        <v>267</v>
      </c>
      <c r="C39" s="409" t="s">
        <v>9</v>
      </c>
      <c r="D39" s="407"/>
      <c r="E39" s="425"/>
      <c r="F39" s="430"/>
      <c r="G39" s="431"/>
      <c r="H39" s="422">
        <f t="shared" si="0"/>
        <v>0</v>
      </c>
      <c r="I39" s="408">
        <f t="shared" si="1"/>
        <v>0</v>
      </c>
    </row>
    <row r="40" spans="1:9">
      <c r="A40" s="400">
        <v>36</v>
      </c>
      <c r="B40" s="406" t="s">
        <v>47</v>
      </c>
      <c r="C40" s="409" t="s">
        <v>31</v>
      </c>
      <c r="D40" s="407">
        <v>14</v>
      </c>
      <c r="E40" s="425">
        <v>1560</v>
      </c>
      <c r="F40" s="430"/>
      <c r="G40" s="431"/>
      <c r="H40" s="422">
        <f t="shared" si="0"/>
        <v>14</v>
      </c>
      <c r="I40" s="408">
        <f t="shared" si="1"/>
        <v>1560</v>
      </c>
    </row>
    <row r="41" spans="1:9">
      <c r="A41" s="400">
        <v>37</v>
      </c>
      <c r="B41" s="406" t="s">
        <v>48</v>
      </c>
      <c r="C41" s="409" t="s">
        <v>9</v>
      </c>
      <c r="D41" s="407"/>
      <c r="E41" s="425"/>
      <c r="F41" s="430"/>
      <c r="G41" s="431"/>
      <c r="H41" s="422">
        <f t="shared" si="0"/>
        <v>0</v>
      </c>
      <c r="I41" s="408">
        <f t="shared" si="1"/>
        <v>0</v>
      </c>
    </row>
    <row r="42" spans="1:9">
      <c r="A42" s="400">
        <v>38</v>
      </c>
      <c r="B42" s="406" t="s">
        <v>49</v>
      </c>
      <c r="C42" s="409" t="s">
        <v>31</v>
      </c>
      <c r="D42" s="407"/>
      <c r="E42" s="425"/>
      <c r="F42" s="430"/>
      <c r="G42" s="431"/>
      <c r="H42" s="422">
        <f t="shared" si="0"/>
        <v>0</v>
      </c>
      <c r="I42" s="408">
        <f t="shared" si="1"/>
        <v>0</v>
      </c>
    </row>
    <row r="43" spans="1:9">
      <c r="A43" s="400">
        <v>39</v>
      </c>
      <c r="B43" s="406" t="s">
        <v>311</v>
      </c>
      <c r="C43" s="409" t="s">
        <v>31</v>
      </c>
      <c r="D43" s="407"/>
      <c r="E43" s="425"/>
      <c r="F43" s="430"/>
      <c r="G43" s="431"/>
      <c r="H43" s="422">
        <f t="shared" si="0"/>
        <v>0</v>
      </c>
      <c r="I43" s="408">
        <f t="shared" si="1"/>
        <v>0</v>
      </c>
    </row>
    <row r="44" spans="1:9">
      <c r="A44" s="400">
        <v>40</v>
      </c>
      <c r="B44" s="406" t="s">
        <v>50</v>
      </c>
      <c r="C44" s="409" t="s">
        <v>31</v>
      </c>
      <c r="D44" s="407"/>
      <c r="E44" s="425"/>
      <c r="F44" s="430"/>
      <c r="G44" s="431"/>
      <c r="H44" s="422">
        <f t="shared" si="0"/>
        <v>0</v>
      </c>
      <c r="I44" s="408">
        <f t="shared" si="1"/>
        <v>0</v>
      </c>
    </row>
    <row r="45" spans="1:9">
      <c r="A45" s="400">
        <v>41</v>
      </c>
      <c r="B45" s="406" t="s">
        <v>268</v>
      </c>
      <c r="C45" s="409" t="s">
        <v>31</v>
      </c>
      <c r="D45" s="407"/>
      <c r="E45" s="425"/>
      <c r="F45" s="430"/>
      <c r="G45" s="431"/>
      <c r="H45" s="422">
        <f t="shared" si="0"/>
        <v>0</v>
      </c>
      <c r="I45" s="408">
        <f t="shared" si="1"/>
        <v>0</v>
      </c>
    </row>
    <row r="46" spans="1:9">
      <c r="A46" s="400">
        <v>42</v>
      </c>
      <c r="B46" s="406" t="s">
        <v>51</v>
      </c>
      <c r="C46" s="409" t="s">
        <v>31</v>
      </c>
      <c r="D46" s="407"/>
      <c r="E46" s="425"/>
      <c r="F46" s="430"/>
      <c r="G46" s="431"/>
      <c r="H46" s="422">
        <f t="shared" si="0"/>
        <v>0</v>
      </c>
      <c r="I46" s="408">
        <f t="shared" si="1"/>
        <v>0</v>
      </c>
    </row>
    <row r="47" spans="1:9">
      <c r="A47" s="400">
        <v>43</v>
      </c>
      <c r="B47" s="406" t="s">
        <v>367</v>
      </c>
      <c r="C47" s="409" t="s">
        <v>31</v>
      </c>
      <c r="D47" s="407"/>
      <c r="E47" s="425"/>
      <c r="F47" s="430"/>
      <c r="G47" s="431"/>
      <c r="H47" s="422">
        <f t="shared" si="0"/>
        <v>0</v>
      </c>
      <c r="I47" s="408">
        <f t="shared" si="1"/>
        <v>0</v>
      </c>
    </row>
    <row r="48" spans="1:9">
      <c r="A48" s="400">
        <v>44</v>
      </c>
      <c r="B48" s="406" t="s">
        <v>52</v>
      </c>
      <c r="C48" s="409" t="s">
        <v>31</v>
      </c>
      <c r="D48" s="407"/>
      <c r="E48" s="425"/>
      <c r="F48" s="430"/>
      <c r="G48" s="431"/>
      <c r="H48" s="422">
        <f t="shared" si="0"/>
        <v>0</v>
      </c>
      <c r="I48" s="408">
        <f t="shared" si="1"/>
        <v>0</v>
      </c>
    </row>
    <row r="49" spans="1:9">
      <c r="A49" s="400">
        <v>45</v>
      </c>
      <c r="B49" s="406" t="s">
        <v>53</v>
      </c>
      <c r="C49" s="409" t="s">
        <v>31</v>
      </c>
      <c r="D49" s="407"/>
      <c r="E49" s="425"/>
      <c r="F49" s="430"/>
      <c r="G49" s="431"/>
      <c r="H49" s="422">
        <f t="shared" si="0"/>
        <v>0</v>
      </c>
      <c r="I49" s="408">
        <f t="shared" si="1"/>
        <v>0</v>
      </c>
    </row>
    <row r="50" spans="1:9">
      <c r="A50" s="400">
        <v>46</v>
      </c>
      <c r="B50" s="406" t="s">
        <v>54</v>
      </c>
      <c r="C50" s="409" t="s">
        <v>31</v>
      </c>
      <c r="D50" s="407"/>
      <c r="E50" s="425"/>
      <c r="F50" s="430"/>
      <c r="G50" s="431"/>
      <c r="H50" s="422">
        <f t="shared" si="0"/>
        <v>0</v>
      </c>
      <c r="I50" s="408">
        <f t="shared" si="1"/>
        <v>0</v>
      </c>
    </row>
    <row r="51" spans="1:9">
      <c r="A51" s="400">
        <v>47</v>
      </c>
      <c r="B51" s="406" t="s">
        <v>55</v>
      </c>
      <c r="C51" s="409" t="s">
        <v>31</v>
      </c>
      <c r="D51" s="407"/>
      <c r="E51" s="425"/>
      <c r="F51" s="430"/>
      <c r="G51" s="431"/>
      <c r="H51" s="422">
        <f t="shared" si="0"/>
        <v>0</v>
      </c>
      <c r="I51" s="408">
        <f t="shared" si="1"/>
        <v>0</v>
      </c>
    </row>
    <row r="52" spans="1:9">
      <c r="A52" s="400">
        <v>48</v>
      </c>
      <c r="B52" s="406" t="s">
        <v>57</v>
      </c>
      <c r="C52" s="409" t="s">
        <v>31</v>
      </c>
      <c r="D52" s="407">
        <v>3</v>
      </c>
      <c r="E52" s="425">
        <v>180</v>
      </c>
      <c r="F52" s="430"/>
      <c r="G52" s="431"/>
      <c r="H52" s="422">
        <f t="shared" si="0"/>
        <v>3</v>
      </c>
      <c r="I52" s="408">
        <f t="shared" si="1"/>
        <v>180</v>
      </c>
    </row>
    <row r="53" spans="1:9">
      <c r="A53" s="400">
        <v>49</v>
      </c>
      <c r="B53" s="406" t="s">
        <v>58</v>
      </c>
      <c r="C53" s="409" t="s">
        <v>31</v>
      </c>
      <c r="D53" s="407">
        <v>1</v>
      </c>
      <c r="E53" s="425">
        <v>90</v>
      </c>
      <c r="F53" s="430"/>
      <c r="G53" s="431"/>
      <c r="H53" s="422">
        <f t="shared" si="0"/>
        <v>1</v>
      </c>
      <c r="I53" s="408">
        <f t="shared" si="1"/>
        <v>90</v>
      </c>
    </row>
    <row r="54" spans="1:9">
      <c r="A54" s="400">
        <v>50</v>
      </c>
      <c r="B54" s="406" t="s">
        <v>59</v>
      </c>
      <c r="C54" s="409" t="s">
        <v>60</v>
      </c>
      <c r="D54" s="407"/>
      <c r="E54" s="425"/>
      <c r="F54" s="430"/>
      <c r="G54" s="431"/>
      <c r="H54" s="422">
        <f t="shared" si="0"/>
        <v>0</v>
      </c>
      <c r="I54" s="408">
        <f t="shared" si="1"/>
        <v>0</v>
      </c>
    </row>
    <row r="55" spans="1:9">
      <c r="A55" s="400">
        <v>51</v>
      </c>
      <c r="B55" s="406" t="s">
        <v>61</v>
      </c>
      <c r="C55" s="409" t="s">
        <v>31</v>
      </c>
      <c r="D55" s="407"/>
      <c r="E55" s="425"/>
      <c r="F55" s="430"/>
      <c r="G55" s="431"/>
      <c r="H55" s="422">
        <f t="shared" si="0"/>
        <v>0</v>
      </c>
      <c r="I55" s="408">
        <f t="shared" si="1"/>
        <v>0</v>
      </c>
    </row>
    <row r="56" spans="1:9">
      <c r="A56" s="400">
        <v>52</v>
      </c>
      <c r="B56" s="406" t="s">
        <v>62</v>
      </c>
      <c r="C56" s="409" t="s">
        <v>31</v>
      </c>
      <c r="D56" s="407"/>
      <c r="E56" s="425"/>
      <c r="F56" s="430"/>
      <c r="G56" s="431"/>
      <c r="H56" s="422">
        <f t="shared" si="0"/>
        <v>0</v>
      </c>
      <c r="I56" s="408">
        <f t="shared" si="1"/>
        <v>0</v>
      </c>
    </row>
    <row r="57" spans="1:9">
      <c r="A57" s="400">
        <v>53</v>
      </c>
      <c r="B57" s="406" t="s">
        <v>63</v>
      </c>
      <c r="C57" s="409" t="s">
        <v>31</v>
      </c>
      <c r="D57" s="407"/>
      <c r="E57" s="425"/>
      <c r="F57" s="430"/>
      <c r="G57" s="431"/>
      <c r="H57" s="422">
        <f t="shared" si="0"/>
        <v>0</v>
      </c>
      <c r="I57" s="408">
        <f t="shared" si="1"/>
        <v>0</v>
      </c>
    </row>
    <row r="58" spans="1:9">
      <c r="A58" s="400">
        <v>54</v>
      </c>
      <c r="B58" s="406" t="s">
        <v>64</v>
      </c>
      <c r="C58" s="409" t="s">
        <v>31</v>
      </c>
      <c r="D58" s="407">
        <v>16</v>
      </c>
      <c r="E58" s="425">
        <v>320</v>
      </c>
      <c r="F58" s="430"/>
      <c r="G58" s="431"/>
      <c r="H58" s="422">
        <f t="shared" si="0"/>
        <v>16</v>
      </c>
      <c r="I58" s="408">
        <f t="shared" si="1"/>
        <v>320</v>
      </c>
    </row>
    <row r="59" spans="1:9">
      <c r="A59" s="400">
        <v>55</v>
      </c>
      <c r="B59" s="406" t="s">
        <v>65</v>
      </c>
      <c r="C59" s="409" t="s">
        <v>66</v>
      </c>
      <c r="D59" s="407"/>
      <c r="E59" s="425"/>
      <c r="F59" s="430"/>
      <c r="G59" s="431"/>
      <c r="H59" s="422">
        <f t="shared" si="0"/>
        <v>0</v>
      </c>
      <c r="I59" s="408">
        <f t="shared" si="1"/>
        <v>0</v>
      </c>
    </row>
    <row r="60" spans="1:9">
      <c r="A60" s="400">
        <v>56</v>
      </c>
      <c r="B60" s="406" t="s">
        <v>67</v>
      </c>
      <c r="C60" s="409" t="s">
        <v>31</v>
      </c>
      <c r="D60" s="407"/>
      <c r="E60" s="425"/>
      <c r="F60" s="430"/>
      <c r="G60" s="431"/>
      <c r="H60" s="422">
        <f t="shared" si="0"/>
        <v>0</v>
      </c>
      <c r="I60" s="408">
        <f t="shared" si="1"/>
        <v>0</v>
      </c>
    </row>
    <row r="61" spans="1:9">
      <c r="A61" s="400">
        <v>57</v>
      </c>
      <c r="B61" s="406" t="s">
        <v>68</v>
      </c>
      <c r="C61" s="409" t="s">
        <v>31</v>
      </c>
      <c r="D61" s="407"/>
      <c r="E61" s="425"/>
      <c r="F61" s="430"/>
      <c r="G61" s="431"/>
      <c r="H61" s="422">
        <f t="shared" si="0"/>
        <v>0</v>
      </c>
      <c r="I61" s="408">
        <f t="shared" si="1"/>
        <v>0</v>
      </c>
    </row>
    <row r="62" spans="1:9">
      <c r="A62" s="400">
        <v>58</v>
      </c>
      <c r="B62" s="406" t="s">
        <v>69</v>
      </c>
      <c r="C62" s="409" t="s">
        <v>26</v>
      </c>
      <c r="D62" s="407"/>
      <c r="E62" s="425"/>
      <c r="F62" s="430"/>
      <c r="G62" s="431"/>
      <c r="H62" s="422">
        <f t="shared" si="0"/>
        <v>0</v>
      </c>
      <c r="I62" s="408">
        <f t="shared" si="1"/>
        <v>0</v>
      </c>
    </row>
    <row r="63" spans="1:9">
      <c r="A63" s="400">
        <v>59</v>
      </c>
      <c r="B63" s="406" t="s">
        <v>70</v>
      </c>
      <c r="C63" s="409" t="s">
        <v>9</v>
      </c>
      <c r="D63" s="407">
        <v>0.5</v>
      </c>
      <c r="E63" s="425">
        <v>310</v>
      </c>
      <c r="F63" s="430"/>
      <c r="G63" s="431"/>
      <c r="H63" s="422">
        <f t="shared" si="0"/>
        <v>0.5</v>
      </c>
      <c r="I63" s="408">
        <f t="shared" si="1"/>
        <v>310</v>
      </c>
    </row>
    <row r="64" spans="1:9">
      <c r="A64" s="400">
        <v>60</v>
      </c>
      <c r="B64" s="406" t="s">
        <v>71</v>
      </c>
      <c r="C64" s="409" t="s">
        <v>9</v>
      </c>
      <c r="D64" s="407">
        <v>1</v>
      </c>
      <c r="E64" s="425">
        <v>640</v>
      </c>
      <c r="F64" s="430"/>
      <c r="G64" s="431"/>
      <c r="H64" s="422">
        <f t="shared" si="0"/>
        <v>1</v>
      </c>
      <c r="I64" s="408">
        <f t="shared" si="1"/>
        <v>640</v>
      </c>
    </row>
    <row r="65" spans="1:9">
      <c r="A65" s="400">
        <v>61</v>
      </c>
      <c r="B65" s="406" t="s">
        <v>72</v>
      </c>
      <c r="C65" s="409" t="s">
        <v>9</v>
      </c>
      <c r="D65" s="407">
        <v>0.2</v>
      </c>
      <c r="E65" s="425">
        <v>100</v>
      </c>
      <c r="F65" s="430"/>
      <c r="G65" s="431"/>
      <c r="H65" s="422">
        <f t="shared" si="0"/>
        <v>0.2</v>
      </c>
      <c r="I65" s="408">
        <f t="shared" si="1"/>
        <v>100</v>
      </c>
    </row>
    <row r="66" spans="1:9">
      <c r="A66" s="400">
        <v>62</v>
      </c>
      <c r="B66" s="406" t="s">
        <v>73</v>
      </c>
      <c r="C66" s="409" t="s">
        <v>9</v>
      </c>
      <c r="D66" s="407"/>
      <c r="E66" s="425"/>
      <c r="F66" s="430"/>
      <c r="G66" s="431"/>
      <c r="H66" s="422">
        <f t="shared" si="0"/>
        <v>0</v>
      </c>
      <c r="I66" s="408">
        <f t="shared" si="1"/>
        <v>0</v>
      </c>
    </row>
    <row r="67" spans="1:9">
      <c r="A67" s="400">
        <v>63</v>
      </c>
      <c r="B67" s="406" t="s">
        <v>74</v>
      </c>
      <c r="C67" s="409" t="s">
        <v>9</v>
      </c>
      <c r="D67" s="407"/>
      <c r="E67" s="425"/>
      <c r="F67" s="430"/>
      <c r="G67" s="431"/>
      <c r="H67" s="422">
        <f t="shared" si="0"/>
        <v>0</v>
      </c>
      <c r="I67" s="408">
        <f t="shared" si="1"/>
        <v>0</v>
      </c>
    </row>
    <row r="68" spans="1:9">
      <c r="A68" s="400">
        <v>64</v>
      </c>
      <c r="B68" s="406" t="s">
        <v>75</v>
      </c>
      <c r="C68" s="409" t="s">
        <v>31</v>
      </c>
      <c r="D68" s="407"/>
      <c r="E68" s="425"/>
      <c r="F68" s="430"/>
      <c r="G68" s="431"/>
      <c r="H68" s="422">
        <f t="shared" si="0"/>
        <v>0</v>
      </c>
      <c r="I68" s="408">
        <f t="shared" si="1"/>
        <v>0</v>
      </c>
    </row>
    <row r="69" spans="1:9">
      <c r="A69" s="400">
        <v>65</v>
      </c>
      <c r="B69" s="406" t="s">
        <v>76</v>
      </c>
      <c r="C69" s="409" t="s">
        <v>31</v>
      </c>
      <c r="D69" s="407"/>
      <c r="E69" s="425"/>
      <c r="F69" s="430"/>
      <c r="G69" s="431"/>
      <c r="H69" s="422">
        <f t="shared" si="0"/>
        <v>0</v>
      </c>
      <c r="I69" s="408">
        <f t="shared" si="1"/>
        <v>0</v>
      </c>
    </row>
    <row r="70" spans="1:9">
      <c r="A70" s="400">
        <v>66</v>
      </c>
      <c r="B70" s="406" t="s">
        <v>77</v>
      </c>
      <c r="C70" s="409" t="s">
        <v>9</v>
      </c>
      <c r="D70" s="407">
        <v>0.15</v>
      </c>
      <c r="E70" s="425">
        <v>900</v>
      </c>
      <c r="F70" s="430"/>
      <c r="G70" s="431"/>
      <c r="H70" s="422">
        <f t="shared" ref="H70:H133" si="2">D70+F70</f>
        <v>0.15</v>
      </c>
      <c r="I70" s="408">
        <f t="shared" ref="I70:I133" si="3">E70+G70</f>
        <v>900</v>
      </c>
    </row>
    <row r="71" spans="1:9">
      <c r="A71" s="400">
        <v>67</v>
      </c>
      <c r="B71" s="406" t="s">
        <v>78</v>
      </c>
      <c r="C71" s="409" t="s">
        <v>9</v>
      </c>
      <c r="D71" s="407"/>
      <c r="E71" s="425"/>
      <c r="F71" s="430"/>
      <c r="G71" s="431"/>
      <c r="H71" s="422">
        <f t="shared" si="2"/>
        <v>0</v>
      </c>
      <c r="I71" s="408">
        <f t="shared" si="3"/>
        <v>0</v>
      </c>
    </row>
    <row r="72" spans="1:9">
      <c r="A72" s="400">
        <v>68</v>
      </c>
      <c r="B72" s="406" t="s">
        <v>79</v>
      </c>
      <c r="C72" s="409" t="s">
        <v>9</v>
      </c>
      <c r="D72" s="407"/>
      <c r="E72" s="425"/>
      <c r="F72" s="430"/>
      <c r="G72" s="431"/>
      <c r="H72" s="422">
        <f t="shared" si="2"/>
        <v>0</v>
      </c>
      <c r="I72" s="408">
        <f t="shared" si="3"/>
        <v>0</v>
      </c>
    </row>
    <row r="73" spans="1:9">
      <c r="A73" s="400">
        <v>69</v>
      </c>
      <c r="B73" s="406" t="s">
        <v>80</v>
      </c>
      <c r="C73" s="409" t="s">
        <v>31</v>
      </c>
      <c r="D73" s="407">
        <v>7</v>
      </c>
      <c r="E73" s="425">
        <v>56</v>
      </c>
      <c r="F73" s="430"/>
      <c r="G73" s="431"/>
      <c r="H73" s="422">
        <f t="shared" si="2"/>
        <v>7</v>
      </c>
      <c r="I73" s="408">
        <f t="shared" si="3"/>
        <v>56</v>
      </c>
    </row>
    <row r="74" spans="1:9">
      <c r="A74" s="400">
        <v>70</v>
      </c>
      <c r="B74" s="406" t="s">
        <v>81</v>
      </c>
      <c r="C74" s="409" t="s">
        <v>9</v>
      </c>
      <c r="D74" s="407"/>
      <c r="E74" s="425"/>
      <c r="F74" s="430"/>
      <c r="G74" s="431"/>
      <c r="H74" s="422">
        <f t="shared" si="2"/>
        <v>0</v>
      </c>
      <c r="I74" s="408">
        <f t="shared" si="3"/>
        <v>0</v>
      </c>
    </row>
    <row r="75" spans="1:9">
      <c r="A75" s="400">
        <v>71</v>
      </c>
      <c r="B75" s="406" t="s">
        <v>82</v>
      </c>
      <c r="C75" s="409" t="s">
        <v>9</v>
      </c>
      <c r="D75" s="407"/>
      <c r="E75" s="425"/>
      <c r="F75" s="430"/>
      <c r="G75" s="431"/>
      <c r="H75" s="422">
        <f t="shared" si="2"/>
        <v>0</v>
      </c>
      <c r="I75" s="408">
        <f t="shared" si="3"/>
        <v>0</v>
      </c>
    </row>
    <row r="76" spans="1:9">
      <c r="A76" s="400">
        <v>72</v>
      </c>
      <c r="B76" s="406" t="s">
        <v>83</v>
      </c>
      <c r="C76" s="409" t="s">
        <v>9</v>
      </c>
      <c r="D76" s="407"/>
      <c r="E76" s="425"/>
      <c r="F76" s="430"/>
      <c r="G76" s="431"/>
      <c r="H76" s="422">
        <f t="shared" si="2"/>
        <v>0</v>
      </c>
      <c r="I76" s="408">
        <f t="shared" si="3"/>
        <v>0</v>
      </c>
    </row>
    <row r="77" spans="1:9">
      <c r="A77" s="400">
        <v>73</v>
      </c>
      <c r="B77" s="406" t="s">
        <v>288</v>
      </c>
      <c r="C77" s="409" t="s">
        <v>9</v>
      </c>
      <c r="D77" s="407"/>
      <c r="E77" s="425"/>
      <c r="F77" s="430"/>
      <c r="G77" s="431"/>
      <c r="H77" s="422">
        <f t="shared" si="2"/>
        <v>0</v>
      </c>
      <c r="I77" s="408">
        <f t="shared" si="3"/>
        <v>0</v>
      </c>
    </row>
    <row r="78" spans="1:9">
      <c r="A78" s="400">
        <v>74</v>
      </c>
      <c r="B78" s="406" t="s">
        <v>84</v>
      </c>
      <c r="C78" s="409" t="s">
        <v>9</v>
      </c>
      <c r="D78" s="407">
        <v>0.4</v>
      </c>
      <c r="E78" s="425">
        <v>730</v>
      </c>
      <c r="F78" s="430"/>
      <c r="G78" s="431"/>
      <c r="H78" s="422">
        <f t="shared" si="2"/>
        <v>0.4</v>
      </c>
      <c r="I78" s="408">
        <f t="shared" si="3"/>
        <v>730</v>
      </c>
    </row>
    <row r="79" spans="1:9">
      <c r="A79" s="400">
        <v>75</v>
      </c>
      <c r="B79" s="406" t="s">
        <v>85</v>
      </c>
      <c r="C79" s="409" t="s">
        <v>9</v>
      </c>
      <c r="D79" s="407"/>
      <c r="E79" s="425"/>
      <c r="F79" s="430"/>
      <c r="G79" s="431"/>
      <c r="H79" s="422">
        <f t="shared" si="2"/>
        <v>0</v>
      </c>
      <c r="I79" s="408">
        <f t="shared" si="3"/>
        <v>0</v>
      </c>
    </row>
    <row r="80" spans="1:9">
      <c r="A80" s="400">
        <v>76</v>
      </c>
      <c r="B80" s="406" t="s">
        <v>86</v>
      </c>
      <c r="C80" s="409" t="s">
        <v>9</v>
      </c>
      <c r="D80" s="407">
        <v>0.2</v>
      </c>
      <c r="E80" s="425">
        <v>110</v>
      </c>
      <c r="F80" s="430"/>
      <c r="G80" s="431"/>
      <c r="H80" s="422">
        <f t="shared" si="2"/>
        <v>0.2</v>
      </c>
      <c r="I80" s="408">
        <f t="shared" si="3"/>
        <v>110</v>
      </c>
    </row>
    <row r="81" spans="1:9">
      <c r="A81" s="400">
        <v>77</v>
      </c>
      <c r="B81" s="406" t="s">
        <v>87</v>
      </c>
      <c r="C81" s="409" t="s">
        <v>9</v>
      </c>
      <c r="D81" s="407">
        <v>0.05</v>
      </c>
      <c r="E81" s="425">
        <v>30</v>
      </c>
      <c r="F81" s="430"/>
      <c r="G81" s="431"/>
      <c r="H81" s="422">
        <f t="shared" si="2"/>
        <v>0.05</v>
      </c>
      <c r="I81" s="408">
        <f t="shared" si="3"/>
        <v>30</v>
      </c>
    </row>
    <row r="82" spans="1:9">
      <c r="A82" s="400">
        <v>78</v>
      </c>
      <c r="B82" s="406" t="s">
        <v>88</v>
      </c>
      <c r="C82" s="409" t="s">
        <v>9</v>
      </c>
      <c r="D82" s="407"/>
      <c r="E82" s="425"/>
      <c r="F82" s="430"/>
      <c r="G82" s="431"/>
      <c r="H82" s="422">
        <f t="shared" si="2"/>
        <v>0</v>
      </c>
      <c r="I82" s="408">
        <f t="shared" si="3"/>
        <v>0</v>
      </c>
    </row>
    <row r="83" spans="1:9">
      <c r="A83" s="400">
        <v>79</v>
      </c>
      <c r="B83" s="406" t="s">
        <v>89</v>
      </c>
      <c r="C83" s="409" t="s">
        <v>9</v>
      </c>
      <c r="D83" s="407"/>
      <c r="E83" s="425"/>
      <c r="F83" s="430"/>
      <c r="G83" s="431"/>
      <c r="H83" s="422">
        <f t="shared" si="2"/>
        <v>0</v>
      </c>
      <c r="I83" s="408">
        <f t="shared" si="3"/>
        <v>0</v>
      </c>
    </row>
    <row r="84" spans="1:9">
      <c r="A84" s="400">
        <v>80</v>
      </c>
      <c r="B84" s="406" t="s">
        <v>269</v>
      </c>
      <c r="C84" s="409" t="s">
        <v>9</v>
      </c>
      <c r="D84" s="407"/>
      <c r="E84" s="425"/>
      <c r="F84" s="430"/>
      <c r="G84" s="431"/>
      <c r="H84" s="422">
        <f t="shared" si="2"/>
        <v>0</v>
      </c>
      <c r="I84" s="408">
        <f t="shared" si="3"/>
        <v>0</v>
      </c>
    </row>
    <row r="85" spans="1:9">
      <c r="A85" s="400">
        <v>81</v>
      </c>
      <c r="B85" s="406" t="s">
        <v>235</v>
      </c>
      <c r="C85" s="409" t="s">
        <v>9</v>
      </c>
      <c r="D85" s="407"/>
      <c r="E85" s="425"/>
      <c r="F85" s="430"/>
      <c r="G85" s="431"/>
      <c r="H85" s="422">
        <f t="shared" si="2"/>
        <v>0</v>
      </c>
      <c r="I85" s="408">
        <f t="shared" si="3"/>
        <v>0</v>
      </c>
    </row>
    <row r="86" spans="1:9">
      <c r="A86" s="400">
        <v>82</v>
      </c>
      <c r="B86" s="406" t="s">
        <v>90</v>
      </c>
      <c r="C86" s="409" t="s">
        <v>9</v>
      </c>
      <c r="D86" s="407"/>
      <c r="E86" s="425"/>
      <c r="F86" s="430"/>
      <c r="G86" s="431"/>
      <c r="H86" s="422">
        <f t="shared" si="2"/>
        <v>0</v>
      </c>
      <c r="I86" s="408">
        <f t="shared" si="3"/>
        <v>0</v>
      </c>
    </row>
    <row r="87" spans="1:9">
      <c r="A87" s="400">
        <v>83</v>
      </c>
      <c r="B87" s="406" t="s">
        <v>91</v>
      </c>
      <c r="C87" s="409" t="s">
        <v>9</v>
      </c>
      <c r="D87" s="407"/>
      <c r="E87" s="425"/>
      <c r="F87" s="430"/>
      <c r="G87" s="431"/>
      <c r="H87" s="422">
        <f t="shared" si="2"/>
        <v>0</v>
      </c>
      <c r="I87" s="408">
        <f t="shared" si="3"/>
        <v>0</v>
      </c>
    </row>
    <row r="88" spans="1:9">
      <c r="A88" s="400">
        <v>84</v>
      </c>
      <c r="B88" s="406" t="s">
        <v>274</v>
      </c>
      <c r="C88" s="409" t="s">
        <v>9</v>
      </c>
      <c r="D88" s="407"/>
      <c r="E88" s="425"/>
      <c r="F88" s="430"/>
      <c r="G88" s="431"/>
      <c r="H88" s="422">
        <f t="shared" si="2"/>
        <v>0</v>
      </c>
      <c r="I88" s="408">
        <f t="shared" si="3"/>
        <v>0</v>
      </c>
    </row>
    <row r="89" spans="1:9">
      <c r="A89" s="400">
        <v>85</v>
      </c>
      <c r="B89" s="406" t="s">
        <v>92</v>
      </c>
      <c r="C89" s="409" t="s">
        <v>9</v>
      </c>
      <c r="D89" s="407"/>
      <c r="E89" s="425"/>
      <c r="F89" s="430"/>
      <c r="G89" s="431"/>
      <c r="H89" s="422">
        <f t="shared" si="2"/>
        <v>0</v>
      </c>
      <c r="I89" s="408">
        <f t="shared" si="3"/>
        <v>0</v>
      </c>
    </row>
    <row r="90" spans="1:9">
      <c r="A90" s="400">
        <v>86</v>
      </c>
      <c r="B90" s="406" t="s">
        <v>93</v>
      </c>
      <c r="C90" s="409" t="s">
        <v>9</v>
      </c>
      <c r="D90" s="407"/>
      <c r="E90" s="425"/>
      <c r="F90" s="430"/>
      <c r="G90" s="431"/>
      <c r="H90" s="422">
        <f t="shared" si="2"/>
        <v>0</v>
      </c>
      <c r="I90" s="408">
        <f t="shared" si="3"/>
        <v>0</v>
      </c>
    </row>
    <row r="91" spans="1:9">
      <c r="A91" s="400">
        <v>87</v>
      </c>
      <c r="B91" s="406" t="s">
        <v>94</v>
      </c>
      <c r="C91" s="409" t="s">
        <v>31</v>
      </c>
      <c r="D91" s="407">
        <v>200</v>
      </c>
      <c r="E91" s="425">
        <v>2000</v>
      </c>
      <c r="F91" s="430"/>
      <c r="G91" s="431"/>
      <c r="H91" s="422">
        <f t="shared" si="2"/>
        <v>200</v>
      </c>
      <c r="I91" s="408">
        <f t="shared" si="3"/>
        <v>2000</v>
      </c>
    </row>
    <row r="92" spans="1:9">
      <c r="A92" s="400">
        <v>88</v>
      </c>
      <c r="B92" s="406" t="s">
        <v>327</v>
      </c>
      <c r="C92" s="409" t="s">
        <v>31</v>
      </c>
      <c r="D92" s="407">
        <v>5</v>
      </c>
      <c r="E92" s="425">
        <v>100</v>
      </c>
      <c r="F92" s="430"/>
      <c r="G92" s="431"/>
      <c r="H92" s="422">
        <f t="shared" si="2"/>
        <v>5</v>
      </c>
      <c r="I92" s="408">
        <f t="shared" si="3"/>
        <v>100</v>
      </c>
    </row>
    <row r="93" spans="1:9">
      <c r="A93" s="400">
        <v>89</v>
      </c>
      <c r="B93" s="406" t="s">
        <v>95</v>
      </c>
      <c r="C93" s="409" t="s">
        <v>31</v>
      </c>
      <c r="D93" s="407"/>
      <c r="E93" s="425"/>
      <c r="F93" s="430"/>
      <c r="G93" s="431"/>
      <c r="H93" s="422">
        <f t="shared" si="2"/>
        <v>0</v>
      </c>
      <c r="I93" s="408">
        <f t="shared" si="3"/>
        <v>0</v>
      </c>
    </row>
    <row r="94" spans="1:9">
      <c r="A94" s="400">
        <v>90</v>
      </c>
      <c r="B94" s="406" t="s">
        <v>96</v>
      </c>
      <c r="C94" s="409" t="s">
        <v>9</v>
      </c>
      <c r="D94" s="407"/>
      <c r="E94" s="425"/>
      <c r="F94" s="430"/>
      <c r="G94" s="431"/>
      <c r="H94" s="422">
        <f t="shared" si="2"/>
        <v>0</v>
      </c>
      <c r="I94" s="408">
        <f t="shared" si="3"/>
        <v>0</v>
      </c>
    </row>
    <row r="95" spans="1:9">
      <c r="A95" s="400">
        <v>91</v>
      </c>
      <c r="B95" s="406" t="s">
        <v>97</v>
      </c>
      <c r="C95" s="409" t="s">
        <v>26</v>
      </c>
      <c r="D95" s="407"/>
      <c r="E95" s="425"/>
      <c r="F95" s="430"/>
      <c r="G95" s="431"/>
      <c r="H95" s="422">
        <f t="shared" si="2"/>
        <v>0</v>
      </c>
      <c r="I95" s="408">
        <f t="shared" si="3"/>
        <v>0</v>
      </c>
    </row>
    <row r="96" spans="1:9">
      <c r="A96" s="400">
        <v>92</v>
      </c>
      <c r="B96" s="406" t="s">
        <v>98</v>
      </c>
      <c r="C96" s="409" t="s">
        <v>31</v>
      </c>
      <c r="D96" s="407">
        <v>5</v>
      </c>
      <c r="E96" s="425">
        <v>500</v>
      </c>
      <c r="F96" s="430"/>
      <c r="G96" s="431"/>
      <c r="H96" s="422">
        <f t="shared" si="2"/>
        <v>5</v>
      </c>
      <c r="I96" s="408">
        <f t="shared" si="3"/>
        <v>500</v>
      </c>
    </row>
    <row r="97" spans="1:9">
      <c r="A97" s="400">
        <v>93</v>
      </c>
      <c r="B97" s="406" t="s">
        <v>99</v>
      </c>
      <c r="C97" s="409" t="s">
        <v>31</v>
      </c>
      <c r="D97" s="407">
        <v>2</v>
      </c>
      <c r="E97" s="425">
        <v>170</v>
      </c>
      <c r="F97" s="430"/>
      <c r="G97" s="431"/>
      <c r="H97" s="422">
        <f t="shared" si="2"/>
        <v>2</v>
      </c>
      <c r="I97" s="408">
        <f t="shared" si="3"/>
        <v>170</v>
      </c>
    </row>
    <row r="98" spans="1:9">
      <c r="A98" s="400">
        <v>94</v>
      </c>
      <c r="B98" s="406" t="s">
        <v>100</v>
      </c>
      <c r="C98" s="409" t="s">
        <v>31</v>
      </c>
      <c r="D98" s="407">
        <v>2</v>
      </c>
      <c r="E98" s="425">
        <v>740</v>
      </c>
      <c r="F98" s="430"/>
      <c r="G98" s="431"/>
      <c r="H98" s="422">
        <f t="shared" si="2"/>
        <v>2</v>
      </c>
      <c r="I98" s="408">
        <f t="shared" si="3"/>
        <v>740</v>
      </c>
    </row>
    <row r="99" spans="1:9">
      <c r="A99" s="400">
        <v>95</v>
      </c>
      <c r="B99" s="406" t="s">
        <v>101</v>
      </c>
      <c r="C99" s="409" t="s">
        <v>31</v>
      </c>
      <c r="D99" s="407"/>
      <c r="E99" s="425"/>
      <c r="F99" s="430"/>
      <c r="G99" s="431"/>
      <c r="H99" s="422">
        <f t="shared" si="2"/>
        <v>0</v>
      </c>
      <c r="I99" s="408">
        <f t="shared" si="3"/>
        <v>0</v>
      </c>
    </row>
    <row r="100" spans="1:9">
      <c r="A100" s="400">
        <v>96</v>
      </c>
      <c r="B100" s="406" t="s">
        <v>336</v>
      </c>
      <c r="C100" s="409" t="s">
        <v>31</v>
      </c>
      <c r="D100" s="407">
        <v>1</v>
      </c>
      <c r="E100" s="425">
        <v>210</v>
      </c>
      <c r="F100" s="430"/>
      <c r="G100" s="431"/>
      <c r="H100" s="422">
        <f t="shared" si="2"/>
        <v>1</v>
      </c>
      <c r="I100" s="408">
        <f t="shared" si="3"/>
        <v>210</v>
      </c>
    </row>
    <row r="101" spans="1:9">
      <c r="A101" s="400">
        <v>97</v>
      </c>
      <c r="B101" s="406" t="s">
        <v>102</v>
      </c>
      <c r="C101" s="409" t="s">
        <v>9</v>
      </c>
      <c r="D101" s="407"/>
      <c r="E101" s="425"/>
      <c r="F101" s="430"/>
      <c r="G101" s="431"/>
      <c r="H101" s="422">
        <f t="shared" si="2"/>
        <v>0</v>
      </c>
      <c r="I101" s="408">
        <f t="shared" si="3"/>
        <v>0</v>
      </c>
    </row>
    <row r="102" spans="1:9">
      <c r="A102" s="400">
        <v>98</v>
      </c>
      <c r="B102" s="406" t="s">
        <v>103</v>
      </c>
      <c r="C102" s="409" t="s">
        <v>31</v>
      </c>
      <c r="D102" s="407"/>
      <c r="E102" s="425"/>
      <c r="F102" s="430"/>
      <c r="G102" s="431"/>
      <c r="H102" s="422">
        <f t="shared" si="2"/>
        <v>0</v>
      </c>
      <c r="I102" s="408">
        <f t="shared" si="3"/>
        <v>0</v>
      </c>
    </row>
    <row r="103" spans="1:9">
      <c r="A103" s="400">
        <v>99</v>
      </c>
      <c r="B103" s="406" t="s">
        <v>299</v>
      </c>
      <c r="C103" s="400" t="s">
        <v>31</v>
      </c>
      <c r="D103" s="407"/>
      <c r="E103" s="424"/>
      <c r="F103" s="430"/>
      <c r="G103" s="431"/>
      <c r="H103" s="422">
        <f t="shared" si="2"/>
        <v>0</v>
      </c>
      <c r="I103" s="408">
        <f t="shared" si="3"/>
        <v>0</v>
      </c>
    </row>
    <row r="104" spans="1:9">
      <c r="A104" s="400">
        <v>100</v>
      </c>
      <c r="B104" s="406" t="s">
        <v>303</v>
      </c>
      <c r="C104" s="400" t="s">
        <v>31</v>
      </c>
      <c r="D104" s="407"/>
      <c r="E104" s="424"/>
      <c r="F104" s="430"/>
      <c r="G104" s="431"/>
      <c r="H104" s="422">
        <f t="shared" si="2"/>
        <v>0</v>
      </c>
      <c r="I104" s="408">
        <f t="shared" si="3"/>
        <v>0</v>
      </c>
    </row>
    <row r="105" spans="1:9">
      <c r="A105" s="400">
        <v>101</v>
      </c>
      <c r="B105" s="406" t="s">
        <v>301</v>
      </c>
      <c r="C105" s="400" t="s">
        <v>31</v>
      </c>
      <c r="D105" s="407"/>
      <c r="E105" s="424"/>
      <c r="F105" s="430"/>
      <c r="G105" s="431"/>
      <c r="H105" s="422">
        <f t="shared" si="2"/>
        <v>0</v>
      </c>
      <c r="I105" s="408">
        <f t="shared" si="3"/>
        <v>0</v>
      </c>
    </row>
    <row r="106" spans="1:9">
      <c r="A106" s="400">
        <v>102</v>
      </c>
      <c r="B106" s="406" t="s">
        <v>104</v>
      </c>
      <c r="C106" s="409" t="s">
        <v>31</v>
      </c>
      <c r="D106" s="407"/>
      <c r="E106" s="425"/>
      <c r="F106" s="430"/>
      <c r="G106" s="431"/>
      <c r="H106" s="422">
        <f t="shared" si="2"/>
        <v>0</v>
      </c>
      <c r="I106" s="408">
        <f t="shared" si="3"/>
        <v>0</v>
      </c>
    </row>
    <row r="107" spans="1:9">
      <c r="A107" s="400">
        <v>103</v>
      </c>
      <c r="B107" s="406" t="s">
        <v>105</v>
      </c>
      <c r="C107" s="409" t="s">
        <v>31</v>
      </c>
      <c r="D107" s="407"/>
      <c r="E107" s="425"/>
      <c r="F107" s="430"/>
      <c r="G107" s="431"/>
      <c r="H107" s="422">
        <f t="shared" si="2"/>
        <v>0</v>
      </c>
      <c r="I107" s="408">
        <f t="shared" si="3"/>
        <v>0</v>
      </c>
    </row>
    <row r="108" spans="1:9">
      <c r="A108" s="400">
        <v>104</v>
      </c>
      <c r="B108" s="406" t="s">
        <v>379</v>
      </c>
      <c r="C108" s="409" t="s">
        <v>376</v>
      </c>
      <c r="D108" s="407"/>
      <c r="E108" s="425"/>
      <c r="F108" s="430"/>
      <c r="G108" s="431"/>
      <c r="H108" s="422">
        <f t="shared" si="2"/>
        <v>0</v>
      </c>
      <c r="I108" s="408">
        <f t="shared" si="3"/>
        <v>0</v>
      </c>
    </row>
    <row r="109" spans="1:9">
      <c r="A109" s="400">
        <v>105</v>
      </c>
      <c r="B109" s="406" t="s">
        <v>108</v>
      </c>
      <c r="C109" s="409" t="s">
        <v>9</v>
      </c>
      <c r="D109" s="407"/>
      <c r="E109" s="425"/>
      <c r="F109" s="430"/>
      <c r="G109" s="431"/>
      <c r="H109" s="422">
        <f t="shared" si="2"/>
        <v>0</v>
      </c>
      <c r="I109" s="408">
        <f t="shared" si="3"/>
        <v>0</v>
      </c>
    </row>
    <row r="110" spans="1:9">
      <c r="A110" s="400">
        <v>106</v>
      </c>
      <c r="B110" s="406" t="s">
        <v>109</v>
      </c>
      <c r="C110" s="409" t="s">
        <v>31</v>
      </c>
      <c r="D110" s="407"/>
      <c r="E110" s="425"/>
      <c r="F110" s="430"/>
      <c r="G110" s="431"/>
      <c r="H110" s="422">
        <f t="shared" si="2"/>
        <v>0</v>
      </c>
      <c r="I110" s="408">
        <f t="shared" si="3"/>
        <v>0</v>
      </c>
    </row>
    <row r="111" spans="1:9">
      <c r="A111" s="400">
        <v>107</v>
      </c>
      <c r="B111" s="406" t="s">
        <v>110</v>
      </c>
      <c r="C111" s="409" t="s">
        <v>31</v>
      </c>
      <c r="D111" s="407">
        <v>2</v>
      </c>
      <c r="E111" s="425">
        <v>540</v>
      </c>
      <c r="F111" s="430"/>
      <c r="G111" s="431"/>
      <c r="H111" s="422">
        <f t="shared" si="2"/>
        <v>2</v>
      </c>
      <c r="I111" s="408">
        <f t="shared" si="3"/>
        <v>540</v>
      </c>
    </row>
    <row r="112" spans="1:9">
      <c r="A112" s="400">
        <v>108</v>
      </c>
      <c r="B112" s="406" t="s">
        <v>117</v>
      </c>
      <c r="C112" s="409" t="s">
        <v>9</v>
      </c>
      <c r="D112" s="407">
        <v>0.5</v>
      </c>
      <c r="E112" s="425">
        <v>430</v>
      </c>
      <c r="F112" s="430"/>
      <c r="G112" s="431"/>
      <c r="H112" s="422">
        <f t="shared" si="2"/>
        <v>0.5</v>
      </c>
      <c r="I112" s="408">
        <f t="shared" si="3"/>
        <v>430</v>
      </c>
    </row>
    <row r="113" spans="1:9">
      <c r="A113" s="400">
        <v>109</v>
      </c>
      <c r="B113" s="410" t="s">
        <v>413</v>
      </c>
      <c r="C113" s="411" t="s">
        <v>9</v>
      </c>
      <c r="D113" s="407"/>
      <c r="E113" s="425"/>
      <c r="F113" s="430"/>
      <c r="G113" s="431"/>
      <c r="H113" s="422">
        <f t="shared" si="2"/>
        <v>0</v>
      </c>
      <c r="I113" s="408">
        <f t="shared" si="3"/>
        <v>0</v>
      </c>
    </row>
    <row r="114" spans="1:9">
      <c r="A114" s="400">
        <v>110</v>
      </c>
      <c r="B114" s="406" t="s">
        <v>304</v>
      </c>
      <c r="C114" s="409" t="s">
        <v>9</v>
      </c>
      <c r="D114" s="407">
        <v>0.5</v>
      </c>
      <c r="E114" s="425">
        <v>850</v>
      </c>
      <c r="F114" s="430"/>
      <c r="G114" s="431"/>
      <c r="H114" s="422">
        <f t="shared" si="2"/>
        <v>0.5</v>
      </c>
      <c r="I114" s="408">
        <f t="shared" si="3"/>
        <v>850</v>
      </c>
    </row>
    <row r="115" spans="1:9">
      <c r="A115" s="400">
        <v>111</v>
      </c>
      <c r="B115" s="406" t="s">
        <v>112</v>
      </c>
      <c r="C115" s="409" t="s">
        <v>9</v>
      </c>
      <c r="D115" s="407"/>
      <c r="E115" s="425"/>
      <c r="F115" s="430"/>
      <c r="G115" s="431"/>
      <c r="H115" s="422">
        <f t="shared" si="2"/>
        <v>0</v>
      </c>
      <c r="I115" s="408">
        <f t="shared" si="3"/>
        <v>0</v>
      </c>
    </row>
    <row r="116" spans="1:9">
      <c r="A116" s="400">
        <v>112</v>
      </c>
      <c r="B116" s="406" t="s">
        <v>113</v>
      </c>
      <c r="C116" s="409" t="s">
        <v>9</v>
      </c>
      <c r="D116" s="407"/>
      <c r="E116" s="425"/>
      <c r="F116" s="430"/>
      <c r="G116" s="431"/>
      <c r="H116" s="422">
        <f t="shared" si="2"/>
        <v>0</v>
      </c>
      <c r="I116" s="408">
        <f t="shared" si="3"/>
        <v>0</v>
      </c>
    </row>
    <row r="117" spans="1:9">
      <c r="A117" s="400">
        <v>113</v>
      </c>
      <c r="B117" s="406" t="s">
        <v>114</v>
      </c>
      <c r="C117" s="409" t="s">
        <v>9</v>
      </c>
      <c r="D117" s="407"/>
      <c r="E117" s="425"/>
      <c r="F117" s="430"/>
      <c r="G117" s="431"/>
      <c r="H117" s="422">
        <f t="shared" si="2"/>
        <v>0</v>
      </c>
      <c r="I117" s="408">
        <f t="shared" si="3"/>
        <v>0</v>
      </c>
    </row>
    <row r="118" spans="1:9">
      <c r="A118" s="400">
        <v>114</v>
      </c>
      <c r="B118" s="406" t="s">
        <v>343</v>
      </c>
      <c r="C118" s="409" t="s">
        <v>31</v>
      </c>
      <c r="D118" s="407"/>
      <c r="E118" s="425"/>
      <c r="F118" s="430">
        <v>72</v>
      </c>
      <c r="G118" s="431">
        <v>620</v>
      </c>
      <c r="H118" s="422">
        <f t="shared" si="2"/>
        <v>72</v>
      </c>
      <c r="I118" s="408">
        <f t="shared" si="3"/>
        <v>620</v>
      </c>
    </row>
    <row r="119" spans="1:9">
      <c r="A119" s="400">
        <v>115</v>
      </c>
      <c r="B119" s="406" t="s">
        <v>115</v>
      </c>
      <c r="C119" s="409" t="s">
        <v>31</v>
      </c>
      <c r="D119" s="407"/>
      <c r="E119" s="425"/>
      <c r="F119" s="430"/>
      <c r="G119" s="431"/>
      <c r="H119" s="422">
        <f t="shared" si="2"/>
        <v>0</v>
      </c>
      <c r="I119" s="408">
        <f t="shared" si="3"/>
        <v>0</v>
      </c>
    </row>
    <row r="120" spans="1:9">
      <c r="A120" s="400">
        <v>116</v>
      </c>
      <c r="B120" s="406" t="s">
        <v>116</v>
      </c>
      <c r="C120" s="409" t="s">
        <v>31</v>
      </c>
      <c r="D120" s="407"/>
      <c r="E120" s="425"/>
      <c r="F120" s="430"/>
      <c r="G120" s="431"/>
      <c r="H120" s="422">
        <f t="shared" si="2"/>
        <v>0</v>
      </c>
      <c r="I120" s="408">
        <f t="shared" si="3"/>
        <v>0</v>
      </c>
    </row>
    <row r="121" spans="1:9">
      <c r="A121" s="400">
        <v>117</v>
      </c>
      <c r="B121" s="406" t="s">
        <v>270</v>
      </c>
      <c r="C121" s="409" t="s">
        <v>118</v>
      </c>
      <c r="D121" s="407"/>
      <c r="E121" s="425"/>
      <c r="F121" s="430"/>
      <c r="G121" s="431"/>
      <c r="H121" s="422">
        <f t="shared" si="2"/>
        <v>0</v>
      </c>
      <c r="I121" s="408">
        <f t="shared" si="3"/>
        <v>0</v>
      </c>
    </row>
    <row r="122" spans="1:9">
      <c r="A122" s="400">
        <v>118</v>
      </c>
      <c r="B122" s="406" t="s">
        <v>119</v>
      </c>
      <c r="C122" s="409" t="s">
        <v>9</v>
      </c>
      <c r="D122" s="407"/>
      <c r="E122" s="425"/>
      <c r="F122" s="430"/>
      <c r="G122" s="431"/>
      <c r="H122" s="422">
        <f t="shared" si="2"/>
        <v>0</v>
      </c>
      <c r="I122" s="408">
        <f t="shared" si="3"/>
        <v>0</v>
      </c>
    </row>
    <row r="123" spans="1:9">
      <c r="A123" s="400">
        <v>119</v>
      </c>
      <c r="B123" s="406" t="s">
        <v>120</v>
      </c>
      <c r="C123" s="409" t="s">
        <v>9</v>
      </c>
      <c r="D123" s="407"/>
      <c r="E123" s="425"/>
      <c r="F123" s="430"/>
      <c r="G123" s="431"/>
      <c r="H123" s="422">
        <f t="shared" si="2"/>
        <v>0</v>
      </c>
      <c r="I123" s="408">
        <f t="shared" si="3"/>
        <v>0</v>
      </c>
    </row>
    <row r="124" spans="1:9">
      <c r="A124" s="400">
        <v>120</v>
      </c>
      <c r="B124" s="406" t="s">
        <v>121</v>
      </c>
      <c r="C124" s="409" t="s">
        <v>9</v>
      </c>
      <c r="D124" s="407"/>
      <c r="E124" s="425"/>
      <c r="F124" s="430"/>
      <c r="G124" s="431"/>
      <c r="H124" s="422">
        <f t="shared" si="2"/>
        <v>0</v>
      </c>
      <c r="I124" s="408">
        <f t="shared" si="3"/>
        <v>0</v>
      </c>
    </row>
    <row r="125" spans="1:9">
      <c r="A125" s="400">
        <v>121</v>
      </c>
      <c r="B125" s="406" t="s">
        <v>501</v>
      </c>
      <c r="C125" s="409" t="s">
        <v>31</v>
      </c>
      <c r="D125" s="407">
        <v>1.1000000000000001</v>
      </c>
      <c r="E125" s="425">
        <v>1430</v>
      </c>
      <c r="F125" s="430"/>
      <c r="G125" s="431"/>
      <c r="H125" s="422">
        <f t="shared" si="2"/>
        <v>1.1000000000000001</v>
      </c>
      <c r="I125" s="408">
        <f t="shared" si="3"/>
        <v>1430</v>
      </c>
    </row>
    <row r="126" spans="1:9">
      <c r="A126" s="400">
        <v>122</v>
      </c>
      <c r="B126" s="406" t="s">
        <v>123</v>
      </c>
      <c r="C126" s="409" t="s">
        <v>31</v>
      </c>
      <c r="D126" s="407">
        <v>52</v>
      </c>
      <c r="E126" s="425">
        <v>520</v>
      </c>
      <c r="F126" s="430"/>
      <c r="G126" s="431"/>
      <c r="H126" s="422">
        <f t="shared" si="2"/>
        <v>52</v>
      </c>
      <c r="I126" s="408">
        <f t="shared" si="3"/>
        <v>520</v>
      </c>
    </row>
    <row r="127" spans="1:9">
      <c r="A127" s="400">
        <v>123</v>
      </c>
      <c r="B127" s="406" t="s">
        <v>273</v>
      </c>
      <c r="C127" s="409" t="s">
        <v>9</v>
      </c>
      <c r="D127" s="407"/>
      <c r="E127" s="425"/>
      <c r="F127" s="430"/>
      <c r="G127" s="431"/>
      <c r="H127" s="422">
        <f t="shared" si="2"/>
        <v>0</v>
      </c>
      <c r="I127" s="408">
        <f t="shared" si="3"/>
        <v>0</v>
      </c>
    </row>
    <row r="128" spans="1:9">
      <c r="A128" s="400">
        <v>124</v>
      </c>
      <c r="B128" s="406" t="s">
        <v>324</v>
      </c>
      <c r="C128" s="409" t="s">
        <v>9</v>
      </c>
      <c r="D128" s="407"/>
      <c r="E128" s="425"/>
      <c r="F128" s="430">
        <v>20.2</v>
      </c>
      <c r="G128" s="431">
        <v>2828</v>
      </c>
      <c r="H128" s="422">
        <f t="shared" si="2"/>
        <v>20.2</v>
      </c>
      <c r="I128" s="408">
        <f t="shared" si="3"/>
        <v>2828</v>
      </c>
    </row>
    <row r="129" spans="1:9">
      <c r="A129" s="400">
        <v>125</v>
      </c>
      <c r="B129" s="406" t="s">
        <v>271</v>
      </c>
      <c r="C129" s="409" t="s">
        <v>9</v>
      </c>
      <c r="D129" s="407"/>
      <c r="E129" s="425"/>
      <c r="F129" s="430"/>
      <c r="G129" s="431"/>
      <c r="H129" s="422">
        <f t="shared" si="2"/>
        <v>0</v>
      </c>
      <c r="I129" s="408">
        <f t="shared" si="3"/>
        <v>0</v>
      </c>
    </row>
    <row r="130" spans="1:9">
      <c r="A130" s="400">
        <v>126</v>
      </c>
      <c r="B130" s="406" t="s">
        <v>275</v>
      </c>
      <c r="C130" s="409" t="s">
        <v>9</v>
      </c>
      <c r="D130" s="407"/>
      <c r="E130" s="425"/>
      <c r="F130" s="430"/>
      <c r="G130" s="431"/>
      <c r="H130" s="422">
        <f t="shared" si="2"/>
        <v>0</v>
      </c>
      <c r="I130" s="408">
        <f t="shared" si="3"/>
        <v>0</v>
      </c>
    </row>
    <row r="131" spans="1:9">
      <c r="A131" s="400">
        <v>127</v>
      </c>
      <c r="B131" s="406" t="s">
        <v>272</v>
      </c>
      <c r="C131" s="409" t="s">
        <v>9</v>
      </c>
      <c r="D131" s="407"/>
      <c r="E131" s="425"/>
      <c r="F131" s="430"/>
      <c r="G131" s="431"/>
      <c r="H131" s="422">
        <f t="shared" si="2"/>
        <v>0</v>
      </c>
      <c r="I131" s="408">
        <f t="shared" si="3"/>
        <v>0</v>
      </c>
    </row>
    <row r="132" spans="1:9">
      <c r="A132" s="400">
        <v>128</v>
      </c>
      <c r="B132" s="406" t="s">
        <v>124</v>
      </c>
      <c r="C132" s="409" t="s">
        <v>9</v>
      </c>
      <c r="D132" s="407">
        <v>2</v>
      </c>
      <c r="E132" s="425">
        <v>180</v>
      </c>
      <c r="F132" s="430"/>
      <c r="G132" s="431"/>
      <c r="H132" s="422">
        <f t="shared" si="2"/>
        <v>2</v>
      </c>
      <c r="I132" s="408">
        <f t="shared" si="3"/>
        <v>180</v>
      </c>
    </row>
    <row r="133" spans="1:9">
      <c r="A133" s="400">
        <v>129</v>
      </c>
      <c r="B133" s="406" t="s">
        <v>383</v>
      </c>
      <c r="C133" s="409" t="s">
        <v>9</v>
      </c>
      <c r="D133" s="407"/>
      <c r="E133" s="425"/>
      <c r="F133" s="430"/>
      <c r="G133" s="431"/>
      <c r="H133" s="422">
        <f t="shared" si="2"/>
        <v>0</v>
      </c>
      <c r="I133" s="408">
        <f t="shared" si="3"/>
        <v>0</v>
      </c>
    </row>
    <row r="134" spans="1:9">
      <c r="A134" s="400">
        <v>130</v>
      </c>
      <c r="B134" s="406" t="s">
        <v>395</v>
      </c>
      <c r="C134" s="409" t="s">
        <v>9</v>
      </c>
      <c r="D134" s="407"/>
      <c r="E134" s="425"/>
      <c r="F134" s="430">
        <v>30</v>
      </c>
      <c r="G134" s="431">
        <v>3900</v>
      </c>
      <c r="H134" s="422">
        <f t="shared" ref="H134:H197" si="4">D134+F134</f>
        <v>30</v>
      </c>
      <c r="I134" s="408">
        <f t="shared" ref="I134:I197" si="5">E134+G134</f>
        <v>3900</v>
      </c>
    </row>
    <row r="135" spans="1:9">
      <c r="A135" s="400">
        <v>131</v>
      </c>
      <c r="B135" s="406" t="s">
        <v>294</v>
      </c>
      <c r="C135" s="400" t="s">
        <v>9</v>
      </c>
      <c r="D135" s="407">
        <v>8</v>
      </c>
      <c r="E135" s="424">
        <v>1600</v>
      </c>
      <c r="F135" s="430"/>
      <c r="G135" s="431"/>
      <c r="H135" s="422">
        <f t="shared" si="4"/>
        <v>8</v>
      </c>
      <c r="I135" s="408">
        <f t="shared" si="5"/>
        <v>1600</v>
      </c>
    </row>
    <row r="136" spans="1:9">
      <c r="A136" s="400">
        <v>132</v>
      </c>
      <c r="B136" s="406" t="s">
        <v>384</v>
      </c>
      <c r="C136" s="400" t="s">
        <v>31</v>
      </c>
      <c r="D136" s="407"/>
      <c r="E136" s="424"/>
      <c r="F136" s="430"/>
      <c r="G136" s="431"/>
      <c r="H136" s="422">
        <f t="shared" si="4"/>
        <v>0</v>
      </c>
      <c r="I136" s="408">
        <f t="shared" si="5"/>
        <v>0</v>
      </c>
    </row>
    <row r="137" spans="1:9">
      <c r="A137" s="400">
        <v>133</v>
      </c>
      <c r="B137" s="406" t="s">
        <v>416</v>
      </c>
      <c r="C137" s="400" t="s">
        <v>9</v>
      </c>
      <c r="D137" s="407"/>
      <c r="E137" s="424"/>
      <c r="F137" s="430"/>
      <c r="G137" s="431"/>
      <c r="H137" s="422">
        <f t="shared" si="4"/>
        <v>0</v>
      </c>
      <c r="I137" s="408">
        <f t="shared" si="5"/>
        <v>0</v>
      </c>
    </row>
    <row r="138" spans="1:9">
      <c r="A138" s="400">
        <v>134</v>
      </c>
      <c r="B138" s="406" t="s">
        <v>404</v>
      </c>
      <c r="C138" s="409" t="s">
        <v>9</v>
      </c>
      <c r="D138" s="407"/>
      <c r="E138" s="425"/>
      <c r="F138" s="430"/>
      <c r="G138" s="431"/>
      <c r="H138" s="422">
        <f t="shared" si="4"/>
        <v>0</v>
      </c>
      <c r="I138" s="408">
        <f t="shared" si="5"/>
        <v>0</v>
      </c>
    </row>
    <row r="139" spans="1:9">
      <c r="A139" s="400">
        <v>135</v>
      </c>
      <c r="B139" s="406" t="s">
        <v>298</v>
      </c>
      <c r="C139" s="409" t="s">
        <v>9</v>
      </c>
      <c r="D139" s="407"/>
      <c r="E139" s="425"/>
      <c r="F139" s="430"/>
      <c r="G139" s="431"/>
      <c r="H139" s="422">
        <f t="shared" si="4"/>
        <v>0</v>
      </c>
      <c r="I139" s="408">
        <f t="shared" si="5"/>
        <v>0</v>
      </c>
    </row>
    <row r="140" spans="1:9">
      <c r="A140" s="400">
        <v>136</v>
      </c>
      <c r="B140" s="406" t="s">
        <v>126</v>
      </c>
      <c r="C140" s="409" t="s">
        <v>31</v>
      </c>
      <c r="D140" s="407"/>
      <c r="E140" s="425"/>
      <c r="F140" s="430"/>
      <c r="G140" s="431"/>
      <c r="H140" s="422">
        <f t="shared" si="4"/>
        <v>0</v>
      </c>
      <c r="I140" s="408">
        <f t="shared" si="5"/>
        <v>0</v>
      </c>
    </row>
    <row r="141" spans="1:9">
      <c r="A141" s="400">
        <v>137</v>
      </c>
      <c r="B141" s="406" t="s">
        <v>374</v>
      </c>
      <c r="C141" s="409" t="s">
        <v>31</v>
      </c>
      <c r="D141" s="407"/>
      <c r="E141" s="425"/>
      <c r="F141" s="430"/>
      <c r="G141" s="431"/>
      <c r="H141" s="422">
        <f t="shared" si="4"/>
        <v>0</v>
      </c>
      <c r="I141" s="408">
        <f t="shared" si="5"/>
        <v>0</v>
      </c>
    </row>
    <row r="142" spans="1:9">
      <c r="A142" s="400">
        <v>138</v>
      </c>
      <c r="B142" s="406" t="s">
        <v>128</v>
      </c>
      <c r="C142" s="409" t="s">
        <v>31</v>
      </c>
      <c r="D142" s="407"/>
      <c r="E142" s="425"/>
      <c r="F142" s="430"/>
      <c r="G142" s="431"/>
      <c r="H142" s="422">
        <f t="shared" si="4"/>
        <v>0</v>
      </c>
      <c r="I142" s="408">
        <f t="shared" si="5"/>
        <v>0</v>
      </c>
    </row>
    <row r="143" spans="1:9">
      <c r="A143" s="400">
        <v>139</v>
      </c>
      <c r="B143" s="406" t="s">
        <v>410</v>
      </c>
      <c r="C143" s="409" t="s">
        <v>31</v>
      </c>
      <c r="D143" s="407">
        <v>60</v>
      </c>
      <c r="E143" s="425">
        <v>1330</v>
      </c>
      <c r="F143" s="430"/>
      <c r="G143" s="431"/>
      <c r="H143" s="422">
        <f t="shared" si="4"/>
        <v>60</v>
      </c>
      <c r="I143" s="408">
        <f t="shared" si="5"/>
        <v>1330</v>
      </c>
    </row>
    <row r="144" spans="1:9">
      <c r="A144" s="400">
        <v>140</v>
      </c>
      <c r="B144" s="406" t="s">
        <v>130</v>
      </c>
      <c r="C144" s="409" t="s">
        <v>31</v>
      </c>
      <c r="D144" s="407"/>
      <c r="E144" s="425"/>
      <c r="F144" s="430"/>
      <c r="G144" s="431"/>
      <c r="H144" s="422">
        <f t="shared" si="4"/>
        <v>0</v>
      </c>
      <c r="I144" s="408">
        <f t="shared" si="5"/>
        <v>0</v>
      </c>
    </row>
    <row r="145" spans="1:9">
      <c r="A145" s="400">
        <v>141</v>
      </c>
      <c r="B145" s="406" t="s">
        <v>276</v>
      </c>
      <c r="C145" s="409" t="s">
        <v>9</v>
      </c>
      <c r="D145" s="407"/>
      <c r="E145" s="425"/>
      <c r="F145" s="430">
        <v>25</v>
      </c>
      <c r="G145" s="431">
        <v>28750</v>
      </c>
      <c r="H145" s="422">
        <f t="shared" si="4"/>
        <v>25</v>
      </c>
      <c r="I145" s="408">
        <f t="shared" si="5"/>
        <v>28750</v>
      </c>
    </row>
    <row r="146" spans="1:9">
      <c r="A146" s="400">
        <v>142</v>
      </c>
      <c r="B146" s="406" t="s">
        <v>451</v>
      </c>
      <c r="C146" s="409" t="s">
        <v>9</v>
      </c>
      <c r="D146" s="407"/>
      <c r="E146" s="425"/>
      <c r="F146" s="430"/>
      <c r="G146" s="431"/>
      <c r="H146" s="422">
        <f t="shared" si="4"/>
        <v>0</v>
      </c>
      <c r="I146" s="408">
        <f t="shared" si="5"/>
        <v>0</v>
      </c>
    </row>
    <row r="147" spans="1:9">
      <c r="A147" s="400">
        <v>143</v>
      </c>
      <c r="B147" s="406" t="s">
        <v>132</v>
      </c>
      <c r="C147" s="409" t="s">
        <v>9</v>
      </c>
      <c r="D147" s="407"/>
      <c r="E147" s="425"/>
      <c r="F147" s="430"/>
      <c r="G147" s="431"/>
      <c r="H147" s="422">
        <f t="shared" si="4"/>
        <v>0</v>
      </c>
      <c r="I147" s="408">
        <f t="shared" si="5"/>
        <v>0</v>
      </c>
    </row>
    <row r="148" spans="1:9">
      <c r="A148" s="400">
        <v>144</v>
      </c>
      <c r="B148" s="406" t="s">
        <v>133</v>
      </c>
      <c r="C148" s="409" t="s">
        <v>9</v>
      </c>
      <c r="D148" s="407"/>
      <c r="E148" s="425"/>
      <c r="F148" s="430"/>
      <c r="G148" s="431"/>
      <c r="H148" s="422">
        <f t="shared" si="4"/>
        <v>0</v>
      </c>
      <c r="I148" s="408">
        <f t="shared" si="5"/>
        <v>0</v>
      </c>
    </row>
    <row r="149" spans="1:9">
      <c r="A149" s="400">
        <v>145</v>
      </c>
      <c r="B149" s="406" t="s">
        <v>134</v>
      </c>
      <c r="C149" s="409" t="s">
        <v>9</v>
      </c>
      <c r="D149" s="407"/>
      <c r="E149" s="425"/>
      <c r="F149" s="430"/>
      <c r="G149" s="431"/>
      <c r="H149" s="422">
        <f t="shared" si="4"/>
        <v>0</v>
      </c>
      <c r="I149" s="408">
        <f t="shared" si="5"/>
        <v>0</v>
      </c>
    </row>
    <row r="150" spans="1:9">
      <c r="A150" s="400">
        <v>146</v>
      </c>
      <c r="B150" s="406" t="s">
        <v>392</v>
      </c>
      <c r="C150" s="409" t="s">
        <v>9</v>
      </c>
      <c r="D150" s="407"/>
      <c r="E150" s="425"/>
      <c r="F150" s="430"/>
      <c r="G150" s="431"/>
      <c r="H150" s="422">
        <f t="shared" si="4"/>
        <v>0</v>
      </c>
      <c r="I150" s="408">
        <f t="shared" si="5"/>
        <v>0</v>
      </c>
    </row>
    <row r="151" spans="1:9">
      <c r="A151" s="400">
        <v>147</v>
      </c>
      <c r="B151" s="406" t="s">
        <v>447</v>
      </c>
      <c r="C151" s="409" t="s">
        <v>9</v>
      </c>
      <c r="D151" s="407"/>
      <c r="E151" s="425"/>
      <c r="F151" s="430"/>
      <c r="G151" s="431"/>
      <c r="H151" s="422">
        <f t="shared" si="4"/>
        <v>0</v>
      </c>
      <c r="I151" s="408">
        <f t="shared" si="5"/>
        <v>0</v>
      </c>
    </row>
    <row r="152" spans="1:9" ht="18.75" customHeight="1">
      <c r="A152" s="400">
        <v>148</v>
      </c>
      <c r="B152" s="412" t="s">
        <v>213</v>
      </c>
      <c r="C152" s="400" t="s">
        <v>31</v>
      </c>
      <c r="D152" s="407">
        <v>30</v>
      </c>
      <c r="E152" s="424">
        <v>8432</v>
      </c>
      <c r="F152" s="430">
        <v>55</v>
      </c>
      <c r="G152" s="431">
        <v>15252</v>
      </c>
      <c r="H152" s="422">
        <f t="shared" si="4"/>
        <v>85</v>
      </c>
      <c r="I152" s="408">
        <f t="shared" si="5"/>
        <v>23684</v>
      </c>
    </row>
    <row r="153" spans="1:9">
      <c r="A153" s="400">
        <v>149</v>
      </c>
      <c r="B153" s="406" t="s">
        <v>448</v>
      </c>
      <c r="C153" s="409" t="s">
        <v>9</v>
      </c>
      <c r="D153" s="407"/>
      <c r="E153" s="425"/>
      <c r="F153" s="430"/>
      <c r="G153" s="431"/>
      <c r="H153" s="422">
        <f t="shared" si="4"/>
        <v>0</v>
      </c>
      <c r="I153" s="408">
        <f t="shared" si="5"/>
        <v>0</v>
      </c>
    </row>
    <row r="154" spans="1:9">
      <c r="A154" s="400">
        <v>150</v>
      </c>
      <c r="B154" s="406" t="s">
        <v>341</v>
      </c>
      <c r="C154" s="409" t="s">
        <v>9</v>
      </c>
      <c r="D154" s="407">
        <v>7.4</v>
      </c>
      <c r="E154" s="425">
        <v>1184</v>
      </c>
      <c r="F154" s="430">
        <v>20</v>
      </c>
      <c r="G154" s="431">
        <v>5032</v>
      </c>
      <c r="H154" s="422">
        <f t="shared" si="4"/>
        <v>27.4</v>
      </c>
      <c r="I154" s="408">
        <f t="shared" si="5"/>
        <v>6216</v>
      </c>
    </row>
    <row r="155" spans="1:9">
      <c r="A155" s="400">
        <v>151</v>
      </c>
      <c r="B155" s="406" t="s">
        <v>138</v>
      </c>
      <c r="C155" s="409" t="s">
        <v>9</v>
      </c>
      <c r="D155" s="407">
        <v>9.5</v>
      </c>
      <c r="E155" s="425">
        <v>3610</v>
      </c>
      <c r="F155" s="430">
        <v>30.4</v>
      </c>
      <c r="G155" s="431">
        <v>11875</v>
      </c>
      <c r="H155" s="422">
        <f t="shared" si="4"/>
        <v>39.9</v>
      </c>
      <c r="I155" s="408">
        <f t="shared" si="5"/>
        <v>15485</v>
      </c>
    </row>
    <row r="156" spans="1:9">
      <c r="A156" s="400">
        <v>152</v>
      </c>
      <c r="B156" s="406" t="s">
        <v>277</v>
      </c>
      <c r="C156" s="409" t="s">
        <v>9</v>
      </c>
      <c r="D156" s="407"/>
      <c r="E156" s="425"/>
      <c r="F156" s="430"/>
      <c r="G156" s="431"/>
      <c r="H156" s="422">
        <f t="shared" si="4"/>
        <v>0</v>
      </c>
      <c r="I156" s="408">
        <f t="shared" si="5"/>
        <v>0</v>
      </c>
    </row>
    <row r="157" spans="1:9">
      <c r="A157" s="400">
        <v>153</v>
      </c>
      <c r="B157" s="406" t="s">
        <v>139</v>
      </c>
      <c r="C157" s="409" t="s">
        <v>9</v>
      </c>
      <c r="D157" s="407">
        <v>6.4</v>
      </c>
      <c r="E157" s="425">
        <v>14512</v>
      </c>
      <c r="F157" s="430"/>
      <c r="G157" s="431"/>
      <c r="H157" s="422">
        <f t="shared" si="4"/>
        <v>6.4</v>
      </c>
      <c r="I157" s="408">
        <f t="shared" si="5"/>
        <v>14512</v>
      </c>
    </row>
    <row r="158" spans="1:9">
      <c r="A158" s="400">
        <v>154</v>
      </c>
      <c r="B158" s="406" t="s">
        <v>140</v>
      </c>
      <c r="C158" s="409" t="s">
        <v>9</v>
      </c>
      <c r="D158" s="407"/>
      <c r="E158" s="425"/>
      <c r="F158" s="430"/>
      <c r="G158" s="431"/>
      <c r="H158" s="422">
        <f t="shared" si="4"/>
        <v>0</v>
      </c>
      <c r="I158" s="408">
        <f t="shared" si="5"/>
        <v>0</v>
      </c>
    </row>
    <row r="159" spans="1:9">
      <c r="A159" s="400">
        <v>155</v>
      </c>
      <c r="B159" s="406" t="s">
        <v>141</v>
      </c>
      <c r="C159" s="409" t="s">
        <v>9</v>
      </c>
      <c r="D159" s="407"/>
      <c r="E159" s="425"/>
      <c r="F159" s="430"/>
      <c r="G159" s="431"/>
      <c r="H159" s="422">
        <f t="shared" si="4"/>
        <v>0</v>
      </c>
      <c r="I159" s="408">
        <f t="shared" si="5"/>
        <v>0</v>
      </c>
    </row>
    <row r="160" spans="1:9">
      <c r="A160" s="400">
        <v>156</v>
      </c>
      <c r="B160" s="406" t="s">
        <v>142</v>
      </c>
      <c r="C160" s="409" t="s">
        <v>9</v>
      </c>
      <c r="D160" s="407"/>
      <c r="E160" s="425"/>
      <c r="F160" s="430"/>
      <c r="G160" s="431"/>
      <c r="H160" s="422">
        <f t="shared" si="4"/>
        <v>0</v>
      </c>
      <c r="I160" s="408">
        <f t="shared" si="5"/>
        <v>0</v>
      </c>
    </row>
    <row r="161" spans="1:9">
      <c r="A161" s="400">
        <v>157</v>
      </c>
      <c r="B161" s="406" t="s">
        <v>143</v>
      </c>
      <c r="C161" s="409" t="s">
        <v>9</v>
      </c>
      <c r="D161" s="407"/>
      <c r="E161" s="425"/>
      <c r="F161" s="430"/>
      <c r="G161" s="431"/>
      <c r="H161" s="422">
        <f t="shared" si="4"/>
        <v>0</v>
      </c>
      <c r="I161" s="408">
        <f t="shared" si="5"/>
        <v>0</v>
      </c>
    </row>
    <row r="162" spans="1:9">
      <c r="A162" s="400">
        <v>158</v>
      </c>
      <c r="B162" s="406" t="s">
        <v>144</v>
      </c>
      <c r="C162" s="409" t="s">
        <v>9</v>
      </c>
      <c r="D162" s="407"/>
      <c r="E162" s="425"/>
      <c r="F162" s="430"/>
      <c r="G162" s="431"/>
      <c r="H162" s="422">
        <f t="shared" si="4"/>
        <v>0</v>
      </c>
      <c r="I162" s="408">
        <f t="shared" si="5"/>
        <v>0</v>
      </c>
    </row>
    <row r="163" spans="1:9">
      <c r="A163" s="400">
        <v>159</v>
      </c>
      <c r="B163" s="406" t="s">
        <v>145</v>
      </c>
      <c r="C163" s="409" t="s">
        <v>9</v>
      </c>
      <c r="D163" s="407"/>
      <c r="E163" s="425"/>
      <c r="F163" s="430"/>
      <c r="G163" s="431"/>
      <c r="H163" s="422">
        <f t="shared" si="4"/>
        <v>0</v>
      </c>
      <c r="I163" s="408">
        <f t="shared" si="5"/>
        <v>0</v>
      </c>
    </row>
    <row r="164" spans="1:9">
      <c r="A164" s="400">
        <v>160</v>
      </c>
      <c r="B164" s="406" t="s">
        <v>146</v>
      </c>
      <c r="C164" s="409" t="s">
        <v>9</v>
      </c>
      <c r="D164" s="407">
        <v>2.5</v>
      </c>
      <c r="E164" s="425">
        <v>3000</v>
      </c>
      <c r="F164" s="430"/>
      <c r="G164" s="431"/>
      <c r="H164" s="422">
        <f t="shared" si="4"/>
        <v>2.5</v>
      </c>
      <c r="I164" s="408">
        <f t="shared" si="5"/>
        <v>3000</v>
      </c>
    </row>
    <row r="165" spans="1:9">
      <c r="A165" s="400">
        <v>161</v>
      </c>
      <c r="B165" s="406" t="s">
        <v>446</v>
      </c>
      <c r="C165" s="409" t="s">
        <v>9</v>
      </c>
      <c r="D165" s="407"/>
      <c r="E165" s="425"/>
      <c r="F165" s="430"/>
      <c r="G165" s="431"/>
      <c r="H165" s="422">
        <f t="shared" si="4"/>
        <v>0</v>
      </c>
      <c r="I165" s="408">
        <f t="shared" si="5"/>
        <v>0</v>
      </c>
    </row>
    <row r="166" spans="1:9">
      <c r="A166" s="400">
        <v>162</v>
      </c>
      <c r="B166" s="406" t="s">
        <v>148</v>
      </c>
      <c r="C166" s="409" t="s">
        <v>9</v>
      </c>
      <c r="D166" s="407"/>
      <c r="E166" s="425"/>
      <c r="F166" s="430"/>
      <c r="G166" s="431"/>
      <c r="H166" s="422">
        <f t="shared" si="4"/>
        <v>0</v>
      </c>
      <c r="I166" s="408">
        <f t="shared" si="5"/>
        <v>0</v>
      </c>
    </row>
    <row r="167" spans="1:9">
      <c r="A167" s="400">
        <v>163</v>
      </c>
      <c r="B167" s="406" t="s">
        <v>149</v>
      </c>
      <c r="C167" s="409" t="s">
        <v>9</v>
      </c>
      <c r="D167" s="407"/>
      <c r="E167" s="425"/>
      <c r="F167" s="430"/>
      <c r="G167" s="431"/>
      <c r="H167" s="422">
        <f t="shared" si="4"/>
        <v>0</v>
      </c>
      <c r="I167" s="408">
        <f t="shared" si="5"/>
        <v>0</v>
      </c>
    </row>
    <row r="168" spans="1:9">
      <c r="A168" s="400">
        <v>164</v>
      </c>
      <c r="B168" s="406" t="s">
        <v>150</v>
      </c>
      <c r="C168" s="409" t="s">
        <v>9</v>
      </c>
      <c r="D168" s="407"/>
      <c r="E168" s="425"/>
      <c r="F168" s="430"/>
      <c r="G168" s="431"/>
      <c r="H168" s="422">
        <f t="shared" si="4"/>
        <v>0</v>
      </c>
      <c r="I168" s="408">
        <f t="shared" si="5"/>
        <v>0</v>
      </c>
    </row>
    <row r="169" spans="1:9">
      <c r="A169" s="400">
        <v>165</v>
      </c>
      <c r="B169" s="406" t="s">
        <v>151</v>
      </c>
      <c r="C169" s="409" t="s">
        <v>9</v>
      </c>
      <c r="D169" s="407"/>
      <c r="E169" s="425"/>
      <c r="F169" s="430">
        <v>8</v>
      </c>
      <c r="G169" s="431">
        <v>3040</v>
      </c>
      <c r="H169" s="422">
        <f t="shared" si="4"/>
        <v>8</v>
      </c>
      <c r="I169" s="408">
        <f t="shared" si="5"/>
        <v>3040</v>
      </c>
    </row>
    <row r="170" spans="1:9">
      <c r="A170" s="400">
        <v>166</v>
      </c>
      <c r="B170" s="406" t="s">
        <v>152</v>
      </c>
      <c r="C170" s="409" t="s">
        <v>9</v>
      </c>
      <c r="D170" s="407"/>
      <c r="E170" s="425"/>
      <c r="F170" s="430"/>
      <c r="G170" s="431"/>
      <c r="H170" s="422">
        <f t="shared" si="4"/>
        <v>0</v>
      </c>
      <c r="I170" s="408">
        <f t="shared" si="5"/>
        <v>0</v>
      </c>
    </row>
    <row r="171" spans="1:9">
      <c r="A171" s="400">
        <v>167</v>
      </c>
      <c r="B171" s="406" t="s">
        <v>4</v>
      </c>
      <c r="C171" s="409" t="s">
        <v>9</v>
      </c>
      <c r="D171" s="407"/>
      <c r="E171" s="425"/>
      <c r="F171" s="430"/>
      <c r="G171" s="431"/>
      <c r="H171" s="422">
        <f t="shared" si="4"/>
        <v>0</v>
      </c>
      <c r="I171" s="408">
        <f t="shared" si="5"/>
        <v>0</v>
      </c>
    </row>
    <row r="172" spans="1:9">
      <c r="A172" s="400">
        <v>168</v>
      </c>
      <c r="B172" s="406" t="s">
        <v>153</v>
      </c>
      <c r="C172" s="409" t="s">
        <v>9</v>
      </c>
      <c r="D172" s="407"/>
      <c r="E172" s="425"/>
      <c r="F172" s="430"/>
      <c r="G172" s="431"/>
      <c r="H172" s="422">
        <f t="shared" si="4"/>
        <v>0</v>
      </c>
      <c r="I172" s="408">
        <f t="shared" si="5"/>
        <v>0</v>
      </c>
    </row>
    <row r="173" spans="1:9">
      <c r="A173" s="400">
        <v>169</v>
      </c>
      <c r="B173" s="406" t="s">
        <v>226</v>
      </c>
      <c r="C173" s="409" t="s">
        <v>9</v>
      </c>
      <c r="D173" s="407"/>
      <c r="E173" s="425"/>
      <c r="F173" s="430"/>
      <c r="G173" s="431"/>
      <c r="H173" s="422">
        <f t="shared" si="4"/>
        <v>0</v>
      </c>
      <c r="I173" s="408">
        <f t="shared" si="5"/>
        <v>0</v>
      </c>
    </row>
    <row r="174" spans="1:9">
      <c r="A174" s="400">
        <v>170</v>
      </c>
      <c r="B174" s="406" t="s">
        <v>154</v>
      </c>
      <c r="C174" s="409" t="s">
        <v>9</v>
      </c>
      <c r="D174" s="407"/>
      <c r="E174" s="425"/>
      <c r="F174" s="430"/>
      <c r="G174" s="431"/>
      <c r="H174" s="422">
        <f t="shared" si="4"/>
        <v>0</v>
      </c>
      <c r="I174" s="408">
        <f t="shared" si="5"/>
        <v>0</v>
      </c>
    </row>
    <row r="175" spans="1:9">
      <c r="A175" s="400">
        <v>171</v>
      </c>
      <c r="B175" s="406" t="s">
        <v>349</v>
      </c>
      <c r="C175" s="409" t="s">
        <v>9</v>
      </c>
      <c r="D175" s="407"/>
      <c r="E175" s="425"/>
      <c r="F175" s="430"/>
      <c r="G175" s="431"/>
      <c r="H175" s="422">
        <f t="shared" si="4"/>
        <v>0</v>
      </c>
      <c r="I175" s="408">
        <f t="shared" si="5"/>
        <v>0</v>
      </c>
    </row>
    <row r="176" spans="1:9">
      <c r="A176" s="400">
        <v>172</v>
      </c>
      <c r="B176" s="406" t="s">
        <v>155</v>
      </c>
      <c r="C176" s="409" t="s">
        <v>9</v>
      </c>
      <c r="D176" s="407"/>
      <c r="E176" s="425"/>
      <c r="F176" s="430"/>
      <c r="G176" s="431"/>
      <c r="H176" s="422">
        <f t="shared" si="4"/>
        <v>0</v>
      </c>
      <c r="I176" s="408">
        <f t="shared" si="5"/>
        <v>0</v>
      </c>
    </row>
    <row r="177" spans="1:9">
      <c r="A177" s="400">
        <v>173</v>
      </c>
      <c r="B177" s="406" t="s">
        <v>309</v>
      </c>
      <c r="C177" s="409" t="s">
        <v>9</v>
      </c>
      <c r="D177" s="407"/>
      <c r="E177" s="425"/>
      <c r="F177" s="430"/>
      <c r="G177" s="431"/>
      <c r="H177" s="422">
        <f t="shared" si="4"/>
        <v>0</v>
      </c>
      <c r="I177" s="408">
        <f t="shared" si="5"/>
        <v>0</v>
      </c>
    </row>
    <row r="178" spans="1:9">
      <c r="A178" s="400">
        <v>174</v>
      </c>
      <c r="B178" s="406" t="s">
        <v>156</v>
      </c>
      <c r="C178" s="409" t="s">
        <v>9</v>
      </c>
      <c r="D178" s="407"/>
      <c r="E178" s="425"/>
      <c r="F178" s="430"/>
      <c r="G178" s="431"/>
      <c r="H178" s="422">
        <f t="shared" si="4"/>
        <v>0</v>
      </c>
      <c r="I178" s="408">
        <f t="shared" si="5"/>
        <v>0</v>
      </c>
    </row>
    <row r="179" spans="1:9">
      <c r="A179" s="400">
        <v>175</v>
      </c>
      <c r="B179" s="406" t="s">
        <v>6</v>
      </c>
      <c r="C179" s="409" t="s">
        <v>9</v>
      </c>
      <c r="D179" s="407">
        <v>5</v>
      </c>
      <c r="E179" s="425">
        <v>120</v>
      </c>
      <c r="F179" s="430">
        <v>10</v>
      </c>
      <c r="G179" s="431">
        <v>240</v>
      </c>
      <c r="H179" s="422">
        <f t="shared" si="4"/>
        <v>15</v>
      </c>
      <c r="I179" s="408">
        <f t="shared" si="5"/>
        <v>360</v>
      </c>
    </row>
    <row r="180" spans="1:9">
      <c r="A180" s="400">
        <v>176</v>
      </c>
      <c r="B180" s="406" t="s">
        <v>322</v>
      </c>
      <c r="C180" s="409" t="s">
        <v>9</v>
      </c>
      <c r="D180" s="407">
        <v>15</v>
      </c>
      <c r="E180" s="425">
        <v>930</v>
      </c>
      <c r="F180" s="430">
        <v>15</v>
      </c>
      <c r="G180" s="431">
        <v>930</v>
      </c>
      <c r="H180" s="422">
        <f t="shared" si="4"/>
        <v>30</v>
      </c>
      <c r="I180" s="408">
        <f t="shared" si="5"/>
        <v>1860</v>
      </c>
    </row>
    <row r="181" spans="1:9">
      <c r="A181" s="400">
        <v>177</v>
      </c>
      <c r="B181" s="406" t="s">
        <v>157</v>
      </c>
      <c r="C181" s="409" t="s">
        <v>9</v>
      </c>
      <c r="D181" s="407">
        <v>1.5</v>
      </c>
      <c r="E181" s="425">
        <v>285</v>
      </c>
      <c r="F181" s="430">
        <v>2</v>
      </c>
      <c r="G181" s="431">
        <v>360</v>
      </c>
      <c r="H181" s="422">
        <f t="shared" si="4"/>
        <v>3.5</v>
      </c>
      <c r="I181" s="408">
        <f t="shared" si="5"/>
        <v>645</v>
      </c>
    </row>
    <row r="182" spans="1:9">
      <c r="A182" s="400">
        <v>178</v>
      </c>
      <c r="B182" s="406" t="s">
        <v>417</v>
      </c>
      <c r="C182" s="409" t="s">
        <v>9</v>
      </c>
      <c r="D182" s="407"/>
      <c r="E182" s="425"/>
      <c r="F182" s="430">
        <v>1</v>
      </c>
      <c r="G182" s="431">
        <v>160</v>
      </c>
      <c r="H182" s="422">
        <f t="shared" si="4"/>
        <v>1</v>
      </c>
      <c r="I182" s="408">
        <f t="shared" si="5"/>
        <v>160</v>
      </c>
    </row>
    <row r="183" spans="1:9">
      <c r="A183" s="400">
        <v>179</v>
      </c>
      <c r="B183" s="406" t="s">
        <v>331</v>
      </c>
      <c r="C183" s="409" t="s">
        <v>9</v>
      </c>
      <c r="D183" s="407">
        <v>1</v>
      </c>
      <c r="E183" s="425">
        <v>160</v>
      </c>
      <c r="F183" s="430">
        <v>3</v>
      </c>
      <c r="G183" s="431">
        <v>450</v>
      </c>
      <c r="H183" s="422">
        <f t="shared" si="4"/>
        <v>4</v>
      </c>
      <c r="I183" s="408">
        <f t="shared" si="5"/>
        <v>610</v>
      </c>
    </row>
    <row r="184" spans="1:9">
      <c r="A184" s="400">
        <v>180</v>
      </c>
      <c r="B184" s="406" t="s">
        <v>159</v>
      </c>
      <c r="C184" s="409" t="s">
        <v>31</v>
      </c>
      <c r="D184" s="407">
        <v>20</v>
      </c>
      <c r="E184" s="425">
        <v>120</v>
      </c>
      <c r="F184" s="430">
        <v>40</v>
      </c>
      <c r="G184" s="431">
        <v>200</v>
      </c>
      <c r="H184" s="422">
        <f t="shared" si="4"/>
        <v>60</v>
      </c>
      <c r="I184" s="408">
        <f t="shared" si="5"/>
        <v>320</v>
      </c>
    </row>
    <row r="185" spans="1:9">
      <c r="A185" s="400">
        <v>181</v>
      </c>
      <c r="B185" s="406" t="s">
        <v>160</v>
      </c>
      <c r="C185" s="409" t="s">
        <v>9</v>
      </c>
      <c r="D185" s="407">
        <v>5</v>
      </c>
      <c r="E185" s="425">
        <v>300</v>
      </c>
      <c r="F185" s="430">
        <v>10</v>
      </c>
      <c r="G185" s="431">
        <v>650</v>
      </c>
      <c r="H185" s="422">
        <f t="shared" si="4"/>
        <v>15</v>
      </c>
      <c r="I185" s="408">
        <f t="shared" si="5"/>
        <v>950</v>
      </c>
    </row>
    <row r="186" spans="1:9">
      <c r="A186" s="400">
        <v>182</v>
      </c>
      <c r="B186" s="406" t="s">
        <v>161</v>
      </c>
      <c r="C186" s="409" t="s">
        <v>9</v>
      </c>
      <c r="D186" s="407">
        <v>3</v>
      </c>
      <c r="E186" s="425">
        <v>480</v>
      </c>
      <c r="F186" s="430">
        <v>5</v>
      </c>
      <c r="G186" s="431">
        <v>300</v>
      </c>
      <c r="H186" s="422">
        <f t="shared" si="4"/>
        <v>8</v>
      </c>
      <c r="I186" s="408">
        <f t="shared" si="5"/>
        <v>780</v>
      </c>
    </row>
    <row r="187" spans="1:9">
      <c r="A187" s="400">
        <v>183</v>
      </c>
      <c r="B187" s="406" t="s">
        <v>162</v>
      </c>
      <c r="C187" s="409" t="s">
        <v>9</v>
      </c>
      <c r="D187" s="407">
        <v>0.5</v>
      </c>
      <c r="E187" s="425">
        <v>50</v>
      </c>
      <c r="F187" s="430"/>
      <c r="G187" s="431"/>
      <c r="H187" s="422">
        <f t="shared" si="4"/>
        <v>0.5</v>
      </c>
      <c r="I187" s="408">
        <f t="shared" si="5"/>
        <v>50</v>
      </c>
    </row>
    <row r="188" spans="1:9">
      <c r="A188" s="400">
        <v>184</v>
      </c>
      <c r="B188" s="406" t="s">
        <v>278</v>
      </c>
      <c r="C188" s="409" t="s">
        <v>9</v>
      </c>
      <c r="D188" s="407"/>
      <c r="E188" s="425"/>
      <c r="F188" s="430"/>
      <c r="G188" s="431"/>
      <c r="H188" s="422">
        <f t="shared" si="4"/>
        <v>0</v>
      </c>
      <c r="I188" s="408">
        <f t="shared" si="5"/>
        <v>0</v>
      </c>
    </row>
    <row r="189" spans="1:9">
      <c r="A189" s="400">
        <v>185</v>
      </c>
      <c r="B189" s="406" t="s">
        <v>163</v>
      </c>
      <c r="C189" s="409" t="s">
        <v>31</v>
      </c>
      <c r="D189" s="407"/>
      <c r="E189" s="425"/>
      <c r="F189" s="430"/>
      <c r="G189" s="431"/>
      <c r="H189" s="422">
        <f t="shared" si="4"/>
        <v>0</v>
      </c>
      <c r="I189" s="408">
        <f t="shared" si="5"/>
        <v>0</v>
      </c>
    </row>
    <row r="190" spans="1:9">
      <c r="A190" s="400">
        <v>186</v>
      </c>
      <c r="B190" s="406" t="s">
        <v>330</v>
      </c>
      <c r="C190" s="409" t="s">
        <v>31</v>
      </c>
      <c r="D190" s="407">
        <v>32</v>
      </c>
      <c r="E190" s="425">
        <v>224</v>
      </c>
      <c r="F190" s="430"/>
      <c r="G190" s="431"/>
      <c r="H190" s="422">
        <f t="shared" si="4"/>
        <v>32</v>
      </c>
      <c r="I190" s="408">
        <f t="shared" si="5"/>
        <v>224</v>
      </c>
    </row>
    <row r="191" spans="1:9">
      <c r="A191" s="400">
        <v>187</v>
      </c>
      <c r="B191" s="406" t="s">
        <v>164</v>
      </c>
      <c r="C191" s="409" t="s">
        <v>386</v>
      </c>
      <c r="D191" s="407"/>
      <c r="E191" s="425"/>
      <c r="F191" s="430"/>
      <c r="G191" s="431"/>
      <c r="H191" s="422">
        <f t="shared" si="4"/>
        <v>0</v>
      </c>
      <c r="I191" s="408">
        <f t="shared" si="5"/>
        <v>0</v>
      </c>
    </row>
    <row r="192" spans="1:9">
      <c r="A192" s="400">
        <v>188</v>
      </c>
      <c r="B192" s="406" t="s">
        <v>165</v>
      </c>
      <c r="C192" s="409" t="s">
        <v>9</v>
      </c>
      <c r="D192" s="407"/>
      <c r="E192" s="425"/>
      <c r="F192" s="430"/>
      <c r="G192" s="431"/>
      <c r="H192" s="422">
        <f t="shared" si="4"/>
        <v>0</v>
      </c>
      <c r="I192" s="408">
        <f t="shared" si="5"/>
        <v>0</v>
      </c>
    </row>
    <row r="193" spans="1:9">
      <c r="A193" s="400">
        <v>189</v>
      </c>
      <c r="B193" s="406" t="s">
        <v>166</v>
      </c>
      <c r="C193" s="409" t="s">
        <v>9</v>
      </c>
      <c r="D193" s="407"/>
      <c r="E193" s="425"/>
      <c r="F193" s="430"/>
      <c r="G193" s="431"/>
      <c r="H193" s="422">
        <f t="shared" si="4"/>
        <v>0</v>
      </c>
      <c r="I193" s="408">
        <f t="shared" si="5"/>
        <v>0</v>
      </c>
    </row>
    <row r="194" spans="1:9">
      <c r="A194" s="400">
        <v>190</v>
      </c>
      <c r="B194" s="406" t="s">
        <v>167</v>
      </c>
      <c r="C194" s="409" t="s">
        <v>9</v>
      </c>
      <c r="D194" s="407"/>
      <c r="E194" s="425"/>
      <c r="F194" s="430"/>
      <c r="G194" s="431"/>
      <c r="H194" s="422">
        <f t="shared" si="4"/>
        <v>0</v>
      </c>
      <c r="I194" s="408">
        <f t="shared" si="5"/>
        <v>0</v>
      </c>
    </row>
    <row r="195" spans="1:9">
      <c r="A195" s="400">
        <v>191</v>
      </c>
      <c r="B195" s="406" t="s">
        <v>168</v>
      </c>
      <c r="C195" s="409" t="s">
        <v>31</v>
      </c>
      <c r="D195" s="407">
        <v>10</v>
      </c>
      <c r="E195" s="425">
        <v>400</v>
      </c>
      <c r="F195" s="430"/>
      <c r="G195" s="431"/>
      <c r="H195" s="422">
        <f t="shared" si="4"/>
        <v>10</v>
      </c>
      <c r="I195" s="408">
        <f t="shared" si="5"/>
        <v>400</v>
      </c>
    </row>
    <row r="196" spans="1:9">
      <c r="A196" s="400">
        <v>192</v>
      </c>
      <c r="B196" s="406" t="s">
        <v>169</v>
      </c>
      <c r="C196" s="409" t="s">
        <v>9</v>
      </c>
      <c r="D196" s="407">
        <v>5.2</v>
      </c>
      <c r="E196" s="425">
        <v>102</v>
      </c>
      <c r="F196" s="430">
        <v>8.6999999999999993</v>
      </c>
      <c r="G196" s="431">
        <v>174</v>
      </c>
      <c r="H196" s="422">
        <f t="shared" si="4"/>
        <v>13.899999999999999</v>
      </c>
      <c r="I196" s="408">
        <f t="shared" si="5"/>
        <v>276</v>
      </c>
    </row>
    <row r="197" spans="1:9">
      <c r="A197" s="400">
        <v>193</v>
      </c>
      <c r="B197" s="406" t="s">
        <v>332</v>
      </c>
      <c r="C197" s="409" t="s">
        <v>9</v>
      </c>
      <c r="D197" s="407">
        <v>10</v>
      </c>
      <c r="E197" s="425">
        <v>200</v>
      </c>
      <c r="F197" s="430">
        <v>15</v>
      </c>
      <c r="G197" s="431">
        <v>300</v>
      </c>
      <c r="H197" s="422">
        <f t="shared" si="4"/>
        <v>25</v>
      </c>
      <c r="I197" s="408">
        <f t="shared" si="5"/>
        <v>500</v>
      </c>
    </row>
    <row r="198" spans="1:9">
      <c r="A198" s="400">
        <v>194</v>
      </c>
      <c r="B198" s="406" t="s">
        <v>333</v>
      </c>
      <c r="C198" s="409" t="s">
        <v>9</v>
      </c>
      <c r="D198" s="407"/>
      <c r="E198" s="425"/>
      <c r="F198" s="430"/>
      <c r="G198" s="431"/>
      <c r="H198" s="422">
        <f t="shared" ref="H198:H254" si="6">D198+F198</f>
        <v>0</v>
      </c>
      <c r="I198" s="408">
        <f t="shared" ref="I198:I254" si="7">E198+G198</f>
        <v>0</v>
      </c>
    </row>
    <row r="199" spans="1:9">
      <c r="A199" s="400">
        <v>195</v>
      </c>
      <c r="B199" s="406" t="s">
        <v>279</v>
      </c>
      <c r="C199" s="409" t="s">
        <v>9</v>
      </c>
      <c r="D199" s="407">
        <v>2</v>
      </c>
      <c r="E199" s="425">
        <v>260</v>
      </c>
      <c r="F199" s="430">
        <v>4</v>
      </c>
      <c r="G199" s="431">
        <v>520</v>
      </c>
      <c r="H199" s="422">
        <f t="shared" si="6"/>
        <v>6</v>
      </c>
      <c r="I199" s="408">
        <f t="shared" si="7"/>
        <v>780</v>
      </c>
    </row>
    <row r="200" spans="1:9">
      <c r="A200" s="400">
        <v>196</v>
      </c>
      <c r="B200" s="406" t="s">
        <v>280</v>
      </c>
      <c r="C200" s="409" t="s">
        <v>9</v>
      </c>
      <c r="D200" s="407">
        <v>0.5</v>
      </c>
      <c r="E200" s="425">
        <v>100</v>
      </c>
      <c r="F200" s="430">
        <v>1</v>
      </c>
      <c r="G200" s="431">
        <v>130</v>
      </c>
      <c r="H200" s="422">
        <f t="shared" si="6"/>
        <v>1.5</v>
      </c>
      <c r="I200" s="408">
        <f t="shared" si="7"/>
        <v>230</v>
      </c>
    </row>
    <row r="201" spans="1:9">
      <c r="A201" s="400">
        <v>197</v>
      </c>
      <c r="B201" s="406" t="s">
        <v>281</v>
      </c>
      <c r="C201" s="409" t="s">
        <v>9</v>
      </c>
      <c r="D201" s="407"/>
      <c r="E201" s="425"/>
      <c r="F201" s="430"/>
      <c r="G201" s="431"/>
      <c r="H201" s="422">
        <f t="shared" si="6"/>
        <v>0</v>
      </c>
      <c r="I201" s="408">
        <f t="shared" si="7"/>
        <v>0</v>
      </c>
    </row>
    <row r="202" spans="1:9">
      <c r="A202" s="400">
        <v>198</v>
      </c>
      <c r="B202" s="406" t="s">
        <v>329</v>
      </c>
      <c r="C202" s="409" t="s">
        <v>9</v>
      </c>
      <c r="D202" s="407"/>
      <c r="E202" s="425"/>
      <c r="F202" s="430"/>
      <c r="G202" s="431"/>
      <c r="H202" s="422">
        <f t="shared" si="6"/>
        <v>0</v>
      </c>
      <c r="I202" s="408">
        <f t="shared" si="7"/>
        <v>0</v>
      </c>
    </row>
    <row r="203" spans="1:9">
      <c r="A203" s="400">
        <v>199</v>
      </c>
      <c r="B203" s="406" t="s">
        <v>328</v>
      </c>
      <c r="C203" s="409" t="s">
        <v>9</v>
      </c>
      <c r="D203" s="407">
        <v>0.4</v>
      </c>
      <c r="E203" s="425">
        <v>180</v>
      </c>
      <c r="F203" s="430"/>
      <c r="G203" s="431"/>
      <c r="H203" s="422">
        <f t="shared" si="6"/>
        <v>0.4</v>
      </c>
      <c r="I203" s="408">
        <f t="shared" si="7"/>
        <v>180</v>
      </c>
    </row>
    <row r="204" spans="1:9">
      <c r="A204" s="400">
        <v>200</v>
      </c>
      <c r="B204" s="406" t="s">
        <v>170</v>
      </c>
      <c r="C204" s="409" t="s">
        <v>9</v>
      </c>
      <c r="D204" s="407"/>
      <c r="E204" s="425"/>
      <c r="F204" s="430"/>
      <c r="G204" s="431"/>
      <c r="H204" s="422">
        <f t="shared" si="6"/>
        <v>0</v>
      </c>
      <c r="I204" s="408">
        <f t="shared" si="7"/>
        <v>0</v>
      </c>
    </row>
    <row r="205" spans="1:9">
      <c r="A205" s="400">
        <v>201</v>
      </c>
      <c r="B205" s="406" t="s">
        <v>171</v>
      </c>
      <c r="C205" s="409" t="s">
        <v>9</v>
      </c>
      <c r="D205" s="407"/>
      <c r="E205" s="425"/>
      <c r="F205" s="430"/>
      <c r="G205" s="431"/>
      <c r="H205" s="422">
        <f t="shared" si="6"/>
        <v>0</v>
      </c>
      <c r="I205" s="408">
        <f t="shared" si="7"/>
        <v>0</v>
      </c>
    </row>
    <row r="206" spans="1:9">
      <c r="A206" s="400">
        <v>202</v>
      </c>
      <c r="B206" s="406" t="s">
        <v>172</v>
      </c>
      <c r="C206" s="409" t="s">
        <v>9</v>
      </c>
      <c r="D206" s="407">
        <v>25</v>
      </c>
      <c r="E206" s="425">
        <v>750</v>
      </c>
      <c r="F206" s="430"/>
      <c r="G206" s="431"/>
      <c r="H206" s="422">
        <f t="shared" si="6"/>
        <v>25</v>
      </c>
      <c r="I206" s="408">
        <f t="shared" si="7"/>
        <v>750</v>
      </c>
    </row>
    <row r="207" spans="1:9">
      <c r="A207" s="400">
        <v>203</v>
      </c>
      <c r="B207" s="406" t="s">
        <v>173</v>
      </c>
      <c r="C207" s="409" t="s">
        <v>9</v>
      </c>
      <c r="D207" s="407">
        <v>1</v>
      </c>
      <c r="E207" s="425">
        <v>100</v>
      </c>
      <c r="F207" s="430"/>
      <c r="G207" s="431"/>
      <c r="H207" s="422">
        <f t="shared" si="6"/>
        <v>1</v>
      </c>
      <c r="I207" s="408">
        <f t="shared" si="7"/>
        <v>100</v>
      </c>
    </row>
    <row r="208" spans="1:9">
      <c r="A208" s="400">
        <v>204</v>
      </c>
      <c r="B208" s="406" t="s">
        <v>174</v>
      </c>
      <c r="C208" s="409" t="s">
        <v>9</v>
      </c>
      <c r="D208" s="407">
        <v>5</v>
      </c>
      <c r="E208" s="425">
        <v>250</v>
      </c>
      <c r="F208" s="430">
        <v>5</v>
      </c>
      <c r="G208" s="431">
        <v>250</v>
      </c>
      <c r="H208" s="422">
        <f t="shared" si="6"/>
        <v>10</v>
      </c>
      <c r="I208" s="408">
        <f t="shared" si="7"/>
        <v>500</v>
      </c>
    </row>
    <row r="209" spans="1:9">
      <c r="A209" s="400">
        <v>205</v>
      </c>
      <c r="B209" s="406" t="s">
        <v>175</v>
      </c>
      <c r="C209" s="409" t="s">
        <v>9</v>
      </c>
      <c r="D209" s="407"/>
      <c r="E209" s="425"/>
      <c r="F209" s="430"/>
      <c r="G209" s="431"/>
      <c r="H209" s="422">
        <f t="shared" si="6"/>
        <v>0</v>
      </c>
      <c r="I209" s="408">
        <f t="shared" si="7"/>
        <v>0</v>
      </c>
    </row>
    <row r="210" spans="1:9">
      <c r="A210" s="400">
        <v>206</v>
      </c>
      <c r="B210" s="406" t="s">
        <v>418</v>
      </c>
      <c r="C210" s="409" t="s">
        <v>9</v>
      </c>
      <c r="D210" s="407"/>
      <c r="E210" s="425"/>
      <c r="F210" s="430"/>
      <c r="G210" s="431"/>
      <c r="H210" s="422">
        <f t="shared" si="6"/>
        <v>0</v>
      </c>
      <c r="I210" s="408">
        <f t="shared" si="7"/>
        <v>0</v>
      </c>
    </row>
    <row r="211" spans="1:9">
      <c r="A211" s="400">
        <v>207</v>
      </c>
      <c r="B211" s="406" t="s">
        <v>177</v>
      </c>
      <c r="C211" s="409" t="s">
        <v>9</v>
      </c>
      <c r="D211" s="407"/>
      <c r="E211" s="425"/>
      <c r="F211" s="430"/>
      <c r="G211" s="431"/>
      <c r="H211" s="422">
        <f t="shared" si="6"/>
        <v>0</v>
      </c>
      <c r="I211" s="408">
        <f t="shared" si="7"/>
        <v>0</v>
      </c>
    </row>
    <row r="212" spans="1:9">
      <c r="A212" s="400">
        <v>208</v>
      </c>
      <c r="B212" s="406" t="s">
        <v>335</v>
      </c>
      <c r="C212" s="409" t="s">
        <v>9</v>
      </c>
      <c r="D212" s="407"/>
      <c r="E212" s="425"/>
      <c r="F212" s="430"/>
      <c r="G212" s="431"/>
      <c r="H212" s="422">
        <f t="shared" si="6"/>
        <v>0</v>
      </c>
      <c r="I212" s="408">
        <f t="shared" si="7"/>
        <v>0</v>
      </c>
    </row>
    <row r="213" spans="1:9">
      <c r="A213" s="400">
        <v>209</v>
      </c>
      <c r="B213" s="406" t="s">
        <v>290</v>
      </c>
      <c r="C213" s="409" t="s">
        <v>9</v>
      </c>
      <c r="D213" s="407"/>
      <c r="E213" s="425"/>
      <c r="F213" s="430"/>
      <c r="G213" s="431"/>
      <c r="H213" s="422">
        <f t="shared" si="6"/>
        <v>0</v>
      </c>
      <c r="I213" s="408">
        <f t="shared" si="7"/>
        <v>0</v>
      </c>
    </row>
    <row r="214" spans="1:9">
      <c r="A214" s="400">
        <v>210</v>
      </c>
      <c r="B214" s="406" t="s">
        <v>282</v>
      </c>
      <c r="C214" s="409" t="s">
        <v>9</v>
      </c>
      <c r="D214" s="407">
        <v>0.1</v>
      </c>
      <c r="E214" s="425">
        <v>40</v>
      </c>
      <c r="F214" s="430"/>
      <c r="G214" s="431"/>
      <c r="H214" s="422">
        <f t="shared" si="6"/>
        <v>0.1</v>
      </c>
      <c r="I214" s="408">
        <f t="shared" si="7"/>
        <v>40</v>
      </c>
    </row>
    <row r="215" spans="1:9">
      <c r="A215" s="400">
        <v>211</v>
      </c>
      <c r="B215" s="406" t="s">
        <v>178</v>
      </c>
      <c r="C215" s="409" t="s">
        <v>9</v>
      </c>
      <c r="D215" s="407"/>
      <c r="E215" s="425"/>
      <c r="F215" s="430"/>
      <c r="G215" s="431"/>
      <c r="H215" s="422">
        <f t="shared" si="6"/>
        <v>0</v>
      </c>
      <c r="I215" s="408">
        <f t="shared" si="7"/>
        <v>0</v>
      </c>
    </row>
    <row r="216" spans="1:9">
      <c r="A216" s="400">
        <v>212</v>
      </c>
      <c r="B216" s="406" t="s">
        <v>323</v>
      </c>
      <c r="C216" s="409" t="s">
        <v>9</v>
      </c>
      <c r="D216" s="407"/>
      <c r="E216" s="425"/>
      <c r="F216" s="430"/>
      <c r="G216" s="431"/>
      <c r="H216" s="422">
        <f t="shared" si="6"/>
        <v>0</v>
      </c>
      <c r="I216" s="408">
        <f t="shared" si="7"/>
        <v>0</v>
      </c>
    </row>
    <row r="217" spans="1:9">
      <c r="A217" s="400">
        <v>213</v>
      </c>
      <c r="B217" s="406" t="s">
        <v>366</v>
      </c>
      <c r="C217" s="409" t="s">
        <v>118</v>
      </c>
      <c r="D217" s="407"/>
      <c r="E217" s="425"/>
      <c r="F217" s="430"/>
      <c r="G217" s="431"/>
      <c r="H217" s="422">
        <f t="shared" si="6"/>
        <v>0</v>
      </c>
      <c r="I217" s="408">
        <f t="shared" si="7"/>
        <v>0</v>
      </c>
    </row>
    <row r="218" spans="1:9">
      <c r="A218" s="400">
        <v>214</v>
      </c>
      <c r="B218" s="406" t="s">
        <v>180</v>
      </c>
      <c r="C218" s="409" t="s">
        <v>9</v>
      </c>
      <c r="D218" s="407"/>
      <c r="E218" s="425"/>
      <c r="F218" s="430"/>
      <c r="G218" s="431"/>
      <c r="H218" s="422">
        <f t="shared" si="6"/>
        <v>0</v>
      </c>
      <c r="I218" s="408">
        <f t="shared" si="7"/>
        <v>0</v>
      </c>
    </row>
    <row r="219" spans="1:9">
      <c r="A219" s="400">
        <v>215</v>
      </c>
      <c r="B219" s="406" t="s">
        <v>181</v>
      </c>
      <c r="C219" s="409" t="s">
        <v>9</v>
      </c>
      <c r="D219" s="407"/>
      <c r="E219" s="425"/>
      <c r="F219" s="430"/>
      <c r="G219" s="431"/>
      <c r="H219" s="422">
        <f t="shared" si="6"/>
        <v>0</v>
      </c>
      <c r="I219" s="408">
        <f t="shared" si="7"/>
        <v>0</v>
      </c>
    </row>
    <row r="220" spans="1:9">
      <c r="A220" s="400">
        <v>216</v>
      </c>
      <c r="B220" s="406" t="s">
        <v>182</v>
      </c>
      <c r="C220" s="409" t="s">
        <v>9</v>
      </c>
      <c r="D220" s="407"/>
      <c r="E220" s="425"/>
      <c r="F220" s="430"/>
      <c r="G220" s="431"/>
      <c r="H220" s="422">
        <f t="shared" si="6"/>
        <v>0</v>
      </c>
      <c r="I220" s="408">
        <f t="shared" si="7"/>
        <v>0</v>
      </c>
    </row>
    <row r="221" spans="1:9">
      <c r="A221" s="400">
        <v>217</v>
      </c>
      <c r="B221" s="406" t="s">
        <v>183</v>
      </c>
      <c r="C221" s="409" t="s">
        <v>31</v>
      </c>
      <c r="D221" s="407"/>
      <c r="E221" s="425"/>
      <c r="F221" s="430"/>
      <c r="G221" s="431"/>
      <c r="H221" s="422">
        <f t="shared" si="6"/>
        <v>0</v>
      </c>
      <c r="I221" s="408">
        <f t="shared" si="7"/>
        <v>0</v>
      </c>
    </row>
    <row r="222" spans="1:9">
      <c r="A222" s="400">
        <v>218</v>
      </c>
      <c r="B222" s="406" t="s">
        <v>184</v>
      </c>
      <c r="C222" s="409" t="s">
        <v>9</v>
      </c>
      <c r="D222" s="407"/>
      <c r="E222" s="425"/>
      <c r="F222" s="430"/>
      <c r="G222" s="431"/>
      <c r="H222" s="422">
        <f t="shared" si="6"/>
        <v>0</v>
      </c>
      <c r="I222" s="408">
        <f t="shared" si="7"/>
        <v>0</v>
      </c>
    </row>
    <row r="223" spans="1:9">
      <c r="A223" s="400">
        <v>219</v>
      </c>
      <c r="B223" s="406" t="s">
        <v>283</v>
      </c>
      <c r="C223" s="409" t="s">
        <v>9</v>
      </c>
      <c r="D223" s="407"/>
      <c r="E223" s="425"/>
      <c r="F223" s="430"/>
      <c r="G223" s="431"/>
      <c r="H223" s="422">
        <f t="shared" si="6"/>
        <v>0</v>
      </c>
      <c r="I223" s="408">
        <f t="shared" si="7"/>
        <v>0</v>
      </c>
    </row>
    <row r="224" spans="1:9">
      <c r="A224" s="400">
        <v>220</v>
      </c>
      <c r="B224" s="406" t="s">
        <v>185</v>
      </c>
      <c r="C224" s="409" t="s">
        <v>26</v>
      </c>
      <c r="D224" s="407"/>
      <c r="E224" s="425"/>
      <c r="F224" s="430"/>
      <c r="G224" s="431"/>
      <c r="H224" s="422">
        <f t="shared" si="6"/>
        <v>0</v>
      </c>
      <c r="I224" s="408">
        <f t="shared" si="7"/>
        <v>0</v>
      </c>
    </row>
    <row r="225" spans="1:35">
      <c r="A225" s="400">
        <v>221</v>
      </c>
      <c r="B225" s="406" t="s">
        <v>186</v>
      </c>
      <c r="C225" s="409" t="s">
        <v>31</v>
      </c>
      <c r="D225" s="407"/>
      <c r="E225" s="425"/>
      <c r="F225" s="430"/>
      <c r="G225" s="431"/>
      <c r="H225" s="422">
        <f t="shared" si="6"/>
        <v>0</v>
      </c>
      <c r="I225" s="408">
        <f t="shared" si="7"/>
        <v>0</v>
      </c>
    </row>
    <row r="226" spans="1:35">
      <c r="A226" s="400">
        <v>222</v>
      </c>
      <c r="B226" s="406" t="s">
        <v>187</v>
      </c>
      <c r="C226" s="409" t="s">
        <v>31</v>
      </c>
      <c r="D226" s="407"/>
      <c r="E226" s="425"/>
      <c r="F226" s="430"/>
      <c r="G226" s="431"/>
      <c r="H226" s="422">
        <f t="shared" si="6"/>
        <v>0</v>
      </c>
      <c r="I226" s="408">
        <f t="shared" si="7"/>
        <v>0</v>
      </c>
    </row>
    <row r="227" spans="1:35">
      <c r="A227" s="400">
        <v>223</v>
      </c>
      <c r="B227" s="406" t="s">
        <v>188</v>
      </c>
      <c r="C227" s="409" t="s">
        <v>31</v>
      </c>
      <c r="D227" s="407"/>
      <c r="E227" s="425"/>
      <c r="F227" s="430"/>
      <c r="G227" s="431"/>
      <c r="H227" s="422">
        <f t="shared" si="6"/>
        <v>0</v>
      </c>
      <c r="I227" s="408">
        <f t="shared" si="7"/>
        <v>0</v>
      </c>
    </row>
    <row r="228" spans="1:35">
      <c r="A228" s="400">
        <v>224</v>
      </c>
      <c r="B228" s="406" t="s">
        <v>189</v>
      </c>
      <c r="C228" s="409" t="s">
        <v>31</v>
      </c>
      <c r="D228" s="407"/>
      <c r="E228" s="425"/>
      <c r="F228" s="430"/>
      <c r="G228" s="431"/>
      <c r="H228" s="422">
        <f t="shared" si="6"/>
        <v>0</v>
      </c>
      <c r="I228" s="408">
        <f t="shared" si="7"/>
        <v>0</v>
      </c>
    </row>
    <row r="229" spans="1:35">
      <c r="A229" s="400">
        <v>225</v>
      </c>
      <c r="B229" s="406" t="s">
        <v>190</v>
      </c>
      <c r="C229" s="409" t="s">
        <v>31</v>
      </c>
      <c r="D229" s="407"/>
      <c r="E229" s="425"/>
      <c r="F229" s="430"/>
      <c r="G229" s="431"/>
      <c r="H229" s="422">
        <f t="shared" si="6"/>
        <v>0</v>
      </c>
      <c r="I229" s="408">
        <f t="shared" si="7"/>
        <v>0</v>
      </c>
    </row>
    <row r="230" spans="1:35" s="413" customFormat="1">
      <c r="A230" s="400">
        <v>226</v>
      </c>
      <c r="B230" s="410" t="s">
        <v>193</v>
      </c>
      <c r="C230" s="411" t="s">
        <v>9</v>
      </c>
      <c r="D230" s="407"/>
      <c r="E230" s="425"/>
      <c r="F230" s="430"/>
      <c r="G230" s="431"/>
      <c r="H230" s="422">
        <f t="shared" si="6"/>
        <v>0</v>
      </c>
      <c r="I230" s="408">
        <f t="shared" si="7"/>
        <v>0</v>
      </c>
      <c r="J230" s="401"/>
      <c r="K230" s="401"/>
      <c r="L230" s="401"/>
      <c r="M230" s="401"/>
      <c r="N230" s="401"/>
      <c r="O230" s="401"/>
      <c r="P230" s="401"/>
      <c r="Q230" s="401"/>
      <c r="R230" s="401"/>
      <c r="S230" s="401"/>
      <c r="T230" s="401"/>
      <c r="U230" s="401"/>
      <c r="V230" s="401"/>
      <c r="W230" s="401"/>
      <c r="X230" s="401"/>
      <c r="Y230" s="401"/>
      <c r="Z230" s="401"/>
      <c r="AA230" s="401"/>
      <c r="AB230" s="401"/>
      <c r="AC230" s="401"/>
      <c r="AD230" s="401"/>
      <c r="AE230" s="401"/>
      <c r="AF230" s="401"/>
      <c r="AG230" s="401"/>
      <c r="AH230" s="401"/>
      <c r="AI230" s="401"/>
    </row>
    <row r="231" spans="1:35">
      <c r="A231" s="400">
        <v>227</v>
      </c>
      <c r="B231" s="406" t="s">
        <v>289</v>
      </c>
      <c r="C231" s="409" t="s">
        <v>9</v>
      </c>
      <c r="D231" s="407"/>
      <c r="E231" s="425"/>
      <c r="F231" s="430">
        <v>9.8000000000000007</v>
      </c>
      <c r="G231" s="431">
        <v>6664</v>
      </c>
      <c r="H231" s="422">
        <f t="shared" si="6"/>
        <v>9.8000000000000007</v>
      </c>
      <c r="I231" s="408">
        <f t="shared" si="7"/>
        <v>6664</v>
      </c>
    </row>
    <row r="232" spans="1:35">
      <c r="A232" s="400">
        <v>228</v>
      </c>
      <c r="B232" s="406" t="s">
        <v>302</v>
      </c>
      <c r="C232" s="409" t="s">
        <v>9</v>
      </c>
      <c r="D232" s="407"/>
      <c r="E232" s="425"/>
      <c r="F232" s="430"/>
      <c r="G232" s="431"/>
      <c r="H232" s="422">
        <f t="shared" si="6"/>
        <v>0</v>
      </c>
      <c r="I232" s="408">
        <f t="shared" si="7"/>
        <v>0</v>
      </c>
    </row>
    <row r="233" spans="1:35">
      <c r="A233" s="400">
        <v>229</v>
      </c>
      <c r="B233" s="406" t="s">
        <v>56</v>
      </c>
      <c r="C233" s="409" t="s">
        <v>31</v>
      </c>
      <c r="D233" s="407"/>
      <c r="E233" s="425"/>
      <c r="F233" s="430"/>
      <c r="G233" s="431"/>
      <c r="H233" s="422">
        <f t="shared" si="6"/>
        <v>0</v>
      </c>
      <c r="I233" s="408">
        <f t="shared" si="7"/>
        <v>0</v>
      </c>
    </row>
    <row r="234" spans="1:35">
      <c r="A234" s="400">
        <v>230</v>
      </c>
      <c r="B234" s="406" t="s">
        <v>194</v>
      </c>
      <c r="C234" s="409" t="s">
        <v>31</v>
      </c>
      <c r="D234" s="407"/>
      <c r="E234" s="425"/>
      <c r="F234" s="430"/>
      <c r="G234" s="431"/>
      <c r="H234" s="422">
        <f t="shared" si="6"/>
        <v>0</v>
      </c>
      <c r="I234" s="408">
        <f t="shared" si="7"/>
        <v>0</v>
      </c>
    </row>
    <row r="235" spans="1:35">
      <c r="A235" s="400">
        <v>231</v>
      </c>
      <c r="B235" s="406" t="s">
        <v>284</v>
      </c>
      <c r="C235" s="409" t="s">
        <v>9</v>
      </c>
      <c r="D235" s="407"/>
      <c r="E235" s="425"/>
      <c r="F235" s="430"/>
      <c r="G235" s="431"/>
      <c r="H235" s="422">
        <f t="shared" si="6"/>
        <v>0</v>
      </c>
      <c r="I235" s="408">
        <f t="shared" si="7"/>
        <v>0</v>
      </c>
    </row>
    <row r="236" spans="1:35">
      <c r="A236" s="400">
        <v>232</v>
      </c>
      <c r="B236" s="406" t="s">
        <v>291</v>
      </c>
      <c r="C236" s="409" t="s">
        <v>9</v>
      </c>
      <c r="D236" s="407"/>
      <c r="E236" s="425"/>
      <c r="F236" s="430"/>
      <c r="G236" s="431"/>
      <c r="H236" s="422">
        <f t="shared" si="6"/>
        <v>0</v>
      </c>
      <c r="I236" s="408">
        <f t="shared" si="7"/>
        <v>0</v>
      </c>
    </row>
    <row r="237" spans="1:35">
      <c r="A237" s="400">
        <v>233</v>
      </c>
      <c r="B237" s="406" t="s">
        <v>293</v>
      </c>
      <c r="C237" s="400" t="s">
        <v>9</v>
      </c>
      <c r="D237" s="407"/>
      <c r="E237" s="424"/>
      <c r="F237" s="430"/>
      <c r="G237" s="431"/>
      <c r="H237" s="422">
        <f t="shared" si="6"/>
        <v>0</v>
      </c>
      <c r="I237" s="408">
        <f t="shared" si="7"/>
        <v>0</v>
      </c>
    </row>
    <row r="238" spans="1:35">
      <c r="A238" s="400">
        <v>234</v>
      </c>
      <c r="B238" s="406" t="s">
        <v>292</v>
      </c>
      <c r="C238" s="409" t="s">
        <v>9</v>
      </c>
      <c r="D238" s="407"/>
      <c r="E238" s="425"/>
      <c r="F238" s="430"/>
      <c r="G238" s="431"/>
      <c r="H238" s="422">
        <f t="shared" si="6"/>
        <v>0</v>
      </c>
      <c r="I238" s="408">
        <f t="shared" si="7"/>
        <v>0</v>
      </c>
    </row>
    <row r="239" spans="1:35">
      <c r="A239" s="400">
        <v>235</v>
      </c>
      <c r="B239" s="406" t="s">
        <v>285</v>
      </c>
      <c r="C239" s="409" t="s">
        <v>9</v>
      </c>
      <c r="D239" s="407"/>
      <c r="E239" s="425"/>
      <c r="F239" s="430">
        <v>17</v>
      </c>
      <c r="G239" s="431">
        <v>6460</v>
      </c>
      <c r="H239" s="422">
        <f t="shared" si="6"/>
        <v>17</v>
      </c>
      <c r="I239" s="408">
        <f t="shared" si="7"/>
        <v>6460</v>
      </c>
    </row>
    <row r="240" spans="1:35">
      <c r="A240" s="400">
        <v>236</v>
      </c>
      <c r="B240" s="406" t="s">
        <v>452</v>
      </c>
      <c r="C240" s="409" t="s">
        <v>9</v>
      </c>
      <c r="D240" s="407">
        <v>4</v>
      </c>
      <c r="E240" s="425">
        <v>2000</v>
      </c>
      <c r="F240" s="430"/>
      <c r="G240" s="431"/>
      <c r="H240" s="422">
        <f t="shared" si="6"/>
        <v>4</v>
      </c>
      <c r="I240" s="408">
        <f t="shared" si="7"/>
        <v>2000</v>
      </c>
    </row>
    <row r="241" spans="1:37">
      <c r="A241" s="400">
        <v>237</v>
      </c>
      <c r="B241" s="406" t="s">
        <v>287</v>
      </c>
      <c r="C241" s="409" t="s">
        <v>9</v>
      </c>
      <c r="D241" s="407"/>
      <c r="E241" s="425"/>
      <c r="F241" s="430"/>
      <c r="G241" s="431"/>
      <c r="H241" s="422">
        <f t="shared" si="6"/>
        <v>0</v>
      </c>
      <c r="I241" s="408">
        <f t="shared" si="7"/>
        <v>0</v>
      </c>
    </row>
    <row r="242" spans="1:37">
      <c r="A242" s="400">
        <v>238</v>
      </c>
      <c r="B242" s="406" t="s">
        <v>195</v>
      </c>
      <c r="C242" s="409" t="s">
        <v>9</v>
      </c>
      <c r="D242" s="407"/>
      <c r="E242" s="425"/>
      <c r="F242" s="430"/>
      <c r="G242" s="431"/>
      <c r="H242" s="422">
        <f t="shared" si="6"/>
        <v>0</v>
      </c>
      <c r="I242" s="408">
        <f t="shared" si="7"/>
        <v>0</v>
      </c>
    </row>
    <row r="243" spans="1:37">
      <c r="A243" s="400">
        <v>239</v>
      </c>
      <c r="B243" s="406" t="s">
        <v>415</v>
      </c>
      <c r="C243" s="409" t="s">
        <v>9</v>
      </c>
      <c r="D243" s="407"/>
      <c r="E243" s="425"/>
      <c r="F243" s="430"/>
      <c r="G243" s="431"/>
      <c r="H243" s="422">
        <f t="shared" si="6"/>
        <v>0</v>
      </c>
      <c r="I243" s="408">
        <f t="shared" si="7"/>
        <v>0</v>
      </c>
    </row>
    <row r="244" spans="1:37">
      <c r="A244" s="400">
        <v>240</v>
      </c>
      <c r="B244" s="406" t="s">
        <v>397</v>
      </c>
      <c r="C244" s="409" t="s">
        <v>31</v>
      </c>
      <c r="D244" s="407"/>
      <c r="E244" s="425"/>
      <c r="F244" s="430"/>
      <c r="G244" s="431"/>
      <c r="H244" s="422">
        <f t="shared" si="6"/>
        <v>0</v>
      </c>
      <c r="I244" s="408">
        <f t="shared" si="7"/>
        <v>0</v>
      </c>
    </row>
    <row r="245" spans="1:37">
      <c r="A245" s="400">
        <v>241</v>
      </c>
      <c r="B245" s="406" t="s">
        <v>198</v>
      </c>
      <c r="C245" s="409" t="s">
        <v>31</v>
      </c>
      <c r="D245" s="407"/>
      <c r="E245" s="425"/>
      <c r="F245" s="430">
        <v>161</v>
      </c>
      <c r="G245" s="431">
        <v>1499</v>
      </c>
      <c r="H245" s="422">
        <f t="shared" si="6"/>
        <v>161</v>
      </c>
      <c r="I245" s="408">
        <f t="shared" si="7"/>
        <v>1499</v>
      </c>
    </row>
    <row r="246" spans="1:37">
      <c r="A246" s="400">
        <v>242</v>
      </c>
      <c r="B246" s="406" t="s">
        <v>414</v>
      </c>
      <c r="C246" s="409" t="s">
        <v>9</v>
      </c>
      <c r="D246" s="407"/>
      <c r="E246" s="425"/>
      <c r="F246" s="430"/>
      <c r="G246" s="431"/>
      <c r="H246" s="422">
        <f t="shared" si="6"/>
        <v>0</v>
      </c>
      <c r="I246" s="408">
        <f t="shared" si="7"/>
        <v>0</v>
      </c>
    </row>
    <row r="247" spans="1:37">
      <c r="A247" s="400">
        <v>243</v>
      </c>
      <c r="B247" s="406" t="s">
        <v>201</v>
      </c>
      <c r="C247" s="409" t="s">
        <v>9</v>
      </c>
      <c r="D247" s="407"/>
      <c r="E247" s="425"/>
      <c r="F247" s="430"/>
      <c r="G247" s="431"/>
      <c r="H247" s="422">
        <f t="shared" si="6"/>
        <v>0</v>
      </c>
      <c r="I247" s="408">
        <f t="shared" si="7"/>
        <v>0</v>
      </c>
    </row>
    <row r="248" spans="1:37">
      <c r="A248" s="400">
        <v>244</v>
      </c>
      <c r="B248" s="406" t="s">
        <v>191</v>
      </c>
      <c r="C248" s="409" t="s">
        <v>192</v>
      </c>
      <c r="D248" s="407"/>
      <c r="E248" s="425"/>
      <c r="F248" s="430">
        <v>200</v>
      </c>
      <c r="G248" s="431">
        <v>4000</v>
      </c>
      <c r="H248" s="422">
        <f t="shared" si="6"/>
        <v>200</v>
      </c>
      <c r="I248" s="408">
        <f t="shared" si="7"/>
        <v>4000</v>
      </c>
    </row>
    <row r="249" spans="1:37" s="400" customFormat="1" ht="52.5" customHeight="1">
      <c r="A249" s="414">
        <v>245</v>
      </c>
      <c r="B249" s="415" t="s">
        <v>431</v>
      </c>
      <c r="C249" s="414" t="s">
        <v>10</v>
      </c>
      <c r="D249" s="416">
        <v>300</v>
      </c>
      <c r="E249" s="426">
        <v>300</v>
      </c>
      <c r="F249" s="432"/>
      <c r="G249" s="433"/>
      <c r="H249" s="422">
        <f t="shared" si="6"/>
        <v>300</v>
      </c>
      <c r="I249" s="408">
        <f t="shared" si="7"/>
        <v>300</v>
      </c>
      <c r="J249" s="401"/>
      <c r="K249" s="401"/>
      <c r="L249" s="401"/>
      <c r="M249" s="401"/>
      <c r="N249" s="401"/>
      <c r="O249" s="401"/>
      <c r="P249" s="401"/>
      <c r="Q249" s="401"/>
      <c r="R249" s="401"/>
      <c r="S249" s="401"/>
      <c r="T249" s="401"/>
      <c r="U249" s="401"/>
      <c r="V249" s="401"/>
      <c r="W249" s="401"/>
      <c r="X249" s="401"/>
      <c r="Y249" s="401"/>
      <c r="Z249" s="401"/>
      <c r="AA249" s="401"/>
      <c r="AB249" s="401"/>
      <c r="AC249" s="401"/>
      <c r="AD249" s="401"/>
      <c r="AE249" s="401"/>
      <c r="AF249" s="401"/>
      <c r="AG249" s="401"/>
      <c r="AH249" s="401"/>
      <c r="AI249" s="401"/>
    </row>
    <row r="250" spans="1:37" ht="18">
      <c r="A250" s="400">
        <v>246</v>
      </c>
      <c r="B250" s="417" t="s">
        <v>202</v>
      </c>
      <c r="C250" s="409" t="s">
        <v>10</v>
      </c>
      <c r="D250" s="407">
        <v>60</v>
      </c>
      <c r="E250" s="425">
        <v>60</v>
      </c>
      <c r="F250" s="430">
        <v>120</v>
      </c>
      <c r="G250" s="431">
        <v>120</v>
      </c>
      <c r="H250" s="422">
        <f t="shared" si="6"/>
        <v>180</v>
      </c>
      <c r="I250" s="408">
        <f t="shared" si="7"/>
        <v>180</v>
      </c>
    </row>
    <row r="251" spans="1:37">
      <c r="A251" s="400">
        <v>247</v>
      </c>
      <c r="B251" s="406" t="s">
        <v>334</v>
      </c>
      <c r="C251" s="409" t="s">
        <v>10</v>
      </c>
      <c r="D251" s="407"/>
      <c r="E251" s="425"/>
      <c r="F251" s="430">
        <v>3000</v>
      </c>
      <c r="G251" s="431">
        <v>3000</v>
      </c>
      <c r="H251" s="422">
        <f t="shared" si="6"/>
        <v>3000</v>
      </c>
      <c r="I251" s="408">
        <f t="shared" si="7"/>
        <v>3000</v>
      </c>
      <c r="AJ251" s="418"/>
      <c r="AK251" s="409"/>
    </row>
    <row r="252" spans="1:37">
      <c r="A252" s="400">
        <v>248</v>
      </c>
      <c r="B252" s="406" t="s">
        <v>8</v>
      </c>
      <c r="C252" s="409" t="s">
        <v>10</v>
      </c>
      <c r="D252" s="407">
        <v>200</v>
      </c>
      <c r="E252" s="425">
        <v>200</v>
      </c>
      <c r="F252" s="430">
        <v>700</v>
      </c>
      <c r="G252" s="431">
        <v>700</v>
      </c>
      <c r="H252" s="422">
        <f t="shared" si="6"/>
        <v>900</v>
      </c>
      <c r="I252" s="408">
        <f t="shared" si="7"/>
        <v>900</v>
      </c>
      <c r="AJ252" s="418"/>
      <c r="AK252" s="409"/>
    </row>
    <row r="253" spans="1:37">
      <c r="A253" s="400">
        <v>249</v>
      </c>
      <c r="B253" s="406" t="s">
        <v>7</v>
      </c>
      <c r="C253" s="409" t="s">
        <v>10</v>
      </c>
      <c r="D253" s="407">
        <v>880</v>
      </c>
      <c r="E253" s="425">
        <v>880</v>
      </c>
      <c r="F253" s="430"/>
      <c r="G253" s="431"/>
      <c r="H253" s="422">
        <f t="shared" si="6"/>
        <v>880</v>
      </c>
      <c r="I253" s="408">
        <f t="shared" si="7"/>
        <v>880</v>
      </c>
      <c r="AJ253" s="418"/>
      <c r="AK253" s="409"/>
    </row>
    <row r="254" spans="1:37">
      <c r="A254" s="400">
        <v>250</v>
      </c>
      <c r="B254" s="406" t="s">
        <v>203</v>
      </c>
      <c r="C254" s="409" t="s">
        <v>10</v>
      </c>
      <c r="D254" s="407"/>
      <c r="E254" s="425"/>
      <c r="F254" s="430">
        <v>700</v>
      </c>
      <c r="G254" s="431">
        <v>700</v>
      </c>
      <c r="H254" s="422">
        <f t="shared" si="6"/>
        <v>700</v>
      </c>
      <c r="I254" s="408">
        <f t="shared" si="7"/>
        <v>700</v>
      </c>
      <c r="AJ254" s="418"/>
      <c r="AK254" s="409"/>
    </row>
    <row r="255" spans="1:37" ht="14.25" customHeight="1">
      <c r="A255" s="419"/>
      <c r="B255" s="419"/>
      <c r="C255" s="420"/>
      <c r="D255" s="420"/>
      <c r="E255" s="420"/>
      <c r="F255" s="419"/>
      <c r="G255" s="419"/>
      <c r="H255" s="419"/>
      <c r="I255" s="419"/>
      <c r="AJ255" s="418"/>
      <c r="AK255" s="409"/>
    </row>
    <row r="256" spans="1:37">
      <c r="AJ256" s="418"/>
      <c r="AK256" s="409"/>
    </row>
    <row r="257" spans="36:37">
      <c r="AJ257" s="418"/>
      <c r="AK257" s="409"/>
    </row>
    <row r="258" spans="36:37">
      <c r="AJ258" s="418"/>
      <c r="AK258" s="409"/>
    </row>
    <row r="259" spans="36:37">
      <c r="AJ259" s="418"/>
      <c r="AK259" s="409"/>
    </row>
    <row r="260" spans="36:37">
      <c r="AJ260" s="418"/>
      <c r="AK260" s="409"/>
    </row>
    <row r="261" spans="36:37">
      <c r="AJ261" s="418"/>
      <c r="AK261" s="409"/>
    </row>
    <row r="262" spans="36:37">
      <c r="AJ262" s="418"/>
      <c r="AK262" s="409"/>
    </row>
    <row r="263" spans="36:37">
      <c r="AJ263" s="418"/>
      <c r="AK263" s="409"/>
    </row>
    <row r="264" spans="36:37">
      <c r="AJ264" s="418"/>
      <c r="AK264" s="409"/>
    </row>
    <row r="265" spans="36:37">
      <c r="AJ265" s="418"/>
      <c r="AK265" s="409"/>
    </row>
    <row r="266" spans="36:37">
      <c r="AJ266" s="418"/>
      <c r="AK266" s="409"/>
    </row>
    <row r="267" spans="36:37">
      <c r="AJ267" s="418"/>
      <c r="AK267" s="409"/>
    </row>
    <row r="268" spans="36:37">
      <c r="AJ268" s="418"/>
      <c r="AK268" s="409"/>
    </row>
    <row r="269" spans="36:37">
      <c r="AJ269" s="418"/>
      <c r="AK269" s="409"/>
    </row>
    <row r="270" spans="36:37">
      <c r="AJ270" s="418"/>
      <c r="AK270" s="409"/>
    </row>
    <row r="271" spans="36:37">
      <c r="AJ271" s="418"/>
      <c r="AK271" s="409"/>
    </row>
    <row r="272" spans="36:37">
      <c r="AJ272" s="418"/>
      <c r="AK272" s="409"/>
    </row>
    <row r="273" spans="36:37">
      <c r="AJ273" s="418"/>
      <c r="AK273" s="409"/>
    </row>
    <row r="274" spans="36:37">
      <c r="AJ274" s="418"/>
      <c r="AK274" s="409"/>
    </row>
    <row r="275" spans="36:37">
      <c r="AJ275" s="418"/>
      <c r="AK275" s="409"/>
    </row>
    <row r="276" spans="36:37">
      <c r="AJ276" s="418"/>
      <c r="AK276" s="409"/>
    </row>
    <row r="277" spans="36:37">
      <c r="AJ277" s="418"/>
      <c r="AK277" s="409"/>
    </row>
    <row r="278" spans="36:37">
      <c r="AJ278" s="418"/>
      <c r="AK278" s="409"/>
    </row>
    <row r="279" spans="36:37">
      <c r="AJ279" s="418"/>
      <c r="AK279" s="409"/>
    </row>
    <row r="280" spans="36:37">
      <c r="AJ280" s="418"/>
      <c r="AK280" s="409"/>
    </row>
    <row r="281" spans="36:37">
      <c r="AJ281" s="418"/>
      <c r="AK281" s="409"/>
    </row>
    <row r="282" spans="36:37">
      <c r="AJ282" s="418"/>
      <c r="AK282" s="409"/>
    </row>
    <row r="283" spans="36:37">
      <c r="AJ283" s="418"/>
      <c r="AK283" s="409"/>
    </row>
    <row r="284" spans="36:37">
      <c r="AJ284" s="418"/>
      <c r="AK284" s="409"/>
    </row>
    <row r="285" spans="36:37">
      <c r="AJ285" s="418"/>
      <c r="AK285" s="409"/>
    </row>
    <row r="286" spans="36:37">
      <c r="AJ286" s="418"/>
      <c r="AK286" s="409"/>
    </row>
    <row r="287" spans="36:37">
      <c r="AJ287" s="418"/>
      <c r="AK287" s="409"/>
    </row>
    <row r="288" spans="36:37">
      <c r="AJ288" s="418"/>
      <c r="AK288" s="409"/>
    </row>
    <row r="289" spans="36:37">
      <c r="AJ289" s="418"/>
      <c r="AK289" s="409"/>
    </row>
    <row r="290" spans="36:37">
      <c r="AJ290" s="418"/>
      <c r="AK290" s="409"/>
    </row>
    <row r="291" spans="36:37">
      <c r="AJ291" s="418"/>
      <c r="AK291" s="409"/>
    </row>
    <row r="292" spans="36:37">
      <c r="AJ292" s="418"/>
      <c r="AK292" s="409"/>
    </row>
    <row r="293" spans="36:37">
      <c r="AJ293" s="418"/>
      <c r="AK293" s="409"/>
    </row>
    <row r="294" spans="36:37">
      <c r="AJ294" s="418"/>
      <c r="AK294" s="409"/>
    </row>
    <row r="295" spans="36:37">
      <c r="AJ295" s="418"/>
      <c r="AK295" s="409"/>
    </row>
    <row r="296" spans="36:37">
      <c r="AJ296" s="418"/>
      <c r="AK296" s="409"/>
    </row>
    <row r="297" spans="36:37">
      <c r="AJ297" s="418"/>
      <c r="AK297" s="409"/>
    </row>
    <row r="298" spans="36:37">
      <c r="AJ298" s="418"/>
      <c r="AK298" s="409"/>
    </row>
    <row r="299" spans="36:37">
      <c r="AJ299" s="418"/>
      <c r="AK299" s="409"/>
    </row>
    <row r="300" spans="36:37">
      <c r="AJ300" s="418"/>
      <c r="AK300" s="409"/>
    </row>
    <row r="301" spans="36:37">
      <c r="AJ301" s="418"/>
      <c r="AK301" s="409"/>
    </row>
    <row r="302" spans="36:37">
      <c r="AJ302" s="418"/>
      <c r="AK302" s="409"/>
    </row>
    <row r="303" spans="36:37">
      <c r="AJ303" s="418"/>
      <c r="AK303" s="409"/>
    </row>
    <row r="304" spans="36:37">
      <c r="AJ304" s="418"/>
      <c r="AK304" s="409"/>
    </row>
    <row r="305" spans="36:37">
      <c r="AJ305" s="418"/>
      <c r="AK305" s="409"/>
    </row>
    <row r="306" spans="36:37">
      <c r="AJ306" s="418"/>
      <c r="AK306" s="409"/>
    </row>
    <row r="307" spans="36:37">
      <c r="AJ307" s="418"/>
      <c r="AK307" s="409"/>
    </row>
    <row r="308" spans="36:37">
      <c r="AJ308" s="418"/>
      <c r="AK308" s="409"/>
    </row>
    <row r="309" spans="36:37">
      <c r="AJ309" s="418"/>
      <c r="AK309" s="409"/>
    </row>
    <row r="310" spans="36:37">
      <c r="AJ310" s="418"/>
      <c r="AK310" s="409"/>
    </row>
    <row r="311" spans="36:37">
      <c r="AJ311" s="418"/>
      <c r="AK311" s="409"/>
    </row>
    <row r="312" spans="36:37">
      <c r="AJ312" s="418"/>
      <c r="AK312" s="409"/>
    </row>
    <row r="313" spans="36:37">
      <c r="AJ313" s="418"/>
      <c r="AK313" s="409"/>
    </row>
    <row r="314" spans="36:37">
      <c r="AJ314" s="418"/>
      <c r="AK314" s="409"/>
    </row>
    <row r="315" spans="36:37">
      <c r="AJ315" s="418"/>
      <c r="AK315" s="409"/>
    </row>
    <row r="316" spans="36:37">
      <c r="AJ316" s="418"/>
      <c r="AK316" s="409"/>
    </row>
    <row r="317" spans="36:37">
      <c r="AJ317" s="418"/>
      <c r="AK317" s="409"/>
    </row>
    <row r="318" spans="36:37">
      <c r="AJ318" s="418"/>
      <c r="AK318" s="409"/>
    </row>
    <row r="319" spans="36:37">
      <c r="AJ319" s="418"/>
      <c r="AK319" s="409"/>
    </row>
    <row r="320" spans="36:37">
      <c r="AJ320" s="418"/>
      <c r="AK320" s="409"/>
    </row>
    <row r="321" spans="36:37">
      <c r="AJ321" s="418"/>
      <c r="AK321" s="409"/>
    </row>
    <row r="322" spans="36:37">
      <c r="AJ322" s="418"/>
      <c r="AK322" s="409"/>
    </row>
    <row r="323" spans="36:37">
      <c r="AJ323" s="418"/>
      <c r="AK323" s="409"/>
    </row>
    <row r="324" spans="36:37">
      <c r="AJ324" s="418"/>
      <c r="AK324" s="409"/>
    </row>
    <row r="325" spans="36:37">
      <c r="AJ325" s="418"/>
      <c r="AK325" s="409"/>
    </row>
    <row r="326" spans="36:37">
      <c r="AJ326" s="418"/>
      <c r="AK326" s="409"/>
    </row>
    <row r="327" spans="36:37">
      <c r="AJ327" s="418"/>
      <c r="AK327" s="409"/>
    </row>
    <row r="328" spans="36:37">
      <c r="AJ328" s="418"/>
      <c r="AK328" s="409"/>
    </row>
    <row r="329" spans="36:37">
      <c r="AJ329" s="418"/>
      <c r="AK329" s="409"/>
    </row>
    <row r="330" spans="36:37">
      <c r="AJ330" s="418"/>
      <c r="AK330" s="409"/>
    </row>
    <row r="331" spans="36:37">
      <c r="AJ331" s="418"/>
      <c r="AK331" s="409"/>
    </row>
    <row r="332" spans="36:37">
      <c r="AJ332" s="418"/>
      <c r="AK332" s="409"/>
    </row>
    <row r="333" spans="36:37">
      <c r="AJ333" s="418"/>
      <c r="AK333" s="409"/>
    </row>
    <row r="334" spans="36:37">
      <c r="AJ334" s="418"/>
      <c r="AK334" s="409"/>
    </row>
    <row r="335" spans="36:37">
      <c r="AJ335" s="418"/>
      <c r="AK335" s="409"/>
    </row>
    <row r="336" spans="36:37">
      <c r="AJ336" s="418"/>
      <c r="AK336" s="409"/>
    </row>
    <row r="337" spans="36:37">
      <c r="AJ337" s="418"/>
      <c r="AK337" s="409"/>
    </row>
    <row r="338" spans="36:37">
      <c r="AJ338" s="418"/>
      <c r="AK338" s="409"/>
    </row>
    <row r="339" spans="36:37">
      <c r="AJ339" s="418"/>
      <c r="AK339" s="409"/>
    </row>
    <row r="340" spans="36:37">
      <c r="AJ340" s="418"/>
      <c r="AK340" s="409"/>
    </row>
    <row r="341" spans="36:37">
      <c r="AJ341" s="418"/>
      <c r="AK341" s="409"/>
    </row>
    <row r="342" spans="36:37">
      <c r="AJ342" s="418"/>
      <c r="AK342" s="409"/>
    </row>
    <row r="343" spans="36:37">
      <c r="AJ343" s="418"/>
      <c r="AK343" s="409"/>
    </row>
    <row r="344" spans="36:37">
      <c r="AJ344" s="418"/>
      <c r="AK344" s="409"/>
    </row>
    <row r="345" spans="36:37">
      <c r="AJ345" s="418"/>
      <c r="AK345" s="409"/>
    </row>
    <row r="346" spans="36:37">
      <c r="AJ346" s="418"/>
      <c r="AK346" s="409"/>
    </row>
    <row r="347" spans="36:37">
      <c r="AJ347" s="418"/>
      <c r="AK347" s="409"/>
    </row>
    <row r="348" spans="36:37">
      <c r="AJ348" s="418"/>
      <c r="AK348" s="409"/>
    </row>
    <row r="349" spans="36:37">
      <c r="AJ349" s="418"/>
      <c r="AK349" s="409"/>
    </row>
    <row r="350" spans="36:37">
      <c r="AJ350" s="418"/>
      <c r="AK350" s="409"/>
    </row>
    <row r="351" spans="36:37">
      <c r="AJ351" s="418"/>
      <c r="AK351" s="409"/>
    </row>
    <row r="352" spans="36:37">
      <c r="AJ352" s="418"/>
      <c r="AK352" s="409"/>
    </row>
    <row r="353" spans="36:37">
      <c r="AJ353" s="418"/>
      <c r="AK353" s="409"/>
    </row>
    <row r="354" spans="36:37">
      <c r="AJ354" s="418"/>
      <c r="AK354" s="409"/>
    </row>
    <row r="355" spans="36:37">
      <c r="AJ355" s="418"/>
      <c r="AK355" s="409"/>
    </row>
    <row r="356" spans="36:37">
      <c r="AJ356" s="418"/>
      <c r="AK356" s="409"/>
    </row>
    <row r="357" spans="36:37">
      <c r="AJ357" s="418"/>
      <c r="AK357" s="409"/>
    </row>
    <row r="358" spans="36:37">
      <c r="AJ358" s="418"/>
      <c r="AK358" s="409"/>
    </row>
    <row r="359" spans="36:37">
      <c r="AJ359" s="418"/>
      <c r="AK359" s="409"/>
    </row>
    <row r="360" spans="36:37">
      <c r="AJ360" s="418"/>
      <c r="AK360" s="409"/>
    </row>
    <row r="361" spans="36:37">
      <c r="AJ361" s="418"/>
      <c r="AK361" s="409"/>
    </row>
    <row r="362" spans="36:37">
      <c r="AJ362" s="418"/>
      <c r="AK362" s="409"/>
    </row>
    <row r="363" spans="36:37">
      <c r="AJ363" s="418"/>
      <c r="AK363" s="409"/>
    </row>
    <row r="364" spans="36:37">
      <c r="AJ364" s="418"/>
      <c r="AK364" s="409"/>
    </row>
    <row r="365" spans="36:37">
      <c r="AJ365" s="418"/>
      <c r="AK365" s="409"/>
    </row>
    <row r="366" spans="36:37">
      <c r="AJ366" s="418"/>
      <c r="AK366" s="409"/>
    </row>
    <row r="367" spans="36:37">
      <c r="AJ367" s="418"/>
      <c r="AK367" s="409"/>
    </row>
    <row r="368" spans="36:37">
      <c r="AJ368" s="418"/>
      <c r="AK368" s="409"/>
    </row>
    <row r="369" spans="36:37">
      <c r="AJ369" s="418"/>
      <c r="AK369" s="409"/>
    </row>
    <row r="370" spans="36:37">
      <c r="AJ370" s="418"/>
      <c r="AK370" s="409"/>
    </row>
    <row r="371" spans="36:37">
      <c r="AJ371" s="418"/>
      <c r="AK371" s="409"/>
    </row>
    <row r="372" spans="36:37">
      <c r="AJ372" s="418"/>
      <c r="AK372" s="409"/>
    </row>
    <row r="373" spans="36:37">
      <c r="AJ373" s="418"/>
      <c r="AK373" s="409"/>
    </row>
    <row r="374" spans="36:37">
      <c r="AJ374" s="418"/>
      <c r="AK374" s="409"/>
    </row>
    <row r="375" spans="36:37">
      <c r="AJ375" s="418"/>
      <c r="AK375" s="409"/>
    </row>
    <row r="376" spans="36:37">
      <c r="AJ376" s="418"/>
      <c r="AK376" s="409"/>
    </row>
    <row r="377" spans="36:37">
      <c r="AJ377" s="418"/>
      <c r="AK377" s="409"/>
    </row>
    <row r="378" spans="36:37">
      <c r="AJ378" s="418"/>
      <c r="AK378" s="409"/>
    </row>
    <row r="379" spans="36:37">
      <c r="AJ379" s="418"/>
      <c r="AK379" s="409"/>
    </row>
    <row r="380" spans="36:37">
      <c r="AJ380" s="418"/>
      <c r="AK380" s="409"/>
    </row>
    <row r="381" spans="36:37">
      <c r="AJ381" s="418"/>
      <c r="AK381" s="409"/>
    </row>
    <row r="382" spans="36:37">
      <c r="AJ382" s="418"/>
      <c r="AK382" s="409"/>
    </row>
    <row r="383" spans="36:37">
      <c r="AJ383" s="418"/>
      <c r="AK383" s="409"/>
    </row>
    <row r="384" spans="36:37">
      <c r="AJ384" s="418"/>
      <c r="AK384" s="409"/>
    </row>
    <row r="385" spans="36:37">
      <c r="AJ385" s="418"/>
      <c r="AK385" s="409"/>
    </row>
    <row r="386" spans="36:37">
      <c r="AJ386" s="418"/>
      <c r="AK386" s="409"/>
    </row>
    <row r="387" spans="36:37">
      <c r="AJ387" s="418"/>
      <c r="AK387" s="409"/>
    </row>
    <row r="388" spans="36:37">
      <c r="AJ388" s="418"/>
      <c r="AK388" s="409"/>
    </row>
    <row r="389" spans="36:37">
      <c r="AJ389" s="418"/>
      <c r="AK389" s="409"/>
    </row>
    <row r="390" spans="36:37">
      <c r="AJ390" s="418"/>
      <c r="AK390" s="409"/>
    </row>
    <row r="391" spans="36:37">
      <c r="AJ391" s="418"/>
      <c r="AK391" s="409"/>
    </row>
    <row r="392" spans="36:37">
      <c r="AJ392" s="418"/>
      <c r="AK392" s="409"/>
    </row>
    <row r="393" spans="36:37">
      <c r="AJ393" s="418"/>
      <c r="AK393" s="409"/>
    </row>
    <row r="394" spans="36:37">
      <c r="AJ394" s="407"/>
      <c r="AK394" s="400"/>
    </row>
    <row r="395" spans="36:37">
      <c r="AJ395" s="418"/>
      <c r="AK395" s="409"/>
    </row>
    <row r="396" spans="36:37">
      <c r="AJ396" s="418"/>
      <c r="AK396" s="409"/>
    </row>
    <row r="397" spans="36:37">
      <c r="AJ397" s="418"/>
      <c r="AK397" s="409"/>
    </row>
    <row r="398" spans="36:37">
      <c r="AJ398" s="418"/>
      <c r="AK398" s="409"/>
    </row>
    <row r="399" spans="36:37">
      <c r="AJ399" s="418"/>
      <c r="AK399" s="409"/>
    </row>
    <row r="400" spans="36:37">
      <c r="AJ400" s="418"/>
      <c r="AK400" s="409"/>
    </row>
    <row r="401" spans="36:37">
      <c r="AJ401" s="418"/>
      <c r="AK401" s="409"/>
    </row>
    <row r="402" spans="36:37">
      <c r="AJ402" s="418"/>
      <c r="AK402" s="409"/>
    </row>
    <row r="403" spans="36:37">
      <c r="AJ403" s="418"/>
      <c r="AK403" s="409"/>
    </row>
    <row r="404" spans="36:37">
      <c r="AJ404" s="418"/>
      <c r="AK404" s="409"/>
    </row>
    <row r="405" spans="36:37">
      <c r="AJ405" s="418"/>
      <c r="AK405" s="409"/>
    </row>
    <row r="406" spans="36:37">
      <c r="AJ406" s="418"/>
      <c r="AK406" s="409"/>
    </row>
    <row r="407" spans="36:37">
      <c r="AJ407" s="418"/>
      <c r="AK407" s="409"/>
    </row>
    <row r="408" spans="36:37">
      <c r="AJ408" s="418"/>
      <c r="AK408" s="409"/>
    </row>
    <row r="409" spans="36:37">
      <c r="AJ409" s="418"/>
      <c r="AK409" s="409"/>
    </row>
    <row r="410" spans="36:37">
      <c r="AJ410" s="418"/>
      <c r="AK410" s="409"/>
    </row>
    <row r="411" spans="36:37">
      <c r="AJ411" s="418"/>
      <c r="AK411" s="409"/>
    </row>
    <row r="412" spans="36:37">
      <c r="AJ412" s="418"/>
      <c r="AK412" s="409"/>
    </row>
    <row r="413" spans="36:37">
      <c r="AJ413" s="418"/>
      <c r="AK413" s="409"/>
    </row>
    <row r="414" spans="36:37">
      <c r="AJ414" s="418"/>
      <c r="AK414" s="409"/>
    </row>
    <row r="415" spans="36:37">
      <c r="AJ415" s="418"/>
      <c r="AK415" s="409"/>
    </row>
    <row r="416" spans="36:37">
      <c r="AJ416" s="418"/>
      <c r="AK416" s="409"/>
    </row>
    <row r="417" spans="36:37">
      <c r="AJ417" s="418"/>
      <c r="AK417" s="409"/>
    </row>
    <row r="418" spans="36:37">
      <c r="AJ418" s="418"/>
      <c r="AK418" s="409"/>
    </row>
    <row r="419" spans="36:37">
      <c r="AJ419" s="418"/>
      <c r="AK419" s="409"/>
    </row>
    <row r="420" spans="36:37">
      <c r="AJ420" s="418"/>
      <c r="AK420" s="409"/>
    </row>
    <row r="421" spans="36:37">
      <c r="AJ421" s="418"/>
      <c r="AK421" s="409"/>
    </row>
    <row r="422" spans="36:37">
      <c r="AJ422" s="418"/>
      <c r="AK422" s="409"/>
    </row>
    <row r="423" spans="36:37">
      <c r="AJ423" s="418"/>
      <c r="AK423" s="409"/>
    </row>
    <row r="424" spans="36:37">
      <c r="AJ424" s="418"/>
      <c r="AK424" s="409"/>
    </row>
    <row r="425" spans="36:37">
      <c r="AJ425" s="418"/>
      <c r="AK425" s="409"/>
    </row>
    <row r="426" spans="36:37">
      <c r="AJ426" s="418"/>
      <c r="AK426" s="409"/>
    </row>
    <row r="427" spans="36:37">
      <c r="AJ427" s="418"/>
      <c r="AK427" s="409"/>
    </row>
    <row r="428" spans="36:37">
      <c r="AJ428" s="418"/>
      <c r="AK428" s="409"/>
    </row>
    <row r="429" spans="36:37">
      <c r="AJ429" s="418"/>
      <c r="AK429" s="409"/>
    </row>
    <row r="430" spans="36:37">
      <c r="AJ430" s="418"/>
      <c r="AK430" s="409"/>
    </row>
    <row r="431" spans="36:37">
      <c r="AJ431" s="418"/>
      <c r="AK431" s="409"/>
    </row>
    <row r="432" spans="36:37">
      <c r="AJ432" s="418"/>
      <c r="AK432" s="409"/>
    </row>
    <row r="433" spans="36:37">
      <c r="AJ433" s="418"/>
      <c r="AK433" s="409"/>
    </row>
    <row r="434" spans="36:37">
      <c r="AJ434" s="418"/>
      <c r="AK434" s="409"/>
    </row>
    <row r="435" spans="36:37">
      <c r="AJ435" s="418"/>
      <c r="AK435" s="409"/>
    </row>
    <row r="436" spans="36:37">
      <c r="AJ436" s="418"/>
      <c r="AK436" s="409"/>
    </row>
    <row r="437" spans="36:37">
      <c r="AJ437" s="418"/>
      <c r="AK437" s="409"/>
    </row>
    <row r="438" spans="36:37">
      <c r="AJ438" s="418"/>
      <c r="AK438" s="409"/>
    </row>
    <row r="439" spans="36:37">
      <c r="AJ439" s="418"/>
      <c r="AK439" s="409"/>
    </row>
    <row r="440" spans="36:37">
      <c r="AJ440" s="418"/>
      <c r="AK440" s="409"/>
    </row>
    <row r="441" spans="36:37">
      <c r="AJ441" s="418"/>
      <c r="AK441" s="409"/>
    </row>
    <row r="442" spans="36:37">
      <c r="AJ442" s="418"/>
      <c r="AK442" s="409"/>
    </row>
    <row r="443" spans="36:37">
      <c r="AJ443" s="418"/>
      <c r="AK443" s="409"/>
    </row>
    <row r="444" spans="36:37">
      <c r="AJ444" s="418"/>
      <c r="AK444" s="409"/>
    </row>
    <row r="445" spans="36:37">
      <c r="AJ445" s="418"/>
      <c r="AK445" s="409"/>
    </row>
    <row r="446" spans="36:37">
      <c r="AJ446" s="418"/>
      <c r="AK446" s="409"/>
    </row>
    <row r="447" spans="36:37">
      <c r="AJ447" s="418"/>
      <c r="AK447" s="409"/>
    </row>
    <row r="448" spans="36:37">
      <c r="AJ448" s="418"/>
      <c r="AK448" s="409"/>
    </row>
    <row r="449" spans="36:37">
      <c r="AJ449" s="418"/>
      <c r="AK449" s="409"/>
    </row>
    <row r="450" spans="36:37">
      <c r="AJ450" s="418"/>
      <c r="AK450" s="409"/>
    </row>
    <row r="451" spans="36:37">
      <c r="AJ451" s="418"/>
      <c r="AK451" s="409"/>
    </row>
    <row r="452" spans="36:37">
      <c r="AJ452" s="418"/>
      <c r="AK452" s="409"/>
    </row>
    <row r="453" spans="36:37">
      <c r="AJ453" s="418"/>
      <c r="AK453" s="409"/>
    </row>
    <row r="454" spans="36:37">
      <c r="AJ454" s="418"/>
      <c r="AK454" s="409"/>
    </row>
    <row r="455" spans="36:37">
      <c r="AJ455" s="418"/>
      <c r="AK455" s="409"/>
    </row>
    <row r="456" spans="36:37">
      <c r="AJ456" s="418"/>
      <c r="AK456" s="409"/>
    </row>
    <row r="457" spans="36:37">
      <c r="AJ457" s="418"/>
      <c r="AK457" s="409"/>
    </row>
    <row r="458" spans="36:37">
      <c r="AJ458" s="418"/>
      <c r="AK458" s="409"/>
    </row>
    <row r="459" spans="36:37">
      <c r="AJ459" s="418"/>
      <c r="AK459" s="409"/>
    </row>
    <row r="460" spans="36:37">
      <c r="AJ460" s="418"/>
      <c r="AK460" s="409"/>
    </row>
    <row r="461" spans="36:37">
      <c r="AJ461" s="418"/>
      <c r="AK461" s="409"/>
    </row>
    <row r="462" spans="36:37">
      <c r="AJ462" s="418"/>
      <c r="AK462" s="409"/>
    </row>
    <row r="463" spans="36:37">
      <c r="AJ463" s="418"/>
      <c r="AK463" s="409"/>
    </row>
    <row r="464" spans="36:37">
      <c r="AJ464" s="418"/>
      <c r="AK464" s="409"/>
    </row>
    <row r="465" spans="36:37">
      <c r="AJ465" s="418"/>
      <c r="AK465" s="409"/>
    </row>
    <row r="466" spans="36:37">
      <c r="AJ466" s="418"/>
      <c r="AK466" s="409"/>
    </row>
    <row r="467" spans="36:37">
      <c r="AJ467" s="418"/>
      <c r="AK467" s="409"/>
    </row>
    <row r="468" spans="36:37">
      <c r="AJ468" s="418"/>
      <c r="AK468" s="409"/>
    </row>
    <row r="469" spans="36:37">
      <c r="AJ469" s="418"/>
      <c r="AK469" s="409"/>
    </row>
    <row r="470" spans="36:37">
      <c r="AJ470" s="418"/>
      <c r="AK470" s="409"/>
    </row>
    <row r="471" spans="36:37">
      <c r="AJ471" s="418"/>
      <c r="AK471" s="409"/>
    </row>
    <row r="472" spans="36:37">
      <c r="AJ472" s="418"/>
      <c r="AK472" s="409"/>
    </row>
    <row r="473" spans="36:37">
      <c r="AJ473" s="418"/>
      <c r="AK473" s="409"/>
    </row>
    <row r="474" spans="36:37">
      <c r="AJ474" s="418"/>
      <c r="AK474" s="409"/>
    </row>
    <row r="475" spans="36:37">
      <c r="AJ475" s="418"/>
      <c r="AK475" s="409"/>
    </row>
    <row r="476" spans="36:37">
      <c r="AJ476" s="418"/>
      <c r="AK476" s="409"/>
    </row>
    <row r="477" spans="36:37">
      <c r="AJ477" s="418"/>
      <c r="AK477" s="409"/>
    </row>
    <row r="478" spans="36:37">
      <c r="AJ478" s="418"/>
      <c r="AK478" s="409"/>
    </row>
    <row r="479" spans="36:37">
      <c r="AJ479" s="418"/>
      <c r="AK479" s="409"/>
    </row>
    <row r="480" spans="36:37">
      <c r="AJ480" s="418"/>
      <c r="AK480" s="409"/>
    </row>
    <row r="481" spans="36:37">
      <c r="AJ481" s="418"/>
      <c r="AK481" s="409"/>
    </row>
    <row r="482" spans="36:37">
      <c r="AJ482" s="418"/>
      <c r="AK482" s="409"/>
    </row>
    <row r="483" spans="36:37">
      <c r="AJ483" s="418"/>
      <c r="AK483" s="409"/>
    </row>
    <row r="484" spans="36:37">
      <c r="AJ484" s="418"/>
      <c r="AK484" s="409"/>
    </row>
    <row r="485" spans="36:37">
      <c r="AJ485" s="418"/>
      <c r="AK485" s="409"/>
    </row>
    <row r="486" spans="36:37">
      <c r="AJ486" s="418"/>
      <c r="AK486" s="409"/>
    </row>
    <row r="487" spans="36:37">
      <c r="AJ487" s="418"/>
      <c r="AK487" s="409"/>
    </row>
    <row r="488" spans="36:37">
      <c r="AJ488" s="418"/>
      <c r="AK488" s="409"/>
    </row>
    <row r="489" spans="36:37">
      <c r="AJ489" s="418"/>
      <c r="AK489" s="409"/>
    </row>
    <row r="490" spans="36:37">
      <c r="AJ490" s="418"/>
      <c r="AK490" s="409"/>
    </row>
    <row r="491" spans="36:37">
      <c r="AJ491" s="418"/>
      <c r="AK491" s="409"/>
    </row>
    <row r="492" spans="36:37">
      <c r="AJ492" s="407"/>
      <c r="AK492" s="400"/>
    </row>
    <row r="493" spans="36:37">
      <c r="AJ493" s="418"/>
      <c r="AK493" s="409"/>
    </row>
    <row r="494" spans="36:37">
      <c r="AJ494" s="418"/>
      <c r="AK494" s="409"/>
    </row>
    <row r="495" spans="36:37">
      <c r="AJ495" s="418"/>
      <c r="AK495" s="409"/>
    </row>
    <row r="496" spans="36:37">
      <c r="AJ496" s="418"/>
      <c r="AK496" s="409"/>
    </row>
    <row r="497" spans="36:37">
      <c r="AJ497" s="418"/>
      <c r="AK497" s="409"/>
    </row>
    <row r="498" spans="36:37">
      <c r="AJ498" s="418"/>
      <c r="AK498" s="409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8"/>
      <c r="B1" s="529"/>
      <c r="C1" s="530"/>
      <c r="D1" s="531">
        <f>P!D3</f>
        <v>45862</v>
      </c>
      <c r="E1" s="531"/>
      <c r="F1" s="531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14</v>
      </c>
      <c r="E5" s="192">
        <f>P!D7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3</v>
      </c>
      <c r="E8" s="192">
        <f>P!D10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2</v>
      </c>
      <c r="E10" s="192">
        <f>P!D12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5</v>
      </c>
      <c r="E13" s="192">
        <f>P!D15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0.2</v>
      </c>
      <c r="E14" s="192">
        <f>P!D16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1</v>
      </c>
      <c r="E15" s="192">
        <f>P!D17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5</v>
      </c>
      <c r="E19" s="192">
        <f>P!D21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0.5</v>
      </c>
      <c r="F20" s="287" t="str">
        <f t="shared" si="0"/>
        <v>নাই</v>
      </c>
      <c r="G20" s="309" t="str">
        <f t="shared" si="1"/>
        <v>++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35</v>
      </c>
      <c r="E22" s="192">
        <f>P!D24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1</v>
      </c>
      <c r="E34" s="192">
        <f>P!D36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2</v>
      </c>
      <c r="E38" s="192">
        <f>P!D40</f>
        <v>2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20</v>
      </c>
      <c r="E41" s="192">
        <f>P!D43</f>
        <v>0</v>
      </c>
      <c r="F41" s="287" t="str">
        <f t="shared" si="0"/>
        <v>হ্যা</v>
      </c>
      <c r="G41" s="309" t="str">
        <f t="shared" si="1"/>
        <v>--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4</v>
      </c>
      <c r="E56" s="192">
        <f>P!D58</f>
        <v>3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1</v>
      </c>
      <c r="E58" s="192">
        <f>P!D60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1</v>
      </c>
      <c r="E60" s="192">
        <f>P!D62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0.21</v>
      </c>
      <c r="E61" s="192">
        <f>P!D63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0.3</v>
      </c>
      <c r="E62" s="192">
        <f>P!D64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0.05</v>
      </c>
      <c r="E65" s="192">
        <f>P!D67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0.02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0.05</v>
      </c>
      <c r="E69" s="192">
        <f>P!D71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0.1</v>
      </c>
      <c r="E78" s="192">
        <f>P!D80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1</v>
      </c>
      <c r="E80" s="192">
        <f>P!D82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1</v>
      </c>
      <c r="E87" s="192">
        <f>P!D89</f>
        <v>0</v>
      </c>
      <c r="F87" s="287" t="str">
        <f t="shared" si="2"/>
        <v>হ্যা</v>
      </c>
      <c r="G87" s="309" t="str">
        <f t="shared" si="3"/>
        <v>--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0</v>
      </c>
      <c r="E88" s="192">
        <f>P!D90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40</v>
      </c>
      <c r="E89" s="192">
        <f>P!D91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0</v>
      </c>
      <c r="E95" s="192">
        <f>P!D97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 t="s">
        <v>411</v>
      </c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 t="s">
        <v>411</v>
      </c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2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8</v>
      </c>
      <c r="F133" s="287" t="str">
        <f t="shared" si="4"/>
        <v>নাই</v>
      </c>
      <c r="G133" s="309" t="str">
        <f t="shared" si="5"/>
        <v>++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1</v>
      </c>
      <c r="F135" s="287" t="str">
        <f t="shared" si="4"/>
        <v>নাই</v>
      </c>
      <c r="G135" s="309" t="str">
        <f t="shared" si="5"/>
        <v>++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0</v>
      </c>
      <c r="E141" s="192">
        <f>P!D143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 t="s">
        <v>412</v>
      </c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12</v>
      </c>
      <c r="E150" s="192">
        <f>P!D152</f>
        <v>12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5</v>
      </c>
      <c r="E153" s="192">
        <f>P!D155</f>
        <v>5.0999999999999996</v>
      </c>
      <c r="F153" s="287" t="str">
        <f t="shared" si="4"/>
        <v>হ্যা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0</v>
      </c>
      <c r="E168" s="192">
        <f>P!D170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 t="s">
        <v>412</v>
      </c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5</v>
      </c>
      <c r="E177" s="192">
        <f>P!D179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5</v>
      </c>
      <c r="E178" s="192">
        <f>P!D180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0.5</v>
      </c>
      <c r="E179" s="192">
        <f>P!D181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0.5</v>
      </c>
      <c r="E180" s="192">
        <f>P!D182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0.5</v>
      </c>
      <c r="E181" s="192">
        <f>P!D183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15</v>
      </c>
      <c r="E182" s="192">
        <f>P!D184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3</v>
      </c>
      <c r="E183" s="192">
        <f>P!D185</f>
        <v>4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1</v>
      </c>
      <c r="E184" s="192">
        <f>P!D186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0</v>
      </c>
      <c r="E186" s="192">
        <f>P!D188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0</v>
      </c>
      <c r="E188" s="192">
        <f>P!D190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0</v>
      </c>
      <c r="E190" s="192">
        <f>P!D192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0</v>
      </c>
      <c r="E193" s="192">
        <f>P!D195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5</v>
      </c>
      <c r="E195" s="192">
        <f>P!D197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1</v>
      </c>
      <c r="E197" s="192">
        <f>P!D199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0.5</v>
      </c>
      <c r="E198" s="192">
        <f>P!D200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5</v>
      </c>
      <c r="E206" s="192">
        <f>P!D208</f>
        <v>5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10</v>
      </c>
      <c r="E207" s="192">
        <f>P!D209</f>
        <v>10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1</v>
      </c>
      <c r="E214" s="192">
        <f>P!D216</f>
        <v>1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35</v>
      </c>
      <c r="E227" s="192">
        <f>P!D229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2.9340000000000002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1.5</v>
      </c>
      <c r="E230" s="192">
        <f>P!D232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75</v>
      </c>
      <c r="E231" s="192">
        <f>P!D233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 t="s">
        <v>419</v>
      </c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69</v>
      </c>
      <c r="F243" s="287" t="str">
        <f t="shared" si="6"/>
        <v>নাই</v>
      </c>
      <c r="G243" s="309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 ht="58.5">
      <c r="A247" s="322">
        <f>P!A249</f>
        <v>245</v>
      </c>
      <c r="B247" s="32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60</v>
      </c>
      <c r="F248" s="333"/>
      <c r="G248" s="309" t="str">
        <f t="shared" si="7"/>
        <v>++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50</v>
      </c>
      <c r="F250" s="333"/>
      <c r="G250" s="309" t="str">
        <f t="shared" si="7"/>
        <v>++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220</v>
      </c>
      <c r="F251" s="333"/>
      <c r="G251" s="309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3200</v>
      </c>
      <c r="F252" s="333"/>
      <c r="G252" s="309" t="str">
        <f t="shared" si="7"/>
        <v>++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tabSelected="1" zoomScale="55" zoomScaleNormal="55" workbookViewId="0">
      <pane xSplit="15" ySplit="2" topLeftCell="P247" activePane="bottomRight" state="frozen"/>
      <selection pane="topRight" activeCell="P1" sqref="P1"/>
      <selection pane="bottomLeft" activeCell="A3" sqref="A3"/>
      <selection pane="bottomRight" activeCell="L254" sqref="L254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35" width="9.140625" style="1"/>
    <col min="36" max="37" width="9.140625" style="5"/>
    <col min="38" max="16384" width="9.140625" style="1"/>
  </cols>
  <sheetData>
    <row r="1" spans="1:37" ht="54" customHeight="1">
      <c r="A1" s="442" t="s">
        <v>539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211">
        <f>COUNTIF(E4:L253, "&lt;0")</f>
        <v>0</v>
      </c>
      <c r="N1" s="208">
        <f>F254+L254</f>
        <v>805139.3642758443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425</v>
      </c>
      <c r="H2" s="215" t="s">
        <v>426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805139.36427584419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AJ3" s="5" t="s">
        <v>13</v>
      </c>
      <c r="AK3" s="5" t="s">
        <v>15</v>
      </c>
    </row>
    <row r="4" spans="1:37" ht="20.25" hidden="1" customHeight="1">
      <c r="A4" s="39">
        <f>SUBTOTAL(103,B$4:B4)</f>
        <v>0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hidden="1" customHeight="1">
      <c r="A5" s="42">
        <f>SUBTOTAL(103,B$4:B5)</f>
        <v>0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1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158</v>
      </c>
      <c r="F6" s="44">
        <f t="shared" si="0"/>
        <v>19370.647320295488</v>
      </c>
      <c r="G6" s="44">
        <f>P!AJ7</f>
        <v>200</v>
      </c>
      <c r="H6" s="44">
        <f>G6*P!AK7</f>
        <v>24250</v>
      </c>
      <c r="I6" s="44">
        <f>S!E5</f>
        <v>61</v>
      </c>
      <c r="J6" s="44">
        <f>I6*S!D5</f>
        <v>7748.3477885893799</v>
      </c>
      <c r="K6" s="44">
        <f t="shared" si="1"/>
        <v>103</v>
      </c>
      <c r="L6" s="44">
        <f t="shared" si="2"/>
        <v>12627.700468293893</v>
      </c>
      <c r="M6" s="45">
        <f>IF(ISERR((J6+H6)/(G6+I6)),P!AK7,(J6+H6)/(G6+I6))</f>
        <v>122.59903367275625</v>
      </c>
      <c r="N6" s="46">
        <f t="shared" si="3"/>
        <v>31998.347788589381</v>
      </c>
      <c r="O6" s="46">
        <f t="shared" si="4"/>
        <v>31998.347788589381</v>
      </c>
      <c r="P6" s="47" t="b">
        <f t="shared" si="5"/>
        <v>1</v>
      </c>
      <c r="Q6" s="204" t="str">
        <f t="shared" si="6"/>
        <v>OK</v>
      </c>
      <c r="AJ6" s="64">
        <f t="shared" si="7"/>
        <v>122.59903367275625</v>
      </c>
      <c r="AK6" s="64">
        <f t="shared" si="8"/>
        <v>103</v>
      </c>
    </row>
    <row r="7" spans="1:37" ht="20.25" customHeight="1">
      <c r="A7" s="39">
        <f>SUBTOTAL(103,B$4:B7)</f>
        <v>2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82</v>
      </c>
      <c r="F7" s="44">
        <f t="shared" si="0"/>
        <v>10003.654040501524</v>
      </c>
      <c r="G7" s="44">
        <f>P!AJ8</f>
        <v>50</v>
      </c>
      <c r="H7" s="44">
        <f>G7*P!AK8</f>
        <v>6100</v>
      </c>
      <c r="I7" s="44">
        <f>S!E6</f>
        <v>53</v>
      </c>
      <c r="J7" s="44">
        <f>I7*S!D6</f>
        <v>6465.5654411177684</v>
      </c>
      <c r="K7" s="44">
        <f t="shared" si="1"/>
        <v>21</v>
      </c>
      <c r="L7" s="44">
        <f t="shared" si="2"/>
        <v>2561.911400616244</v>
      </c>
      <c r="M7" s="45">
        <f>IF(ISERR((J7+H7)/(G7+I7)),P!AK8,(J7+H7)/(G7+I7))</f>
        <v>121.9957809817259</v>
      </c>
      <c r="N7" s="46">
        <f t="shared" si="3"/>
        <v>12565.565441117767</v>
      </c>
      <c r="O7" s="46">
        <f t="shared" si="4"/>
        <v>12565.565441117767</v>
      </c>
      <c r="P7" s="47" t="b">
        <f t="shared" si="5"/>
        <v>1</v>
      </c>
      <c r="Q7" s="204" t="str">
        <f t="shared" si="6"/>
        <v>OK</v>
      </c>
      <c r="AJ7" s="64">
        <f t="shared" si="7"/>
        <v>121.9957809817259</v>
      </c>
      <c r="AK7" s="64">
        <f t="shared" si="8"/>
        <v>21</v>
      </c>
    </row>
    <row r="8" spans="1:37" ht="20.25" hidden="1" customHeight="1">
      <c r="A8" s="42">
        <f>SUBTOTAL(103,B$4:B8)</f>
        <v>2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3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26.150000000000002</v>
      </c>
      <c r="F9" s="44">
        <f t="shared" si="0"/>
        <v>3530.2482828134025</v>
      </c>
      <c r="G9" s="44">
        <f>P!AJ10</f>
        <v>25</v>
      </c>
      <c r="H9" s="44">
        <f>G9*P!AK10</f>
        <v>3375</v>
      </c>
      <c r="I9" s="44">
        <f>S!E8</f>
        <v>20.120000000000019</v>
      </c>
      <c r="J9" s="44">
        <f>I9*S!D8</f>
        <v>2716.1970371143698</v>
      </c>
      <c r="K9" s="44">
        <f t="shared" si="1"/>
        <v>18.970000000000017</v>
      </c>
      <c r="L9" s="44">
        <f>K9*M9</f>
        <v>2560.9487543009677</v>
      </c>
      <c r="M9" s="45">
        <f>IF(ISERR((J9+H9)/(G9+I9)),P!AK10,(J9+H9)/(G9+I9))</f>
        <v>134.9999343332085</v>
      </c>
      <c r="N9" s="46">
        <f t="shared" si="3"/>
        <v>6091.1970371143698</v>
      </c>
      <c r="O9" s="46">
        <f t="shared" si="4"/>
        <v>6091.1970371143707</v>
      </c>
      <c r="P9" s="47" t="b">
        <f t="shared" si="5"/>
        <v>1</v>
      </c>
      <c r="Q9" s="204" t="str">
        <f t="shared" si="6"/>
        <v>OK</v>
      </c>
      <c r="AJ9" s="64">
        <f t="shared" si="7"/>
        <v>134.9999343332085</v>
      </c>
      <c r="AK9" s="64">
        <f t="shared" si="8"/>
        <v>18.970000000000017</v>
      </c>
    </row>
    <row r="10" spans="1:37" ht="20.25" customHeight="1">
      <c r="A10" s="39">
        <f>SUBTOTAL(103,B$4:B10)</f>
        <v>4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10.4</v>
      </c>
      <c r="F10" s="44">
        <f t="shared" si="0"/>
        <v>1663.9651489715698</v>
      </c>
      <c r="G10" s="44">
        <f>P!AJ11</f>
        <v>30</v>
      </c>
      <c r="H10" s="44">
        <f>G10*P!AK11</f>
        <v>4800</v>
      </c>
      <c r="I10" s="44">
        <f>S!E9</f>
        <v>13.870000000000008</v>
      </c>
      <c r="J10" s="44">
        <f>I10*S!D9</f>
        <v>2219.0529889791133</v>
      </c>
      <c r="K10" s="44">
        <f t="shared" si="1"/>
        <v>33.470000000000006</v>
      </c>
      <c r="L10" s="44">
        <f t="shared" si="2"/>
        <v>5355.0878400075435</v>
      </c>
      <c r="M10" s="45">
        <f>IF(ISERR((J10+H10)/(G10+I10)),P!AK11,(J10+H10)/(G10+I10))</f>
        <v>159.99664893957402</v>
      </c>
      <c r="N10" s="46">
        <f t="shared" si="3"/>
        <v>7019.0529889791133</v>
      </c>
      <c r="O10" s="46">
        <f t="shared" si="4"/>
        <v>7019.0529889791133</v>
      </c>
      <c r="P10" s="47" t="b">
        <f t="shared" si="5"/>
        <v>1</v>
      </c>
      <c r="Q10" s="204" t="str">
        <f t="shared" si="6"/>
        <v>OK</v>
      </c>
      <c r="AJ10" s="64">
        <f t="shared" si="7"/>
        <v>159.99664893957402</v>
      </c>
      <c r="AK10" s="64">
        <f t="shared" si="8"/>
        <v>33.470000000000006</v>
      </c>
    </row>
    <row r="11" spans="1:37" ht="20.25" customHeight="1">
      <c r="A11" s="39">
        <f>SUBTOTAL(103,B$4:B11)</f>
        <v>5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12</v>
      </c>
      <c r="F11" s="44">
        <f t="shared" si="0"/>
        <v>1570.2425283009561</v>
      </c>
      <c r="G11" s="44">
        <f>P!AJ12</f>
        <v>25</v>
      </c>
      <c r="H11" s="44">
        <f>G11*P!AK12</f>
        <v>3250</v>
      </c>
      <c r="I11" s="44">
        <f>S!E10</f>
        <v>5.1500000000000057</v>
      </c>
      <c r="J11" s="44">
        <f>I11*S!D10</f>
        <v>695.23435235615329</v>
      </c>
      <c r="K11" s="44">
        <f t="shared" si="1"/>
        <v>18.150000000000006</v>
      </c>
      <c r="L11" s="44">
        <f t="shared" si="2"/>
        <v>2374.991824055197</v>
      </c>
      <c r="M11" s="45">
        <f>IF(ISERR((J11+H11)/(G11+I11)),P!AK12,(J11+H11)/(G11+I11))</f>
        <v>130.85354402507969</v>
      </c>
      <c r="N11" s="46">
        <f t="shared" si="3"/>
        <v>3945.2343523561531</v>
      </c>
      <c r="O11" s="46">
        <f t="shared" si="4"/>
        <v>3945.2343523561531</v>
      </c>
      <c r="P11" s="47" t="b">
        <f t="shared" si="5"/>
        <v>1</v>
      </c>
      <c r="Q11" s="204" t="str">
        <f t="shared" si="6"/>
        <v>OK</v>
      </c>
      <c r="AJ11" s="64">
        <f t="shared" si="7"/>
        <v>130.85354402507969</v>
      </c>
      <c r="AK11" s="64">
        <f t="shared" si="8"/>
        <v>18.150000000000006</v>
      </c>
    </row>
    <row r="12" spans="1:37" ht="20.25" hidden="1" customHeight="1">
      <c r="A12" s="42">
        <f>SUBTOTAL(103,B$4:B12)</f>
        <v>5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6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8</v>
      </c>
      <c r="F13" s="44">
        <f t="shared" si="0"/>
        <v>490.66666666666669</v>
      </c>
      <c r="G13" s="44">
        <f>P!AJ14</f>
        <v>8</v>
      </c>
      <c r="H13" s="44">
        <f>G13*P!AK14</f>
        <v>480</v>
      </c>
      <c r="I13" s="44">
        <f>S!E12</f>
        <v>2</v>
      </c>
      <c r="J13" s="44">
        <f>I13*S!D12</f>
        <v>133.33333333333334</v>
      </c>
      <c r="K13" s="44">
        <f t="shared" si="1"/>
        <v>2</v>
      </c>
      <c r="L13" s="44">
        <f t="shared" si="2"/>
        <v>122.66666666666667</v>
      </c>
      <c r="M13" s="45">
        <f>IF(ISERR((J13+H13)/(G13+I13)),P!AK14,(J13+H13)/(G13+I13))</f>
        <v>61.333333333333336</v>
      </c>
      <c r="N13" s="46">
        <f t="shared" si="3"/>
        <v>613.33333333333337</v>
      </c>
      <c r="O13" s="46">
        <f t="shared" si="4"/>
        <v>613.33333333333337</v>
      </c>
      <c r="P13" s="47" t="b">
        <f t="shared" si="5"/>
        <v>1</v>
      </c>
      <c r="Q13" s="204" t="str">
        <f t="shared" si="6"/>
        <v>OK</v>
      </c>
      <c r="AJ13" s="64">
        <f t="shared" si="7"/>
        <v>61.333333333333336</v>
      </c>
      <c r="AK13" s="64">
        <f t="shared" si="8"/>
        <v>2</v>
      </c>
    </row>
    <row r="14" spans="1:37" ht="20.25" customHeight="1">
      <c r="A14" s="39">
        <f>SUBTOTAL(103,B$4:B14)</f>
        <v>7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128.4</v>
      </c>
      <c r="F14" s="44">
        <f t="shared" si="0"/>
        <v>22883.974410200128</v>
      </c>
      <c r="G14" s="44">
        <f>P!AJ15</f>
        <v>125</v>
      </c>
      <c r="H14" s="44">
        <f>G14*P!AK15</f>
        <v>22280</v>
      </c>
      <c r="I14" s="44">
        <f>S!E13</f>
        <v>3.4000000000000057</v>
      </c>
      <c r="J14" s="44">
        <f>I14*S!D13</f>
        <v>603.97441020012752</v>
      </c>
      <c r="K14" s="44">
        <f t="shared" si="1"/>
        <v>0</v>
      </c>
      <c r="L14" s="44">
        <f t="shared" si="2"/>
        <v>0</v>
      </c>
      <c r="M14" s="45">
        <f>IF(ISERR((J14+H14)/(G14+I14)),P!AK15,(J14+H14)/(G14+I14))</f>
        <v>178.22409976791377</v>
      </c>
      <c r="N14" s="46">
        <f t="shared" si="3"/>
        <v>22883.974410200128</v>
      </c>
      <c r="O14" s="46">
        <f t="shared" si="4"/>
        <v>22883.974410200128</v>
      </c>
      <c r="P14" s="47" t="b">
        <f t="shared" si="5"/>
        <v>1</v>
      </c>
      <c r="Q14" s="204" t="str">
        <f t="shared" si="6"/>
        <v>OK</v>
      </c>
      <c r="AJ14" s="64">
        <f t="shared" si="7"/>
        <v>178.22409976791377</v>
      </c>
      <c r="AK14" s="64">
        <f t="shared" si="8"/>
        <v>0</v>
      </c>
    </row>
    <row r="15" spans="1:37" ht="20.25" customHeight="1">
      <c r="A15" s="39">
        <f>SUBTOTAL(103,B$4:B15)</f>
        <v>8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4.0999999999999996</v>
      </c>
      <c r="F15" s="44">
        <f t="shared" si="0"/>
        <v>1317.0034312942257</v>
      </c>
      <c r="G15" s="44">
        <f>P!AJ16</f>
        <v>4</v>
      </c>
      <c r="H15" s="44">
        <f>G15*P!AK16</f>
        <v>1280</v>
      </c>
      <c r="I15" s="44">
        <f>S!E14</f>
        <v>2.0699999999999985</v>
      </c>
      <c r="J15" s="44">
        <f>I15*S!D14</f>
        <v>669.80751901364613</v>
      </c>
      <c r="K15" s="44">
        <f t="shared" si="1"/>
        <v>1.9699999999999989</v>
      </c>
      <c r="L15" s="44">
        <f t="shared" si="2"/>
        <v>632.80408771942029</v>
      </c>
      <c r="M15" s="45">
        <f>IF(ISERR((J15+H15)/(G15+I15)),P!AK16,(J15+H15)/(G15+I15))</f>
        <v>321.22034909615263</v>
      </c>
      <c r="N15" s="46">
        <f t="shared" si="3"/>
        <v>1949.807519013646</v>
      </c>
      <c r="O15" s="46">
        <f t="shared" si="4"/>
        <v>1949.807519013646</v>
      </c>
      <c r="P15" s="47" t="b">
        <f t="shared" si="5"/>
        <v>1</v>
      </c>
      <c r="Q15" s="204" t="str">
        <f t="shared" si="6"/>
        <v>OK</v>
      </c>
      <c r="AJ15" s="64">
        <f t="shared" si="7"/>
        <v>321.22034909615263</v>
      </c>
      <c r="AK15" s="64">
        <f t="shared" si="8"/>
        <v>1.9699999999999989</v>
      </c>
    </row>
    <row r="16" spans="1:37" ht="20.25" customHeight="1">
      <c r="A16" s="39">
        <f>SUBTOTAL(103,B$4:B16)</f>
        <v>9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27</v>
      </c>
      <c r="F16" s="44">
        <f t="shared" si="0"/>
        <v>1079.9978734470264</v>
      </c>
      <c r="G16" s="44">
        <f>P!AJ17</f>
        <v>25</v>
      </c>
      <c r="H16" s="44">
        <f>G16*P!AK17</f>
        <v>1000</v>
      </c>
      <c r="I16" s="44">
        <f>S!E15</f>
        <v>26</v>
      </c>
      <c r="J16" s="44">
        <f>I16*S!D15</f>
        <v>1039.9959831777164</v>
      </c>
      <c r="K16" s="44">
        <f t="shared" si="1"/>
        <v>24</v>
      </c>
      <c r="L16" s="44">
        <f t="shared" si="2"/>
        <v>959.99810973069009</v>
      </c>
      <c r="M16" s="45">
        <f>IF(ISERR((J16+H16)/(G16+I16)),P!AK17,(J16+H16)/(G16+I16))</f>
        <v>39.999921238778754</v>
      </c>
      <c r="N16" s="46">
        <f t="shared" si="3"/>
        <v>2039.9959831777164</v>
      </c>
      <c r="O16" s="46">
        <f t="shared" si="4"/>
        <v>2039.9959831777164</v>
      </c>
      <c r="P16" s="47" t="b">
        <f t="shared" si="5"/>
        <v>1</v>
      </c>
      <c r="Q16" s="204" t="str">
        <f t="shared" si="6"/>
        <v>OK</v>
      </c>
      <c r="AJ16" s="64">
        <f t="shared" si="7"/>
        <v>39.999921238778754</v>
      </c>
      <c r="AK16" s="64">
        <f t="shared" si="8"/>
        <v>24</v>
      </c>
    </row>
    <row r="17" spans="1:37" ht="20.25" hidden="1" customHeight="1">
      <c r="A17" s="42">
        <f>SUBTOTAL(103,B$4:B17)</f>
        <v>9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10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0.75</v>
      </c>
      <c r="F18" s="44">
        <f t="shared" si="0"/>
        <v>330</v>
      </c>
      <c r="G18" s="44">
        <f>P!AJ19</f>
        <v>0.75</v>
      </c>
      <c r="H18" s="44">
        <f>G18*P!AK19</f>
        <v>330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440</v>
      </c>
      <c r="N18" s="46">
        <f t="shared" si="3"/>
        <v>330</v>
      </c>
      <c r="O18" s="46">
        <f t="shared" si="4"/>
        <v>330</v>
      </c>
      <c r="P18" s="47" t="b">
        <f t="shared" si="5"/>
        <v>1</v>
      </c>
      <c r="Q18" s="204" t="str">
        <f t="shared" si="6"/>
        <v>OK</v>
      </c>
      <c r="AJ18" s="64">
        <f t="shared" si="7"/>
        <v>440</v>
      </c>
      <c r="AK18" s="64">
        <f t="shared" si="8"/>
        <v>0</v>
      </c>
    </row>
    <row r="19" spans="1:37" ht="20.25" customHeight="1">
      <c r="A19" s="39">
        <f>SUBTOTAL(103,B$4:B19)</f>
        <v>11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0.1</v>
      </c>
      <c r="F19" s="44">
        <f t="shared" si="0"/>
        <v>19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04" t="str">
        <f t="shared" si="6"/>
        <v>OK</v>
      </c>
      <c r="AJ19" s="64">
        <f t="shared" si="7"/>
        <v>190</v>
      </c>
      <c r="AK19" s="64">
        <f t="shared" si="8"/>
        <v>0.30000000000000004</v>
      </c>
    </row>
    <row r="20" spans="1:37" ht="20.25" customHeight="1">
      <c r="A20" s="39">
        <f>SUBTOTAL(103,B$4:B20)</f>
        <v>12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95</v>
      </c>
      <c r="F20" s="44">
        <f t="shared" si="0"/>
        <v>5699.9999885577117</v>
      </c>
      <c r="G20" s="44">
        <f>P!AJ21</f>
        <v>126</v>
      </c>
      <c r="H20" s="44">
        <f>G20*P!AK21</f>
        <v>7560</v>
      </c>
      <c r="I20" s="44">
        <f>S!E19</f>
        <v>15</v>
      </c>
      <c r="J20" s="44">
        <f>I20*S!D19</f>
        <v>899.9999830172344</v>
      </c>
      <c r="K20" s="44">
        <f t="shared" si="1"/>
        <v>46</v>
      </c>
      <c r="L20" s="44">
        <f t="shared" si="2"/>
        <v>2759.9999944595234</v>
      </c>
      <c r="M20" s="45">
        <f>IF(ISERR((J20+H20)/(G20+I20)),P!AK21,(J20+H20)/(G20+I20))</f>
        <v>59.999999879554856</v>
      </c>
      <c r="N20" s="46">
        <f t="shared" si="3"/>
        <v>8459.9999830172346</v>
      </c>
      <c r="O20" s="46">
        <f t="shared" si="4"/>
        <v>8459.9999830172346</v>
      </c>
      <c r="P20" s="47" t="b">
        <f t="shared" si="5"/>
        <v>1</v>
      </c>
      <c r="Q20" s="204" t="str">
        <f t="shared" si="6"/>
        <v>OK</v>
      </c>
      <c r="AJ20" s="64">
        <f t="shared" si="7"/>
        <v>59.999999879554856</v>
      </c>
      <c r="AK20" s="64">
        <f t="shared" si="8"/>
        <v>46</v>
      </c>
    </row>
    <row r="21" spans="1:37" ht="20.25" customHeight="1">
      <c r="A21" s="39">
        <f>SUBTOTAL(103,B$4:B21)</f>
        <v>13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7.03</v>
      </c>
      <c r="F21" s="44">
        <f t="shared" si="0"/>
        <v>6485.1750000000002</v>
      </c>
      <c r="G21" s="44">
        <f>P!AJ22</f>
        <v>8</v>
      </c>
      <c r="H21" s="44">
        <f>G21*P!AK22</f>
        <v>7380</v>
      </c>
      <c r="I21" s="44">
        <f>S!E20</f>
        <v>0</v>
      </c>
      <c r="J21" s="44">
        <f>I21*S!D20</f>
        <v>0</v>
      </c>
      <c r="K21" s="44">
        <f t="shared" si="1"/>
        <v>0.96999999999999975</v>
      </c>
      <c r="L21" s="44">
        <f t="shared" si="2"/>
        <v>894.82499999999982</v>
      </c>
      <c r="M21" s="45">
        <f>IF(ISERR((J21+H21)/(G21+I21)),P!AK22,(J21+H21)/(G21+I21))</f>
        <v>922.5</v>
      </c>
      <c r="N21" s="46">
        <f t="shared" si="3"/>
        <v>7380</v>
      </c>
      <c r="O21" s="46">
        <f t="shared" si="4"/>
        <v>7380</v>
      </c>
      <c r="P21" s="47" t="b">
        <f t="shared" si="5"/>
        <v>1</v>
      </c>
      <c r="Q21" s="204" t="str">
        <f t="shared" si="6"/>
        <v>OK</v>
      </c>
      <c r="AJ21" s="64">
        <f t="shared" si="7"/>
        <v>922.5</v>
      </c>
      <c r="AK21" s="64">
        <f t="shared" si="8"/>
        <v>0.96999999999999975</v>
      </c>
    </row>
    <row r="22" spans="1:37" ht="20.25" customHeight="1">
      <c r="A22" s="39">
        <f>SUBTOTAL(103,B$4:B22)</f>
        <v>14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9</v>
      </c>
      <c r="F22" s="44">
        <f t="shared" si="0"/>
        <v>2133.75</v>
      </c>
      <c r="G22" s="44">
        <f>P!AJ23</f>
        <v>6</v>
      </c>
      <c r="H22" s="44">
        <f>G22*P!AK23</f>
        <v>1560</v>
      </c>
      <c r="I22" s="44">
        <f>S!E21</f>
        <v>6</v>
      </c>
      <c r="J22" s="44">
        <f>I22*S!D21</f>
        <v>1285</v>
      </c>
      <c r="K22" s="44">
        <f t="shared" si="1"/>
        <v>3</v>
      </c>
      <c r="L22" s="44">
        <f t="shared" si="2"/>
        <v>711.25</v>
      </c>
      <c r="M22" s="45">
        <f>IF(ISERR((J22+H22)/(G22+I22)),P!AK23,(J22+H22)/(G22+I22))</f>
        <v>237.08333333333334</v>
      </c>
      <c r="N22" s="46">
        <f t="shared" si="3"/>
        <v>2845</v>
      </c>
      <c r="O22" s="46">
        <f t="shared" si="4"/>
        <v>2845</v>
      </c>
      <c r="P22" s="47" t="b">
        <f t="shared" si="5"/>
        <v>1</v>
      </c>
      <c r="Q22" s="204" t="str">
        <f t="shared" si="6"/>
        <v>OK</v>
      </c>
      <c r="AJ22" s="64">
        <f t="shared" si="7"/>
        <v>237.08333333333334</v>
      </c>
      <c r="AK22" s="64">
        <f t="shared" si="8"/>
        <v>3</v>
      </c>
    </row>
    <row r="23" spans="1:37" ht="20.25" customHeight="1">
      <c r="A23" s="39">
        <f>SUBTOTAL(103,B$4:B23)</f>
        <v>15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1006</v>
      </c>
      <c r="F23" s="44">
        <f t="shared" si="0"/>
        <v>2856.8433704541208</v>
      </c>
      <c r="G23" s="44">
        <f>P!AJ24</f>
        <v>0</v>
      </c>
      <c r="H23" s="44">
        <f>G23*P!AK24</f>
        <v>0</v>
      </c>
      <c r="I23" s="44">
        <f>S!E22</f>
        <v>1638</v>
      </c>
      <c r="J23" s="44">
        <f>I23*S!D22</f>
        <v>4651.5998417533301</v>
      </c>
      <c r="K23" s="44">
        <f t="shared" si="1"/>
        <v>632</v>
      </c>
      <c r="L23" s="44">
        <f t="shared" si="2"/>
        <v>1794.7564712992091</v>
      </c>
      <c r="M23" s="45">
        <f>IF(ISERR((J23+H23)/(G23+I23)),P!AK24,(J23+H23)/(G23+I23))</f>
        <v>2.8398045431949512</v>
      </c>
      <c r="N23" s="46">
        <f t="shared" si="3"/>
        <v>4651.5998417533301</v>
      </c>
      <c r="O23" s="46">
        <f t="shared" si="4"/>
        <v>4651.5998417533301</v>
      </c>
      <c r="P23" s="47" t="b">
        <f t="shared" si="5"/>
        <v>1</v>
      </c>
      <c r="Q23" s="204" t="str">
        <f t="shared" si="6"/>
        <v>OK</v>
      </c>
      <c r="AJ23" s="64">
        <f t="shared" si="7"/>
        <v>2.8398045431949512</v>
      </c>
      <c r="AK23" s="64">
        <f t="shared" si="8"/>
        <v>632</v>
      </c>
    </row>
    <row r="24" spans="1:37" ht="20.25" customHeight="1">
      <c r="A24" s="39">
        <f>SUBTOTAL(103,B$4:B24)</f>
        <v>16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11</v>
      </c>
      <c r="F24" s="44">
        <f t="shared" si="0"/>
        <v>1995</v>
      </c>
      <c r="G24" s="44">
        <f>P!AJ25</f>
        <v>11</v>
      </c>
      <c r="H24" s="44">
        <f>G24*P!AK25</f>
        <v>1995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1995</v>
      </c>
      <c r="O24" s="46">
        <f t="shared" si="4"/>
        <v>1995</v>
      </c>
      <c r="P24" s="47" t="b">
        <f t="shared" si="5"/>
        <v>1</v>
      </c>
      <c r="Q24" s="204" t="str">
        <f t="shared" si="6"/>
        <v>OK</v>
      </c>
      <c r="AJ24" s="64">
        <f t="shared" si="7"/>
        <v>181.36363636363637</v>
      </c>
      <c r="AK24" s="64">
        <f t="shared" si="8"/>
        <v>0</v>
      </c>
    </row>
    <row r="25" spans="1:37" ht="20.25" hidden="1" customHeight="1">
      <c r="A25" s="42">
        <f>SUBTOTAL(103,B$4:B25)</f>
        <v>16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17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hidden="1" customHeight="1">
      <c r="A27" s="42">
        <f>SUBTOTAL(103,B$4:B27)</f>
        <v>17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18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19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0.7</v>
      </c>
      <c r="F29" s="44">
        <f t="shared" si="0"/>
        <v>81.899999999999991</v>
      </c>
      <c r="G29" s="44">
        <f>P!AJ30</f>
        <v>0</v>
      </c>
      <c r="H29" s="44">
        <f>G29*P!AK30</f>
        <v>0</v>
      </c>
      <c r="I29" s="44">
        <f>S!E28</f>
        <v>0.7</v>
      </c>
      <c r="J29" s="44">
        <f>I29*S!D28</f>
        <v>81.899999999999991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81.899999999999991</v>
      </c>
      <c r="O29" s="46">
        <f t="shared" si="4"/>
        <v>81.899999999999991</v>
      </c>
      <c r="P29" s="47" t="b">
        <f t="shared" si="5"/>
        <v>1</v>
      </c>
      <c r="Q29" s="204" t="str">
        <f t="shared" si="6"/>
        <v>OK</v>
      </c>
      <c r="AJ29" s="64">
        <f t="shared" si="7"/>
        <v>117</v>
      </c>
      <c r="AK29" s="64">
        <f t="shared" si="8"/>
        <v>0</v>
      </c>
    </row>
    <row r="30" spans="1:37" ht="20.25" customHeight="1">
      <c r="A30" s="39">
        <f>SUBTOTAL(103,B$4:B30)</f>
        <v>20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4.0000000000000001E-3</v>
      </c>
      <c r="F30" s="44">
        <f t="shared" si="0"/>
        <v>1200</v>
      </c>
      <c r="G30" s="44">
        <f>P!AJ31</f>
        <v>4.0000000000000001E-3</v>
      </c>
      <c r="H30" s="44">
        <f>G30*P!AK31</f>
        <v>1200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1200</v>
      </c>
      <c r="O30" s="46">
        <f t="shared" si="4"/>
        <v>1200</v>
      </c>
      <c r="P30" s="47" t="b">
        <f t="shared" si="5"/>
        <v>1</v>
      </c>
      <c r="Q30" s="204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21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</v>
      </c>
      <c r="F31" s="44">
        <f t="shared" si="0"/>
        <v>240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04" t="str">
        <f t="shared" si="6"/>
        <v>OK</v>
      </c>
      <c r="AJ31" s="64">
        <f t="shared" si="7"/>
        <v>2400</v>
      </c>
      <c r="AK31" s="64">
        <f t="shared" si="8"/>
        <v>0</v>
      </c>
    </row>
    <row r="32" spans="1:37" ht="20.25" customHeight="1">
      <c r="A32" s="39">
        <f>SUBTOTAL(103,B$4:B32)</f>
        <v>22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2</v>
      </c>
      <c r="F32" s="44">
        <f t="shared" si="0"/>
        <v>240</v>
      </c>
      <c r="G32" s="44">
        <f>P!AJ33</f>
        <v>2</v>
      </c>
      <c r="H32" s="44">
        <f>G32*P!AK33</f>
        <v>240</v>
      </c>
      <c r="I32" s="44">
        <f>S!E31</f>
        <v>1.4000000000000004</v>
      </c>
      <c r="J32" s="44">
        <f>I32*S!D31</f>
        <v>168.00000000000006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408.00000000000006</v>
      </c>
      <c r="O32" s="46">
        <f t="shared" si="4"/>
        <v>408.00000000000006</v>
      </c>
      <c r="P32" s="47" t="b">
        <f t="shared" si="5"/>
        <v>1</v>
      </c>
      <c r="Q32" s="204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hidden="1" customHeight="1">
      <c r="A33" s="42">
        <f>SUBTOTAL(103,B$4:B33)</f>
        <v>22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hidden="1" customHeight="1">
      <c r="A34" s="42">
        <f>SUBTOTAL(103,B$4:B34)</f>
        <v>22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23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25</v>
      </c>
      <c r="F35" s="44">
        <f t="shared" si="0"/>
        <v>3447.9111716761158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3585.8276185431605</v>
      </c>
      <c r="K35" s="44">
        <f t="shared" si="1"/>
        <v>1</v>
      </c>
      <c r="L35" s="44">
        <f t="shared" si="2"/>
        <v>137.91644686704464</v>
      </c>
      <c r="M35" s="45">
        <f>IF(ISERR((J35+H35)/(G35+I35)),P!AK36,(J35+H35)/(G35+I35))</f>
        <v>137.91644686704464</v>
      </c>
      <c r="N35" s="46">
        <f t="shared" si="3"/>
        <v>3585.8276185431605</v>
      </c>
      <c r="O35" s="46">
        <f t="shared" si="4"/>
        <v>3585.8276185431605</v>
      </c>
      <c r="P35" s="47" t="b">
        <f t="shared" si="5"/>
        <v>1</v>
      </c>
      <c r="Q35" s="204" t="str">
        <f t="shared" si="6"/>
        <v>OK</v>
      </c>
      <c r="AJ35" s="64">
        <f t="shared" si="7"/>
        <v>137.91644686704464</v>
      </c>
      <c r="AK35" s="64">
        <f t="shared" si="8"/>
        <v>1</v>
      </c>
    </row>
    <row r="36" spans="1:37" ht="20.25" customHeight="1">
      <c r="A36" s="39">
        <f>SUBTOTAL(103,B$4:B36)</f>
        <v>24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6</v>
      </c>
      <c r="F36" s="44">
        <f t="shared" si="0"/>
        <v>1020</v>
      </c>
      <c r="G36" s="44">
        <f>P!AJ37</f>
        <v>6</v>
      </c>
      <c r="H36" s="44">
        <f>G36*P!AK37</f>
        <v>1020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1020</v>
      </c>
      <c r="O36" s="46">
        <f t="shared" si="4"/>
        <v>1020</v>
      </c>
      <c r="P36" s="47" t="b">
        <f t="shared" si="5"/>
        <v>1</v>
      </c>
      <c r="Q36" s="204" t="str">
        <f t="shared" si="6"/>
        <v>OK</v>
      </c>
      <c r="AJ36" s="64">
        <f t="shared" si="7"/>
        <v>170</v>
      </c>
      <c r="AK36" s="64">
        <f t="shared" si="8"/>
        <v>0</v>
      </c>
    </row>
    <row r="37" spans="1:37" ht="20.25" customHeight="1">
      <c r="A37" s="39">
        <f>SUBTOTAL(103,B$4:B37)</f>
        <v>25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1.9750000000000001</v>
      </c>
      <c r="F37" s="44">
        <f t="shared" si="0"/>
        <v>779.02777777777783</v>
      </c>
      <c r="G37" s="44">
        <f>P!AJ38</f>
        <v>2</v>
      </c>
      <c r="H37" s="44">
        <f>G37*P!AK38</f>
        <v>800</v>
      </c>
      <c r="I37" s="44">
        <f>S!E36</f>
        <v>0.39999999999999991</v>
      </c>
      <c r="J37" s="44">
        <f>I37*S!D36</f>
        <v>146.66666666666663</v>
      </c>
      <c r="K37" s="44">
        <f t="shared" si="1"/>
        <v>0.42499999999999982</v>
      </c>
      <c r="L37" s="44">
        <f t="shared" si="2"/>
        <v>167.63888888888883</v>
      </c>
      <c r="M37" s="45">
        <f>IF(ISERR((J37+H37)/(G37+I37)),P!AK38,(J37+H37)/(G37+I37))</f>
        <v>394.44444444444446</v>
      </c>
      <c r="N37" s="46">
        <f t="shared" si="3"/>
        <v>946.66666666666663</v>
      </c>
      <c r="O37" s="46">
        <f t="shared" si="4"/>
        <v>946.66666666666663</v>
      </c>
      <c r="P37" s="47" t="b">
        <f t="shared" si="5"/>
        <v>1</v>
      </c>
      <c r="Q37" s="204" t="str">
        <f t="shared" si="6"/>
        <v>OK</v>
      </c>
      <c r="AJ37" s="64">
        <f t="shared" si="7"/>
        <v>394.44444444444446</v>
      </c>
      <c r="AK37" s="64">
        <f t="shared" si="8"/>
        <v>0.42499999999999982</v>
      </c>
    </row>
    <row r="38" spans="1:37" ht="20.25" hidden="1" customHeight="1">
      <c r="A38" s="42">
        <f>SUBTOTAL(103,B$4:B38)</f>
        <v>25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26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23</v>
      </c>
      <c r="F39" s="44">
        <f t="shared" si="0"/>
        <v>2365</v>
      </c>
      <c r="G39" s="44">
        <f>P!AJ40</f>
        <v>23</v>
      </c>
      <c r="H39" s="44">
        <f>G39*P!AK40</f>
        <v>2365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102.82608695652173</v>
      </c>
      <c r="N39" s="46">
        <f t="shared" si="3"/>
        <v>2365</v>
      </c>
      <c r="O39" s="46">
        <f t="shared" si="4"/>
        <v>2365</v>
      </c>
      <c r="P39" s="47" t="b">
        <f t="shared" si="5"/>
        <v>1</v>
      </c>
      <c r="Q39" s="204" t="str">
        <f t="shared" si="6"/>
        <v>OK</v>
      </c>
      <c r="AJ39" s="64">
        <f t="shared" si="7"/>
        <v>102.82608695652173</v>
      </c>
      <c r="AK39" s="64">
        <f t="shared" si="8"/>
        <v>0</v>
      </c>
    </row>
    <row r="40" spans="1:37" ht="20.25" hidden="1" customHeight="1">
      <c r="A40" s="39">
        <f>SUBTOTAL(103,B$4:B40)</f>
        <v>26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4" t="str">
        <f t="shared" si="6"/>
        <v>×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27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5</v>
      </c>
      <c r="F41" s="44">
        <f t="shared" si="0"/>
        <v>450</v>
      </c>
      <c r="G41" s="44">
        <f>P!AJ42</f>
        <v>5</v>
      </c>
      <c r="H41" s="44">
        <f>G41*P!AK42</f>
        <v>450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450</v>
      </c>
      <c r="O41" s="46">
        <f t="shared" si="4"/>
        <v>450</v>
      </c>
      <c r="P41" s="47" t="b">
        <f t="shared" si="5"/>
        <v>1</v>
      </c>
      <c r="Q41" s="204" t="str">
        <f t="shared" si="6"/>
        <v>OK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28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595</v>
      </c>
      <c r="F42" s="44">
        <f t="shared" si="0"/>
        <v>4760</v>
      </c>
      <c r="G42" s="44">
        <f>P!AJ43</f>
        <v>0</v>
      </c>
      <c r="H42" s="44">
        <f>G42*P!AK43</f>
        <v>0</v>
      </c>
      <c r="I42" s="44">
        <f>S!E41</f>
        <v>700</v>
      </c>
      <c r="J42" s="44">
        <f>I42*S!D41</f>
        <v>5600</v>
      </c>
      <c r="K42" s="44">
        <f t="shared" si="1"/>
        <v>105</v>
      </c>
      <c r="L42" s="44">
        <f t="shared" si="2"/>
        <v>840</v>
      </c>
      <c r="M42" s="45">
        <f>IF(ISERR((J42+H42)/(G42+I42)),P!AK43,(J42+H42)/(G42+I42))</f>
        <v>8</v>
      </c>
      <c r="N42" s="46">
        <f t="shared" si="3"/>
        <v>5600</v>
      </c>
      <c r="O42" s="46">
        <f t="shared" si="4"/>
        <v>5600</v>
      </c>
      <c r="P42" s="47" t="b">
        <f t="shared" si="5"/>
        <v>1</v>
      </c>
      <c r="Q42" s="204" t="str">
        <f t="shared" si="6"/>
        <v>OK</v>
      </c>
      <c r="AJ42" s="64">
        <f t="shared" si="7"/>
        <v>8</v>
      </c>
      <c r="AK42" s="64">
        <f t="shared" si="8"/>
        <v>105</v>
      </c>
    </row>
    <row r="43" spans="1:37" ht="20.25" hidden="1" customHeight="1">
      <c r="A43" s="42">
        <f>SUBTOTAL(103,B$4:B43)</f>
        <v>28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AJ43" s="64">
        <f t="shared" si="7"/>
        <v>7.5</v>
      </c>
      <c r="AK43" s="64">
        <f t="shared" si="8"/>
        <v>0</v>
      </c>
    </row>
    <row r="44" spans="1:37" ht="20.25" customHeight="1">
      <c r="A44" s="39">
        <f>SUBTOTAL(103,B$4:B44)</f>
        <v>29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hidden="1" customHeight="1">
      <c r="A45" s="39">
        <f>SUBTOTAL(103,B$4:B45)</f>
        <v>29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30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500</v>
      </c>
      <c r="F46" s="44">
        <f t="shared" si="0"/>
        <v>5004.1490237051257</v>
      </c>
      <c r="G46" s="44">
        <f>P!AJ47</f>
        <v>0</v>
      </c>
      <c r="H46" s="44">
        <f>G46*P!AK47</f>
        <v>0</v>
      </c>
      <c r="I46" s="44">
        <f>S!E45</f>
        <v>700</v>
      </c>
      <c r="J46" s="44">
        <f>I46*S!D45</f>
        <v>7005.8086331871764</v>
      </c>
      <c r="K46" s="44">
        <f t="shared" si="1"/>
        <v>200</v>
      </c>
      <c r="L46" s="44">
        <f t="shared" si="2"/>
        <v>2001.6596094820504</v>
      </c>
      <c r="M46" s="45">
        <f>IF(ISERR((J46+H46)/(G46+I46)),P!AK47,(J46+H46)/(G46+I46))</f>
        <v>10.008298047410252</v>
      </c>
      <c r="N46" s="46">
        <f t="shared" si="3"/>
        <v>7005.8086331871764</v>
      </c>
      <c r="O46" s="46">
        <f t="shared" si="4"/>
        <v>7005.8086331871764</v>
      </c>
      <c r="P46" s="47" t="b">
        <f t="shared" si="5"/>
        <v>1</v>
      </c>
      <c r="Q46" s="204" t="str">
        <f t="shared" si="6"/>
        <v>OK</v>
      </c>
      <c r="AJ46" s="64">
        <f t="shared" si="7"/>
        <v>10.008298047410252</v>
      </c>
      <c r="AK46" s="64">
        <f t="shared" si="8"/>
        <v>200</v>
      </c>
    </row>
    <row r="47" spans="1:37" ht="20.25" customHeight="1">
      <c r="A47" s="39">
        <f>SUBTOTAL(103,B$4:B47)</f>
        <v>31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32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450</v>
      </c>
      <c r="F48" s="44">
        <f t="shared" si="0"/>
        <v>900</v>
      </c>
      <c r="G48" s="44">
        <f>P!AJ49</f>
        <v>500</v>
      </c>
      <c r="H48" s="44">
        <f>G48*P!AK49</f>
        <v>1000</v>
      </c>
      <c r="I48" s="44">
        <f>S!E47</f>
        <v>0</v>
      </c>
      <c r="J48" s="44">
        <f>I48*S!D47</f>
        <v>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1000</v>
      </c>
      <c r="O48" s="46">
        <f t="shared" si="4"/>
        <v>1000</v>
      </c>
      <c r="P48" s="47" t="b">
        <f t="shared" si="5"/>
        <v>1</v>
      </c>
      <c r="Q48" s="204" t="str">
        <f t="shared" si="6"/>
        <v>OK</v>
      </c>
      <c r="AJ48" s="64">
        <f t="shared" si="7"/>
        <v>2</v>
      </c>
      <c r="AK48" s="64">
        <f t="shared" si="8"/>
        <v>50</v>
      </c>
    </row>
    <row r="49" spans="1:37" ht="20.25" hidden="1" customHeight="1">
      <c r="A49" s="42">
        <f>SUBTOTAL(103,B$4:B49)</f>
        <v>32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4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hidden="1" customHeight="1">
      <c r="A50" s="42">
        <f>SUBTOTAL(103,B$4:B50)</f>
        <v>32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33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11</v>
      </c>
      <c r="F51" s="44">
        <f t="shared" si="0"/>
        <v>660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04" t="str">
        <f t="shared" si="6"/>
        <v>OK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34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3</v>
      </c>
      <c r="F52" s="44">
        <f t="shared" si="0"/>
        <v>270</v>
      </c>
      <c r="G52" s="44">
        <f>P!AJ53</f>
        <v>3</v>
      </c>
      <c r="H52" s="44">
        <f>G52*P!AK53</f>
        <v>270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270</v>
      </c>
      <c r="O52" s="46">
        <f t="shared" si="4"/>
        <v>270</v>
      </c>
      <c r="P52" s="47" t="b">
        <f t="shared" si="5"/>
        <v>1</v>
      </c>
      <c r="Q52" s="204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hidden="1" customHeight="1">
      <c r="A53" s="39">
        <f>SUBTOTAL(103,B$4:B53)</f>
        <v>34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hidden="1" customHeight="1">
      <c r="A54" s="39">
        <f>SUBTOTAL(103,B$4:B54)</f>
        <v>34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AJ54" s="64">
        <f t="shared" si="7"/>
        <v>0.9</v>
      </c>
      <c r="AK54" s="64">
        <f t="shared" si="8"/>
        <v>0</v>
      </c>
    </row>
    <row r="55" spans="1:37" ht="20.25" customHeight="1">
      <c r="A55" s="39">
        <f>SUBTOTAL(103,B$4:B55)</f>
        <v>35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14.35201216693754</v>
      </c>
      <c r="P55" s="47" t="b">
        <f t="shared" si="5"/>
        <v>1</v>
      </c>
      <c r="Q55" s="204" t="str">
        <f t="shared" si="6"/>
        <v>OK</v>
      </c>
      <c r="AJ55" s="64">
        <f t="shared" si="7"/>
        <v>0.79733400927430775</v>
      </c>
      <c r="AK55" s="64">
        <f t="shared" si="8"/>
        <v>18</v>
      </c>
    </row>
    <row r="56" spans="1:37" ht="20.25" customHeight="1">
      <c r="A56" s="39">
        <f>SUBTOTAL(103,B$4:B56)</f>
        <v>36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1</v>
      </c>
      <c r="F56" s="44">
        <f t="shared" si="0"/>
        <v>0.25232142857142859</v>
      </c>
      <c r="G56" s="44">
        <f>P!AJ57</f>
        <v>0</v>
      </c>
      <c r="H56" s="44">
        <f>G56*P!AK57</f>
        <v>0</v>
      </c>
      <c r="I56" s="44">
        <f>S!E55</f>
        <v>50</v>
      </c>
      <c r="J56" s="44">
        <f>I56*S!D55</f>
        <v>12.616071428571429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12.616071428571429</v>
      </c>
      <c r="O56" s="46">
        <f t="shared" si="4"/>
        <v>12.616071428571431</v>
      </c>
      <c r="P56" s="47" t="b">
        <f t="shared" si="5"/>
        <v>1</v>
      </c>
      <c r="Q56" s="204" t="str">
        <f t="shared" si="6"/>
        <v>OK</v>
      </c>
      <c r="AJ56" s="64">
        <f t="shared" si="7"/>
        <v>0.25232142857142859</v>
      </c>
      <c r="AK56" s="64">
        <f t="shared" si="8"/>
        <v>49</v>
      </c>
    </row>
    <row r="57" spans="1:37" ht="20.25" customHeight="1">
      <c r="A57" s="39">
        <f>SUBTOTAL(103,B$4:B57)</f>
        <v>37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60</v>
      </c>
      <c r="F57" s="44">
        <f t="shared" si="0"/>
        <v>1200</v>
      </c>
      <c r="G57" s="44">
        <f>P!AJ58</f>
        <v>62</v>
      </c>
      <c r="H57" s="44">
        <f>G57*P!AK58</f>
        <v>1240</v>
      </c>
      <c r="I57" s="44">
        <f>S!E56</f>
        <v>0</v>
      </c>
      <c r="J57" s="44">
        <f>I57*S!D56</f>
        <v>0</v>
      </c>
      <c r="K57" s="44">
        <f t="shared" si="1"/>
        <v>2</v>
      </c>
      <c r="L57" s="44">
        <f t="shared" si="2"/>
        <v>40</v>
      </c>
      <c r="M57" s="45">
        <f>IF(ISERR((J57+H57)/(G57+I57)),P!AK58,(J57+H57)/(G57+I57))</f>
        <v>20</v>
      </c>
      <c r="N57" s="46">
        <f t="shared" si="3"/>
        <v>1240</v>
      </c>
      <c r="O57" s="46">
        <f t="shared" si="4"/>
        <v>1240</v>
      </c>
      <c r="P57" s="47" t="b">
        <f t="shared" si="5"/>
        <v>1</v>
      </c>
      <c r="Q57" s="204" t="str">
        <f t="shared" si="6"/>
        <v>OK</v>
      </c>
      <c r="AJ57" s="64">
        <f t="shared" si="7"/>
        <v>20</v>
      </c>
      <c r="AK57" s="64">
        <f t="shared" si="8"/>
        <v>2</v>
      </c>
    </row>
    <row r="58" spans="1:37" ht="20.25" customHeight="1">
      <c r="A58" s="39">
        <f>SUBTOTAL(103,B$4:B58)</f>
        <v>38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4</v>
      </c>
      <c r="F58" s="44">
        <f t="shared" si="0"/>
        <v>3800</v>
      </c>
      <c r="G58" s="44">
        <f>P!AJ59</f>
        <v>4</v>
      </c>
      <c r="H58" s="44">
        <f>G58*P!AK59</f>
        <v>3800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3800</v>
      </c>
      <c r="O58" s="46">
        <f t="shared" si="4"/>
        <v>3800</v>
      </c>
      <c r="P58" s="47" t="b">
        <f t="shared" si="5"/>
        <v>1</v>
      </c>
      <c r="Q58" s="204" t="str">
        <f t="shared" si="6"/>
        <v>OK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39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1</v>
      </c>
      <c r="F59" s="44">
        <f t="shared" si="0"/>
        <v>272</v>
      </c>
      <c r="G59" s="44">
        <f>P!AJ60</f>
        <v>5</v>
      </c>
      <c r="H59" s="44">
        <f>G59*P!AK60</f>
        <v>1360</v>
      </c>
      <c r="I59" s="44">
        <f>S!E58</f>
        <v>0</v>
      </c>
      <c r="J59" s="44">
        <f>I59*S!D58</f>
        <v>0</v>
      </c>
      <c r="K59" s="44">
        <f t="shared" si="1"/>
        <v>4</v>
      </c>
      <c r="L59" s="44">
        <f t="shared" si="2"/>
        <v>1088</v>
      </c>
      <c r="M59" s="45">
        <f>IF(ISERR((J59+H59)/(G59+I59)),P!AK60,(J59+H59)/(G59+I59))</f>
        <v>272</v>
      </c>
      <c r="N59" s="46">
        <f t="shared" si="3"/>
        <v>1360</v>
      </c>
      <c r="O59" s="46">
        <f t="shared" si="4"/>
        <v>1360</v>
      </c>
      <c r="P59" s="47" t="b">
        <f t="shared" si="5"/>
        <v>1</v>
      </c>
      <c r="Q59" s="204" t="str">
        <f t="shared" si="6"/>
        <v>OK</v>
      </c>
      <c r="AJ59" s="64">
        <f t="shared" si="7"/>
        <v>272</v>
      </c>
      <c r="AK59" s="64">
        <f t="shared" si="8"/>
        <v>4</v>
      </c>
    </row>
    <row r="60" spans="1:37" ht="20.25" customHeight="1">
      <c r="A60" s="39">
        <f>SUBTOTAL(103,B$4:B60)</f>
        <v>40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102.5</v>
      </c>
      <c r="O60" s="46">
        <f t="shared" si="4"/>
        <v>102.5</v>
      </c>
      <c r="P60" s="47" t="b">
        <f t="shared" si="5"/>
        <v>1</v>
      </c>
      <c r="Q60" s="204" t="str">
        <f t="shared" si="6"/>
        <v>OK</v>
      </c>
      <c r="AJ60" s="64">
        <f t="shared" si="7"/>
        <v>102.5</v>
      </c>
      <c r="AK60" s="64">
        <f t="shared" si="8"/>
        <v>1</v>
      </c>
    </row>
    <row r="61" spans="1:37" ht="20.25" customHeight="1">
      <c r="A61" s="39">
        <f>SUBTOTAL(103,B$4:B61)</f>
        <v>41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8.6999999999999993</v>
      </c>
      <c r="F61" s="44">
        <f t="shared" si="0"/>
        <v>956.99999999999989</v>
      </c>
      <c r="G61" s="44">
        <f>P!AJ62</f>
        <v>10</v>
      </c>
      <c r="H61" s="44">
        <f>G61*P!AK62</f>
        <v>1100</v>
      </c>
      <c r="I61" s="44">
        <f>S!E60</f>
        <v>0</v>
      </c>
      <c r="J61" s="44">
        <f>I61*S!D60</f>
        <v>0</v>
      </c>
      <c r="K61" s="44">
        <f t="shared" si="1"/>
        <v>1.3000000000000007</v>
      </c>
      <c r="L61" s="44">
        <f t="shared" si="2"/>
        <v>143.00000000000009</v>
      </c>
      <c r="M61" s="45">
        <f>IF(ISERR((J61+H61)/(G61+I61)),P!AK62,(J61+H61)/(G61+I61))</f>
        <v>110</v>
      </c>
      <c r="N61" s="46">
        <f t="shared" si="3"/>
        <v>1100</v>
      </c>
      <c r="O61" s="46">
        <f t="shared" si="4"/>
        <v>1100</v>
      </c>
      <c r="P61" s="47" t="b">
        <f t="shared" si="5"/>
        <v>1</v>
      </c>
      <c r="Q61" s="204" t="str">
        <f t="shared" si="6"/>
        <v>OK</v>
      </c>
      <c r="AJ61" s="64">
        <f t="shared" si="7"/>
        <v>110</v>
      </c>
      <c r="AK61" s="64">
        <f t="shared" si="8"/>
        <v>1.3000000000000007</v>
      </c>
    </row>
    <row r="62" spans="1:37" ht="20.25" customHeight="1">
      <c r="A62" s="39">
        <f>SUBTOTAL(103,B$4:B62)</f>
        <v>42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2.5</v>
      </c>
      <c r="F62" s="44">
        <f t="shared" si="0"/>
        <v>1550.0850340136053</v>
      </c>
      <c r="G62" s="44">
        <f>P!AJ63</f>
        <v>2.5</v>
      </c>
      <c r="H62" s="44">
        <f>G62*P!AK63</f>
        <v>1550</v>
      </c>
      <c r="I62" s="44">
        <f>S!E61</f>
        <v>0.29999999999999982</v>
      </c>
      <c r="J62" s="44">
        <f>I62*S!D61</f>
        <v>186.09523809523799</v>
      </c>
      <c r="K62" s="44">
        <f t="shared" si="1"/>
        <v>0.29999999999999982</v>
      </c>
      <c r="L62" s="44">
        <f t="shared" si="2"/>
        <v>186.01020408163254</v>
      </c>
      <c r="M62" s="45">
        <f>IF(ISERR((J62+H62)/(G62+I62)),P!AK63,(J62+H62)/(G62+I62))</f>
        <v>620.03401360544217</v>
      </c>
      <c r="N62" s="46">
        <f t="shared" si="3"/>
        <v>1736.0952380952381</v>
      </c>
      <c r="O62" s="46">
        <f t="shared" si="4"/>
        <v>1736.0952380952378</v>
      </c>
      <c r="P62" s="47" t="b">
        <f t="shared" si="5"/>
        <v>1</v>
      </c>
      <c r="Q62" s="204" t="str">
        <f t="shared" si="6"/>
        <v>OK</v>
      </c>
      <c r="AJ62" s="64">
        <f t="shared" si="7"/>
        <v>620.03401360544217</v>
      </c>
      <c r="AK62" s="64">
        <f t="shared" si="8"/>
        <v>0.29999999999999982</v>
      </c>
    </row>
    <row r="63" spans="1:37" ht="20.25" customHeight="1">
      <c r="A63" s="39">
        <f>SUBTOTAL(103,B$4:B63)</f>
        <v>43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4.5999999999999996</v>
      </c>
      <c r="F63" s="44">
        <f t="shared" si="0"/>
        <v>2944.3513170400502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294.77881141709776</v>
      </c>
      <c r="K63" s="44">
        <f t="shared" si="1"/>
        <v>0.36000000000000032</v>
      </c>
      <c r="L63" s="44">
        <f t="shared" si="2"/>
        <v>230.42749437704762</v>
      </c>
      <c r="M63" s="45">
        <f>IF(ISERR((J63+H63)/(G63+I63)),P!AK64,(J63+H63)/(G63+I63))</f>
        <v>640.07637326957615</v>
      </c>
      <c r="N63" s="46">
        <f t="shared" si="3"/>
        <v>3174.7788114170976</v>
      </c>
      <c r="O63" s="46">
        <f t="shared" si="4"/>
        <v>3174.7788114170976</v>
      </c>
      <c r="P63" s="47" t="b">
        <f t="shared" si="5"/>
        <v>1</v>
      </c>
      <c r="Q63" s="204" t="str">
        <f t="shared" si="6"/>
        <v>OK</v>
      </c>
      <c r="AJ63" s="64">
        <f t="shared" si="7"/>
        <v>640.07637326957615</v>
      </c>
      <c r="AK63" s="64">
        <f t="shared" si="8"/>
        <v>0.36000000000000032</v>
      </c>
    </row>
    <row r="64" spans="1:37" ht="20.25" customHeight="1">
      <c r="A64" s="39">
        <f>SUBTOTAL(103,B$4:B64)</f>
        <v>44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0.32500000000000001</v>
      </c>
      <c r="F64" s="44">
        <f t="shared" si="0"/>
        <v>135.41666666666669</v>
      </c>
      <c r="G64" s="44">
        <f>P!AJ65</f>
        <v>0.2</v>
      </c>
      <c r="H64" s="44">
        <f>G64*P!AK65</f>
        <v>100</v>
      </c>
      <c r="I64" s="44">
        <f>S!E63</f>
        <v>0.19999999999999996</v>
      </c>
      <c r="J64" s="44">
        <f>I64*S!D63</f>
        <v>66.666666666666657</v>
      </c>
      <c r="K64" s="44">
        <f t="shared" si="1"/>
        <v>7.4999999999999956E-2</v>
      </c>
      <c r="L64" s="44">
        <f t="shared" si="2"/>
        <v>31.249999999999982</v>
      </c>
      <c r="M64" s="45">
        <f>IF(ISERR((J64+H64)/(G64+I64)),P!AK65,(J64+H64)/(G64+I64))</f>
        <v>416.66666666666669</v>
      </c>
      <c r="N64" s="46">
        <f t="shared" si="3"/>
        <v>166.66666666666666</v>
      </c>
      <c r="O64" s="46">
        <f t="shared" si="4"/>
        <v>166.66666666666666</v>
      </c>
      <c r="P64" s="47" t="b">
        <f t="shared" si="5"/>
        <v>1</v>
      </c>
      <c r="Q64" s="204" t="str">
        <f t="shared" si="6"/>
        <v>OK</v>
      </c>
      <c r="AJ64" s="64">
        <f t="shared" si="7"/>
        <v>416.66666666666669</v>
      </c>
      <c r="AK64" s="64">
        <f t="shared" si="8"/>
        <v>7.4999999999999956E-2</v>
      </c>
    </row>
    <row r="65" spans="1:37" ht="20.25" hidden="1" customHeight="1">
      <c r="A65" s="39">
        <f>SUBTOTAL(103,B$4:B65)</f>
        <v>44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45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1.2000000000000002</v>
      </c>
      <c r="F66" s="44">
        <f t="shared" si="0"/>
        <v>1020.0000000000001</v>
      </c>
      <c r="G66" s="44">
        <f>P!AJ67</f>
        <v>1.2</v>
      </c>
      <c r="H66" s="44">
        <f>G66*P!AK67</f>
        <v>1020</v>
      </c>
      <c r="I66" s="44">
        <f>S!E65</f>
        <v>0</v>
      </c>
      <c r="J66" s="44">
        <f>I66*S!D65</f>
        <v>0</v>
      </c>
      <c r="K66" s="44">
        <f t="shared" si="1"/>
        <v>0</v>
      </c>
      <c r="L66" s="44">
        <f t="shared" si="2"/>
        <v>0</v>
      </c>
      <c r="M66" s="45">
        <f>IF(ISERR((J66+H66)/(G66+I66)),P!AK67,(J66+H66)/(G66+I66))</f>
        <v>850</v>
      </c>
      <c r="N66" s="46">
        <f t="shared" si="3"/>
        <v>1020</v>
      </c>
      <c r="O66" s="46">
        <f t="shared" si="4"/>
        <v>1020.0000000000001</v>
      </c>
      <c r="P66" s="47" t="b">
        <f t="shared" si="5"/>
        <v>1</v>
      </c>
      <c r="Q66" s="204" t="str">
        <f t="shared" si="6"/>
        <v>OK</v>
      </c>
      <c r="AJ66" s="64">
        <f t="shared" si="7"/>
        <v>850</v>
      </c>
      <c r="AK66" s="64">
        <f t="shared" si="8"/>
        <v>0</v>
      </c>
    </row>
    <row r="67" spans="1:37" ht="20.25" customHeight="1">
      <c r="A67" s="39">
        <f>SUBTOTAL(103,B$4:B67)</f>
        <v>46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10</v>
      </c>
      <c r="F67" s="44">
        <f t="shared" si="0"/>
        <v>180</v>
      </c>
      <c r="G67" s="44">
        <f>P!AJ68</f>
        <v>10</v>
      </c>
      <c r="H67" s="44">
        <f>G67*P!AK68</f>
        <v>180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198</v>
      </c>
      <c r="O67" s="46">
        <f t="shared" si="4"/>
        <v>198</v>
      </c>
      <c r="P67" s="47" t="b">
        <f t="shared" si="5"/>
        <v>1</v>
      </c>
      <c r="Q67" s="204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47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10</v>
      </c>
      <c r="F68" s="44">
        <f t="shared" si="0"/>
        <v>180</v>
      </c>
      <c r="G68" s="44">
        <f>P!AJ69</f>
        <v>10</v>
      </c>
      <c r="H68" s="44">
        <f>G68*P!AK69</f>
        <v>180</v>
      </c>
      <c r="I68" s="44">
        <f>S!E67</f>
        <v>1</v>
      </c>
      <c r="J68" s="44">
        <f>I68*S!D67</f>
        <v>18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198</v>
      </c>
      <c r="O68" s="46">
        <f t="shared" si="4"/>
        <v>198</v>
      </c>
      <c r="P68" s="47" t="b">
        <f t="shared" si="5"/>
        <v>1</v>
      </c>
      <c r="Q68" s="204" t="str">
        <f t="shared" si="6"/>
        <v>OK</v>
      </c>
      <c r="AJ68" s="64">
        <f t="shared" si="7"/>
        <v>18</v>
      </c>
      <c r="AK68" s="64">
        <f t="shared" si="8"/>
        <v>1</v>
      </c>
    </row>
    <row r="69" spans="1:37" ht="20.25" customHeight="1">
      <c r="A69" s="39">
        <f>SUBTOTAL(103,B$4:B69)</f>
        <v>48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0.35000000000000003</v>
      </c>
      <c r="F69" s="44">
        <f t="shared" ref="F69:F132" si="9">E69*M69</f>
        <v>2295.9073123318135</v>
      </c>
      <c r="G69" s="44">
        <f>P!AJ70</f>
        <v>0.35499999999999998</v>
      </c>
      <c r="H69" s="44">
        <f>G69*P!AK70</f>
        <v>2360</v>
      </c>
      <c r="I69" s="44">
        <f>S!E68</f>
        <v>5.0714285709999918E-2</v>
      </c>
      <c r="J69" s="44">
        <f>I69*S!D68</f>
        <v>301.37827222590664</v>
      </c>
      <c r="K69" s="44">
        <f t="shared" ref="K69:K132" si="10">(G69+I69)-E69</f>
        <v>5.5714285709999867E-2</v>
      </c>
      <c r="L69" s="44">
        <f t="shared" ref="L69:L132" si="11">K69*M69</f>
        <v>365.47095989409303</v>
      </c>
      <c r="M69" s="45">
        <f>IF(ISERR((J69+H69)/(G69+I69)),P!AK70,(J69+H69)/(G69+I69))</f>
        <v>6559.7351780908957</v>
      </c>
      <c r="N69" s="46">
        <f t="shared" ref="N69:N132" si="12">J69+H69</f>
        <v>2661.3782722259066</v>
      </c>
      <c r="O69" s="46">
        <f t="shared" ref="O69:O132" si="13">L69+F69</f>
        <v>2661.3782722259066</v>
      </c>
      <c r="P69" s="47" t="b">
        <f t="shared" ref="P69:P132" si="14">ROUND(N69,2)=ROUND(O69,2)</f>
        <v>1</v>
      </c>
      <c r="Q69" s="204" t="str">
        <f t="shared" ref="Q69:Q132" si="15">IF(AND(F69=0,L69=0),"×","OK")</f>
        <v>OK</v>
      </c>
      <c r="AJ69" s="64">
        <f t="shared" ref="AJ69:AJ132" si="16">M69</f>
        <v>6559.7351780908957</v>
      </c>
      <c r="AK69" s="64">
        <f t="shared" ref="AK69:AK132" si="17">K69</f>
        <v>5.5714285709999867E-2</v>
      </c>
    </row>
    <row r="70" spans="1:37" ht="20.25" customHeight="1">
      <c r="A70" s="39">
        <f>SUBTOTAL(103,B$4:B70)</f>
        <v>49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1.22</v>
      </c>
      <c r="F70" s="44">
        <f t="shared" si="9"/>
        <v>711.26797385620921</v>
      </c>
      <c r="G70" s="44">
        <f>P!AJ71</f>
        <v>1.2</v>
      </c>
      <c r="H70" s="44">
        <f>G70*P!AK71</f>
        <v>700</v>
      </c>
      <c r="I70" s="44">
        <f>S!E69</f>
        <v>0.32999999999999963</v>
      </c>
      <c r="J70" s="44">
        <f>I70*S!D69</f>
        <v>191.99999999999977</v>
      </c>
      <c r="K70" s="44">
        <f t="shared" si="10"/>
        <v>0.30999999999999961</v>
      </c>
      <c r="L70" s="44">
        <f t="shared" si="11"/>
        <v>180.73202614379062</v>
      </c>
      <c r="M70" s="45">
        <f>IF(ISERR((J70+H70)/(G70+I70)),P!AK71,(J70+H70)/(G70+I70))</f>
        <v>583.00653594771245</v>
      </c>
      <c r="N70" s="46">
        <f t="shared" si="12"/>
        <v>891.99999999999977</v>
      </c>
      <c r="O70" s="46">
        <f t="shared" si="13"/>
        <v>891.99999999999977</v>
      </c>
      <c r="P70" s="47" t="b">
        <f t="shared" si="14"/>
        <v>1</v>
      </c>
      <c r="Q70" s="204" t="str">
        <f t="shared" si="15"/>
        <v>OK</v>
      </c>
      <c r="AJ70" s="64">
        <f t="shared" si="16"/>
        <v>583.00653594771245</v>
      </c>
      <c r="AK70" s="64">
        <f t="shared" si="17"/>
        <v>0.30999999999999961</v>
      </c>
    </row>
    <row r="71" spans="1:37" ht="20.25" customHeight="1">
      <c r="A71" s="39">
        <f>SUBTOTAL(103,B$4:B71)</f>
        <v>50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0.24000000000000002</v>
      </c>
      <c r="F71" s="44">
        <f t="shared" si="9"/>
        <v>430.90909090909088</v>
      </c>
      <c r="G71" s="44">
        <f>P!AJ72</f>
        <v>0.30000000000000004</v>
      </c>
      <c r="H71" s="44">
        <f>G71*P!AK72</f>
        <v>540</v>
      </c>
      <c r="I71" s="44">
        <f>S!E70</f>
        <v>0.06</v>
      </c>
      <c r="J71" s="44">
        <f>I71*S!D70</f>
        <v>106.36363636363635</v>
      </c>
      <c r="K71" s="44">
        <f t="shared" si="10"/>
        <v>0.12000000000000002</v>
      </c>
      <c r="L71" s="44">
        <f t="shared" si="11"/>
        <v>215.45454545454547</v>
      </c>
      <c r="M71" s="45">
        <f>IF(ISERR((J71+H71)/(G71+I71)),P!AK72,(J71+H71)/(G71+I71))</f>
        <v>1795.4545454545453</v>
      </c>
      <c r="N71" s="46">
        <f t="shared" si="12"/>
        <v>646.36363636363637</v>
      </c>
      <c r="O71" s="46">
        <f t="shared" si="13"/>
        <v>646.36363636363637</v>
      </c>
      <c r="P71" s="47" t="b">
        <f t="shared" si="14"/>
        <v>1</v>
      </c>
      <c r="Q71" s="204" t="str">
        <f t="shared" si="15"/>
        <v>OK</v>
      </c>
      <c r="AJ71" s="64">
        <f t="shared" si="16"/>
        <v>1795.4545454545453</v>
      </c>
      <c r="AK71" s="64">
        <f t="shared" si="17"/>
        <v>0.12000000000000002</v>
      </c>
    </row>
    <row r="72" spans="1:37" ht="20.25" customHeight="1">
      <c r="A72" s="39">
        <f>SUBTOTAL(103,B$4:B72)</f>
        <v>51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17</v>
      </c>
      <c r="F72" s="44">
        <f t="shared" si="9"/>
        <v>136</v>
      </c>
      <c r="G72" s="44">
        <f>P!AJ73</f>
        <v>19</v>
      </c>
      <c r="H72" s="44">
        <f>G72*P!AK73</f>
        <v>152</v>
      </c>
      <c r="I72" s="44">
        <f>S!E71</f>
        <v>0</v>
      </c>
      <c r="J72" s="44">
        <f>I72*S!D71</f>
        <v>0</v>
      </c>
      <c r="K72" s="44">
        <f t="shared" si="10"/>
        <v>2</v>
      </c>
      <c r="L72" s="44">
        <f t="shared" si="11"/>
        <v>16</v>
      </c>
      <c r="M72" s="45">
        <f>IF(ISERR((J72+H72)/(G72+I72)),P!AK73,(J72+H72)/(G72+I72))</f>
        <v>8</v>
      </c>
      <c r="N72" s="46">
        <f t="shared" si="12"/>
        <v>152</v>
      </c>
      <c r="O72" s="46">
        <f t="shared" si="13"/>
        <v>152</v>
      </c>
      <c r="P72" s="47" t="b">
        <f t="shared" si="14"/>
        <v>1</v>
      </c>
      <c r="Q72" s="204" t="str">
        <f t="shared" si="15"/>
        <v>OK</v>
      </c>
      <c r="AJ72" s="64">
        <f t="shared" si="16"/>
        <v>8</v>
      </c>
      <c r="AK72" s="64">
        <f t="shared" si="17"/>
        <v>2</v>
      </c>
    </row>
    <row r="73" spans="1:37" ht="20.25" customHeight="1">
      <c r="A73" s="39">
        <f>SUBTOTAL(103,B$4:B73)</f>
        <v>52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2</v>
      </c>
      <c r="F73" s="44">
        <f t="shared" si="9"/>
        <v>1440</v>
      </c>
      <c r="G73" s="44">
        <f>P!AJ74</f>
        <v>2</v>
      </c>
      <c r="H73" s="44">
        <f>G73*P!AK74</f>
        <v>1440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720</v>
      </c>
      <c r="N73" s="46">
        <f t="shared" si="12"/>
        <v>1440</v>
      </c>
      <c r="O73" s="46">
        <f t="shared" si="13"/>
        <v>1440</v>
      </c>
      <c r="P73" s="47" t="b">
        <f t="shared" si="14"/>
        <v>1</v>
      </c>
      <c r="Q73" s="204" t="str">
        <f t="shared" si="15"/>
        <v>OK</v>
      </c>
      <c r="AJ73" s="64">
        <f t="shared" si="16"/>
        <v>720</v>
      </c>
      <c r="AK73" s="64">
        <f t="shared" si="17"/>
        <v>0</v>
      </c>
    </row>
    <row r="74" spans="1:37" ht="20.25" customHeight="1">
      <c r="A74" s="39">
        <f>SUBTOTAL(103,B$4:B74)</f>
        <v>53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2</v>
      </c>
      <c r="F74" s="44">
        <f t="shared" si="9"/>
        <v>1320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04" t="str">
        <f t="shared" si="15"/>
        <v>OK</v>
      </c>
      <c r="AJ74" s="64">
        <f t="shared" si="16"/>
        <v>660</v>
      </c>
      <c r="AK74" s="64">
        <f t="shared" si="17"/>
        <v>0</v>
      </c>
    </row>
    <row r="75" spans="1:37" ht="20.25" hidden="1" customHeight="1">
      <c r="A75" s="42">
        <f>SUBTOTAL(103,B$4:B75)</f>
        <v>53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04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54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4.5</v>
      </c>
      <c r="F76" s="44">
        <f t="shared" si="9"/>
        <v>8160</v>
      </c>
      <c r="G76" s="44">
        <f>P!AJ77</f>
        <v>4.5</v>
      </c>
      <c r="H76" s="44">
        <f>G76*P!AK77</f>
        <v>8160</v>
      </c>
      <c r="I76" s="44">
        <f>S!E75</f>
        <v>0</v>
      </c>
      <c r="J76" s="44">
        <f>I76*S!D75</f>
        <v>0</v>
      </c>
      <c r="K76" s="44">
        <f t="shared" si="10"/>
        <v>0</v>
      </c>
      <c r="L76" s="44">
        <f t="shared" si="11"/>
        <v>0</v>
      </c>
      <c r="M76" s="45">
        <f>IF(ISERR((J76+H76)/(G76+I76)),P!AK77,(J76+H76)/(G76+I76))</f>
        <v>1813.3333333333333</v>
      </c>
      <c r="N76" s="46">
        <f t="shared" si="12"/>
        <v>8160</v>
      </c>
      <c r="O76" s="46">
        <f t="shared" si="13"/>
        <v>8160</v>
      </c>
      <c r="P76" s="47" t="b">
        <f t="shared" si="14"/>
        <v>1</v>
      </c>
      <c r="Q76" s="204" t="str">
        <f t="shared" si="15"/>
        <v>OK</v>
      </c>
      <c r="AJ76" s="64">
        <f t="shared" si="16"/>
        <v>1813.3333333333333</v>
      </c>
      <c r="AK76" s="64">
        <f t="shared" si="17"/>
        <v>0</v>
      </c>
    </row>
    <row r="77" spans="1:37" ht="20.25" customHeight="1">
      <c r="A77" s="42">
        <f>SUBTOTAL(103,B$4:B77)</f>
        <v>55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0.2</v>
      </c>
      <c r="F77" s="44">
        <f t="shared" si="9"/>
        <v>365</v>
      </c>
      <c r="G77" s="44">
        <f>P!AJ78</f>
        <v>0.4</v>
      </c>
      <c r="H77" s="44">
        <f>G77*P!AK78</f>
        <v>730</v>
      </c>
      <c r="I77" s="44">
        <f>S!E76</f>
        <v>0</v>
      </c>
      <c r="J77" s="44">
        <f>I77*S!D76</f>
        <v>0</v>
      </c>
      <c r="K77" s="44">
        <f t="shared" si="10"/>
        <v>0.2</v>
      </c>
      <c r="L77" s="44">
        <f t="shared" si="11"/>
        <v>365</v>
      </c>
      <c r="M77" s="45">
        <f>IF(ISERR((J77+H77)/(G77+I77)),P!AK78,(J77+H77)/(G77+I77))</f>
        <v>1825</v>
      </c>
      <c r="N77" s="46">
        <f t="shared" si="12"/>
        <v>730</v>
      </c>
      <c r="O77" s="46">
        <f t="shared" si="13"/>
        <v>730</v>
      </c>
      <c r="P77" s="47" t="b">
        <f t="shared" si="14"/>
        <v>1</v>
      </c>
      <c r="Q77" s="204" t="str">
        <f t="shared" si="15"/>
        <v>OK</v>
      </c>
      <c r="AJ77" s="64">
        <f t="shared" si="16"/>
        <v>1825</v>
      </c>
      <c r="AK77" s="64">
        <f t="shared" si="17"/>
        <v>0.2</v>
      </c>
    </row>
    <row r="78" spans="1:37" ht="20.25" customHeight="1">
      <c r="A78" s="39">
        <f>SUBTOTAL(103,B$4:B78)</f>
        <v>56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0.32</v>
      </c>
      <c r="F78" s="44">
        <f t="shared" si="9"/>
        <v>1049.7718538560473</v>
      </c>
      <c r="G78" s="44">
        <f>P!AJ79</f>
        <v>0.3</v>
      </c>
      <c r="H78" s="44">
        <f>G78*P!AK79</f>
        <v>1080</v>
      </c>
      <c r="I78" s="44">
        <f>S!E77</f>
        <v>5.0000000000000044E-2</v>
      </c>
      <c r="J78" s="44">
        <f>I78*S!D77</f>
        <v>68.187965155051913</v>
      </c>
      <c r="K78" s="44">
        <f t="shared" si="10"/>
        <v>3.0000000000000027E-2</v>
      </c>
      <c r="L78" s="44">
        <f t="shared" si="11"/>
        <v>98.416111299004527</v>
      </c>
      <c r="M78" s="45">
        <f>IF(ISERR((J78+H78)/(G78+I78)),P!AK79,(J78+H78)/(G78+I78))</f>
        <v>3280.5370433001481</v>
      </c>
      <c r="N78" s="46">
        <f t="shared" si="12"/>
        <v>1148.1879651550519</v>
      </c>
      <c r="O78" s="46">
        <f t="shared" si="13"/>
        <v>1148.1879651550519</v>
      </c>
      <c r="P78" s="47" t="b">
        <f t="shared" si="14"/>
        <v>1</v>
      </c>
      <c r="Q78" s="204" t="str">
        <f t="shared" si="15"/>
        <v>OK</v>
      </c>
      <c r="AJ78" s="64">
        <f t="shared" si="16"/>
        <v>3280.5370433001481</v>
      </c>
      <c r="AK78" s="64">
        <f t="shared" si="17"/>
        <v>3.0000000000000027E-2</v>
      </c>
    </row>
    <row r="79" spans="1:37" ht="20.25" customHeight="1">
      <c r="A79" s="39">
        <f>SUBTOTAL(103,B$4:B79)</f>
        <v>57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0.32000000000000006</v>
      </c>
      <c r="F79" s="44">
        <f t="shared" si="9"/>
        <v>176.00000000000003</v>
      </c>
      <c r="G79" s="44">
        <f>P!AJ80</f>
        <v>0.4</v>
      </c>
      <c r="H79" s="44">
        <f>G79*P!AK80</f>
        <v>220</v>
      </c>
      <c r="I79" s="44">
        <f>S!E78</f>
        <v>0</v>
      </c>
      <c r="J79" s="44">
        <f>I79*S!D78</f>
        <v>0</v>
      </c>
      <c r="K79" s="44">
        <f t="shared" si="10"/>
        <v>7.999999999999996E-2</v>
      </c>
      <c r="L79" s="44">
        <f t="shared" si="11"/>
        <v>43.999999999999979</v>
      </c>
      <c r="M79" s="45">
        <f>IF(ISERR((J79+H79)/(G79+I79)),P!AK80,(J79+H79)/(G79+I79))</f>
        <v>550</v>
      </c>
      <c r="N79" s="46">
        <f t="shared" si="12"/>
        <v>220</v>
      </c>
      <c r="O79" s="46">
        <f t="shared" si="13"/>
        <v>220</v>
      </c>
      <c r="P79" s="47" t="b">
        <f t="shared" si="14"/>
        <v>1</v>
      </c>
      <c r="Q79" s="204" t="str">
        <f t="shared" si="15"/>
        <v>OK</v>
      </c>
      <c r="AJ79" s="64">
        <f t="shared" si="16"/>
        <v>550</v>
      </c>
      <c r="AK79" s="64">
        <f t="shared" si="17"/>
        <v>7.999999999999996E-2</v>
      </c>
    </row>
    <row r="80" spans="1:37" ht="20.25" customHeight="1">
      <c r="A80" s="39">
        <f>SUBTOTAL(103,B$4:B80)</f>
        <v>58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0.05</v>
      </c>
      <c r="F80" s="44">
        <f t="shared" si="9"/>
        <v>30</v>
      </c>
      <c r="G80" s="44">
        <f>P!AJ81</f>
        <v>0.05</v>
      </c>
      <c r="H80" s="44">
        <f>G80*P!AK81</f>
        <v>30</v>
      </c>
      <c r="I80" s="44">
        <f>S!E79</f>
        <v>0</v>
      </c>
      <c r="J80" s="44">
        <f>I80*S!D79</f>
        <v>0</v>
      </c>
      <c r="K80" s="44">
        <f t="shared" si="10"/>
        <v>0</v>
      </c>
      <c r="L80" s="44">
        <f t="shared" si="11"/>
        <v>0</v>
      </c>
      <c r="M80" s="45">
        <f>IF(ISERR((J80+H80)/(G80+I80)),P!AK81,(J80+H80)/(G80+I80))</f>
        <v>600</v>
      </c>
      <c r="N80" s="46">
        <f t="shared" si="12"/>
        <v>30</v>
      </c>
      <c r="O80" s="46">
        <f t="shared" si="13"/>
        <v>30</v>
      </c>
      <c r="P80" s="47" t="b">
        <f t="shared" si="14"/>
        <v>1</v>
      </c>
      <c r="Q80" s="204" t="str">
        <f t="shared" si="15"/>
        <v>OK</v>
      </c>
      <c r="AJ80" s="64">
        <f t="shared" si="16"/>
        <v>600</v>
      </c>
      <c r="AK80" s="64">
        <f t="shared" si="17"/>
        <v>0</v>
      </c>
    </row>
    <row r="81" spans="1:37" ht="20.25" customHeight="1">
      <c r="A81" s="39">
        <f>SUBTOTAL(103,B$4:B81)</f>
        <v>59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9</v>
      </c>
      <c r="F81" s="44">
        <f t="shared" si="9"/>
        <v>1620.0944927686501</v>
      </c>
      <c r="G81" s="44">
        <f>P!AJ82</f>
        <v>8.5</v>
      </c>
      <c r="H81" s="44">
        <f>G81*P!AK82</f>
        <v>1530</v>
      </c>
      <c r="I81" s="44">
        <f>S!E80</f>
        <v>1.1499999999999986</v>
      </c>
      <c r="J81" s="44">
        <f>I81*S!D80</f>
        <v>207.10131724638541</v>
      </c>
      <c r="K81" s="44">
        <f t="shared" si="10"/>
        <v>0.64999999999999858</v>
      </c>
      <c r="L81" s="44">
        <f t="shared" si="11"/>
        <v>117.00682447773558</v>
      </c>
      <c r="M81" s="45">
        <f>IF(ISERR((J81+H81)/(G81+I81)),P!AK82,(J81+H81)/(G81+I81))</f>
        <v>180.01049919651666</v>
      </c>
      <c r="N81" s="46">
        <f t="shared" si="12"/>
        <v>1737.1013172463854</v>
      </c>
      <c r="O81" s="46">
        <f t="shared" si="13"/>
        <v>1737.1013172463856</v>
      </c>
      <c r="P81" s="47" t="b">
        <f t="shared" si="14"/>
        <v>1</v>
      </c>
      <c r="Q81" s="204" t="str">
        <f t="shared" si="15"/>
        <v>OK</v>
      </c>
      <c r="AJ81" s="64">
        <f t="shared" si="16"/>
        <v>180.01049919651666</v>
      </c>
      <c r="AK81" s="64">
        <f t="shared" si="17"/>
        <v>0.64999999999999858</v>
      </c>
    </row>
    <row r="82" spans="1:37" ht="20.25" hidden="1" customHeight="1">
      <c r="A82" s="42">
        <f>SUBTOTAL(103,B$4:B82)</f>
        <v>59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04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hidden="1" customHeight="1">
      <c r="A83" s="42">
        <f>SUBTOTAL(103,B$4:B83)</f>
        <v>59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04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60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04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61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0.1</v>
      </c>
      <c r="F85" s="44">
        <f t="shared" si="9"/>
        <v>280</v>
      </c>
      <c r="G85" s="44">
        <f>P!AJ86</f>
        <v>0.2</v>
      </c>
      <c r="H85" s="44">
        <f>G85*P!AK86</f>
        <v>560</v>
      </c>
      <c r="I85" s="44">
        <f>S!E84</f>
        <v>0</v>
      </c>
      <c r="J85" s="44">
        <f>I85*S!D84</f>
        <v>0</v>
      </c>
      <c r="K85" s="44">
        <f t="shared" si="10"/>
        <v>0.1</v>
      </c>
      <c r="L85" s="44">
        <f t="shared" si="11"/>
        <v>280</v>
      </c>
      <c r="M85" s="45">
        <f>IF(ISERR((J85+H85)/(G85+I85)),P!AK86,(J85+H85)/(G85+I85))</f>
        <v>2800</v>
      </c>
      <c r="N85" s="46">
        <f t="shared" si="12"/>
        <v>560</v>
      </c>
      <c r="O85" s="46">
        <f t="shared" si="13"/>
        <v>560</v>
      </c>
      <c r="P85" s="47" t="b">
        <f t="shared" si="14"/>
        <v>1</v>
      </c>
      <c r="Q85" s="204" t="str">
        <f t="shared" si="15"/>
        <v>OK</v>
      </c>
      <c r="AJ85" s="64">
        <f t="shared" si="16"/>
        <v>2800</v>
      </c>
      <c r="AK85" s="64">
        <f t="shared" si="17"/>
        <v>0.1</v>
      </c>
    </row>
    <row r="86" spans="1:37" ht="20.25" hidden="1" customHeight="1">
      <c r="A86" s="39">
        <f>SUBTOTAL(103,B$4:B86)</f>
        <v>61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04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62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0.3</v>
      </c>
      <c r="F87" s="44">
        <f t="shared" si="9"/>
        <v>539.88765698745158</v>
      </c>
      <c r="G87" s="44">
        <f>P!AJ88</f>
        <v>0.4</v>
      </c>
      <c r="H87" s="44">
        <f>G87*P!AK88</f>
        <v>720</v>
      </c>
      <c r="I87" s="44">
        <f>S!E86</f>
        <v>0.1000000000000002</v>
      </c>
      <c r="J87" s="44">
        <f>I87*S!D86</f>
        <v>179.81276164575323</v>
      </c>
      <c r="K87" s="44">
        <f t="shared" si="10"/>
        <v>0.20000000000000023</v>
      </c>
      <c r="L87" s="44">
        <f t="shared" si="11"/>
        <v>359.92510465830151</v>
      </c>
      <c r="M87" s="45">
        <f>IF(ISERR((J87+H87)/(G87+I87)),P!AK88,(J87+H87)/(G87+I87))</f>
        <v>1799.6255232915055</v>
      </c>
      <c r="N87" s="46">
        <f t="shared" si="12"/>
        <v>899.8127616457532</v>
      </c>
      <c r="O87" s="46">
        <f t="shared" si="13"/>
        <v>899.81276164575308</v>
      </c>
      <c r="P87" s="47" t="b">
        <f t="shared" si="14"/>
        <v>1</v>
      </c>
      <c r="Q87" s="204" t="str">
        <f t="shared" si="15"/>
        <v>OK</v>
      </c>
      <c r="AJ87" s="64">
        <f t="shared" si="16"/>
        <v>1799.6255232915055</v>
      </c>
      <c r="AK87" s="64">
        <f t="shared" si="17"/>
        <v>0.20000000000000023</v>
      </c>
    </row>
    <row r="88" spans="1:37" ht="20.25" customHeight="1">
      <c r="A88" s="39">
        <f>SUBTOTAL(103,B$4:B88)</f>
        <v>63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28.8</v>
      </c>
      <c r="F88" s="44">
        <f t="shared" si="9"/>
        <v>1929.5998688755392</v>
      </c>
      <c r="G88" s="44">
        <f>P!AJ89</f>
        <v>24</v>
      </c>
      <c r="H88" s="44">
        <f>G88*P!AK89</f>
        <v>1608</v>
      </c>
      <c r="I88" s="44">
        <f>S!E87</f>
        <v>11.799999999999997</v>
      </c>
      <c r="J88" s="44">
        <f>I88*S!D87</f>
        <v>790.59983700501004</v>
      </c>
      <c r="K88" s="44">
        <f t="shared" si="10"/>
        <v>6.9999999999999964</v>
      </c>
      <c r="L88" s="44">
        <f t="shared" si="11"/>
        <v>468.99996812947109</v>
      </c>
      <c r="M88" s="45">
        <f>IF(ISERR((J88+H88)/(G88+I88)),P!AK89,(J88+H88)/(G88+I88))</f>
        <v>66.999995447067334</v>
      </c>
      <c r="N88" s="46">
        <f t="shared" si="12"/>
        <v>2398.5998370050102</v>
      </c>
      <c r="O88" s="46">
        <f t="shared" si="13"/>
        <v>2398.5998370050102</v>
      </c>
      <c r="P88" s="47" t="b">
        <f t="shared" si="14"/>
        <v>1</v>
      </c>
      <c r="Q88" s="204" t="str">
        <f t="shared" si="15"/>
        <v>OK</v>
      </c>
      <c r="AJ88" s="64">
        <f t="shared" si="16"/>
        <v>66.999995447067334</v>
      </c>
      <c r="AK88" s="64">
        <f t="shared" si="17"/>
        <v>6.9999999999999964</v>
      </c>
    </row>
    <row r="89" spans="1:37" ht="20.25" customHeight="1">
      <c r="A89" s="39">
        <f>SUBTOTAL(103,B$4:B89)</f>
        <v>64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13.55</v>
      </c>
      <c r="F89" s="44">
        <f t="shared" si="9"/>
        <v>1558.9745584964264</v>
      </c>
      <c r="G89" s="44">
        <f>P!AJ90</f>
        <v>0</v>
      </c>
      <c r="H89" s="44">
        <f>G89*P!AK90</f>
        <v>0</v>
      </c>
      <c r="I89" s="44">
        <f>S!E88</f>
        <v>16.54999999999999</v>
      </c>
      <c r="J89" s="44">
        <f>I89*S!D88</f>
        <v>1904.1349773517227</v>
      </c>
      <c r="K89" s="44">
        <f t="shared" si="10"/>
        <v>2.9999999999999893</v>
      </c>
      <c r="L89" s="44">
        <f t="shared" si="11"/>
        <v>345.16041885529614</v>
      </c>
      <c r="M89" s="45">
        <f>IF(ISERR((J89+H89)/(G89+I89)),P!AK90,(J89+H89)/(G89+I89))</f>
        <v>115.05347295176578</v>
      </c>
      <c r="N89" s="46">
        <f t="shared" si="12"/>
        <v>1904.1349773517227</v>
      </c>
      <c r="O89" s="46">
        <f t="shared" si="13"/>
        <v>1904.1349773517227</v>
      </c>
      <c r="P89" s="47" t="b">
        <f t="shared" si="14"/>
        <v>1</v>
      </c>
      <c r="Q89" s="204" t="str">
        <f t="shared" si="15"/>
        <v>OK</v>
      </c>
      <c r="AJ89" s="64">
        <f t="shared" si="16"/>
        <v>115.05347295176578</v>
      </c>
      <c r="AK89" s="64">
        <f t="shared" si="17"/>
        <v>2.9999999999999893</v>
      </c>
    </row>
    <row r="90" spans="1:37" ht="20.25" customHeight="1">
      <c r="A90" s="39">
        <f>SUBTOTAL(103,B$4:B90)</f>
        <v>65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619</v>
      </c>
      <c r="F90" s="44">
        <f t="shared" si="9"/>
        <v>6288.0072843702446</v>
      </c>
      <c r="G90" s="44">
        <f>P!AJ91</f>
        <v>610</v>
      </c>
      <c r="H90" s="44">
        <f>G90*P!AK91</f>
        <v>6198</v>
      </c>
      <c r="I90" s="44">
        <f>S!E89</f>
        <v>9</v>
      </c>
      <c r="J90" s="44">
        <f>I90*S!D89</f>
        <v>90.007284370244491</v>
      </c>
      <c r="K90" s="44">
        <f t="shared" si="10"/>
        <v>0</v>
      </c>
      <c r="L90" s="44">
        <f t="shared" si="11"/>
        <v>0</v>
      </c>
      <c r="M90" s="45">
        <f>IF(ISERR((J90+H90)/(G90+I90)),P!AK91,(J90+H90)/(G90+I90))</f>
        <v>10.158331638724142</v>
      </c>
      <c r="N90" s="46">
        <f t="shared" si="12"/>
        <v>6288.0072843702446</v>
      </c>
      <c r="O90" s="46">
        <f t="shared" si="13"/>
        <v>6288.0072843702446</v>
      </c>
      <c r="P90" s="47" t="b">
        <f t="shared" si="14"/>
        <v>1</v>
      </c>
      <c r="Q90" s="204" t="str">
        <f t="shared" si="15"/>
        <v>OK</v>
      </c>
      <c r="AJ90" s="64">
        <f t="shared" si="16"/>
        <v>10.158331638724142</v>
      </c>
      <c r="AK90" s="64">
        <f t="shared" si="17"/>
        <v>0</v>
      </c>
    </row>
    <row r="91" spans="1:37" ht="20.25" customHeight="1">
      <c r="A91" s="42">
        <f>SUBTOTAL(103,B$4:B91)</f>
        <v>66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5</v>
      </c>
      <c r="F91" s="44">
        <f t="shared" si="9"/>
        <v>100</v>
      </c>
      <c r="G91" s="44">
        <f>P!AJ92</f>
        <v>5</v>
      </c>
      <c r="H91" s="44">
        <f>G91*P!AK92</f>
        <v>100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100</v>
      </c>
      <c r="O91" s="46">
        <f t="shared" si="13"/>
        <v>100</v>
      </c>
      <c r="P91" s="47" t="b">
        <f t="shared" si="14"/>
        <v>1</v>
      </c>
      <c r="Q91" s="204" t="str">
        <f t="shared" si="15"/>
        <v>OK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67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04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68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1</v>
      </c>
      <c r="F93" s="44">
        <f t="shared" si="9"/>
        <v>219.99793388429751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219.99793388429751</v>
      </c>
      <c r="K93" s="44">
        <f t="shared" si="10"/>
        <v>0</v>
      </c>
      <c r="L93" s="44">
        <f t="shared" si="11"/>
        <v>0</v>
      </c>
      <c r="M93" s="45">
        <f>IF(ISERR((J93+H93)/(G93+I93)),P!AK94,(J93+H93)/(G93+I93))</f>
        <v>219.99793388429751</v>
      </c>
      <c r="N93" s="46">
        <f t="shared" si="12"/>
        <v>219.99793388429751</v>
      </c>
      <c r="O93" s="46">
        <f t="shared" si="13"/>
        <v>219.99793388429751</v>
      </c>
      <c r="P93" s="47" t="b">
        <f t="shared" si="14"/>
        <v>1</v>
      </c>
      <c r="Q93" s="204" t="str">
        <f t="shared" si="15"/>
        <v>OK</v>
      </c>
      <c r="AJ93" s="64">
        <f t="shared" si="16"/>
        <v>219.99793388429751</v>
      </c>
      <c r="AK93" s="64">
        <f t="shared" si="17"/>
        <v>0</v>
      </c>
    </row>
    <row r="94" spans="1:37" ht="20.25" hidden="1" customHeight="1">
      <c r="A94" s="42">
        <f>SUBTOTAL(103,B$4:B94)</f>
        <v>68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04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69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10</v>
      </c>
      <c r="F95" s="44">
        <f t="shared" si="9"/>
        <v>1000</v>
      </c>
      <c r="G95" s="44">
        <f>P!AJ96</f>
        <v>10</v>
      </c>
      <c r="H95" s="44">
        <f>G95*P!AK96</f>
        <v>1000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1000</v>
      </c>
      <c r="O95" s="46">
        <f t="shared" si="13"/>
        <v>1000</v>
      </c>
      <c r="P95" s="47" t="b">
        <f t="shared" si="14"/>
        <v>1</v>
      </c>
      <c r="Q95" s="204" t="str">
        <f t="shared" si="15"/>
        <v>OK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70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11.5</v>
      </c>
      <c r="F96" s="44">
        <f t="shared" si="9"/>
        <v>977.5</v>
      </c>
      <c r="G96" s="44">
        <f>P!AJ97</f>
        <v>13</v>
      </c>
      <c r="H96" s="44">
        <f>G96*P!AK97</f>
        <v>1105</v>
      </c>
      <c r="I96" s="44">
        <f>S!E95</f>
        <v>0</v>
      </c>
      <c r="J96" s="44">
        <f>I96*S!D95</f>
        <v>0</v>
      </c>
      <c r="K96" s="44">
        <f t="shared" si="10"/>
        <v>1.5</v>
      </c>
      <c r="L96" s="44">
        <f t="shared" si="11"/>
        <v>127.5</v>
      </c>
      <c r="M96" s="45">
        <f>IF(ISERR((J96+H96)/(G96+I96)),P!AK97,(J96+H96)/(G96+I96))</f>
        <v>85</v>
      </c>
      <c r="N96" s="46">
        <f t="shared" si="12"/>
        <v>1105</v>
      </c>
      <c r="O96" s="46">
        <f t="shared" si="13"/>
        <v>1105</v>
      </c>
      <c r="P96" s="47" t="b">
        <f t="shared" si="14"/>
        <v>1</v>
      </c>
      <c r="Q96" s="204" t="str">
        <f t="shared" si="15"/>
        <v>OK</v>
      </c>
      <c r="AJ96" s="64">
        <f t="shared" si="16"/>
        <v>85</v>
      </c>
      <c r="AK96" s="64">
        <f t="shared" si="17"/>
        <v>1.5</v>
      </c>
    </row>
    <row r="97" spans="1:37" ht="20.25" customHeight="1">
      <c r="A97" s="42">
        <f>SUBTOTAL(103,B$4:B97)</f>
        <v>71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3</v>
      </c>
      <c r="F97" s="44">
        <f t="shared" si="9"/>
        <v>1110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04" t="str">
        <f t="shared" si="15"/>
        <v>OK</v>
      </c>
      <c r="AJ97" s="64">
        <f t="shared" si="16"/>
        <v>370</v>
      </c>
      <c r="AK97" s="64">
        <f t="shared" si="17"/>
        <v>0</v>
      </c>
    </row>
    <row r="98" spans="1:37" ht="20.25" hidden="1" customHeight="1">
      <c r="A98" s="42">
        <f>SUBTOTAL(103,B$4:B98)</f>
        <v>71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04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72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2</v>
      </c>
      <c r="F99" s="44">
        <f t="shared" si="9"/>
        <v>417.35294117647061</v>
      </c>
      <c r="G99" s="44">
        <f>P!AJ100</f>
        <v>2</v>
      </c>
      <c r="H99" s="44">
        <f>G99*P!AK100</f>
        <v>420</v>
      </c>
      <c r="I99" s="44">
        <f>S!E98</f>
        <v>2</v>
      </c>
      <c r="J99" s="44">
        <f>I99*S!D98</f>
        <v>414.70588235294116</v>
      </c>
      <c r="K99" s="44">
        <f t="shared" si="10"/>
        <v>2</v>
      </c>
      <c r="L99" s="44">
        <f t="shared" si="11"/>
        <v>417.35294117647061</v>
      </c>
      <c r="M99" s="45">
        <f>IF(ISERR((J99+H99)/(G99+I99)),P!AK100,(J99+H99)/(G99+I99))</f>
        <v>208.6764705882353</v>
      </c>
      <c r="N99" s="46">
        <f t="shared" si="12"/>
        <v>834.70588235294122</v>
      </c>
      <c r="O99" s="46">
        <f t="shared" si="13"/>
        <v>834.70588235294122</v>
      </c>
      <c r="P99" s="47" t="b">
        <f t="shared" si="14"/>
        <v>1</v>
      </c>
      <c r="Q99" s="204" t="str">
        <f t="shared" si="15"/>
        <v>OK</v>
      </c>
      <c r="AJ99" s="64">
        <f t="shared" si="16"/>
        <v>208.6764705882353</v>
      </c>
      <c r="AK99" s="64">
        <f t="shared" si="17"/>
        <v>2</v>
      </c>
    </row>
    <row r="100" spans="1:37" ht="20.25" customHeight="1">
      <c r="A100" s="39">
        <f>SUBTOTAL(103,B$4:B100)</f>
        <v>73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0"/>
        <v>0.8490000000000002</v>
      </c>
      <c r="L100" s="44">
        <f t="shared" si="11"/>
        <v>468.96922363094484</v>
      </c>
      <c r="M100" s="45">
        <f>IF(ISERR((J100+H100)/(G100+I100)),P!AK101,(J100+H100)/(G100+I100))</f>
        <v>552.37835527790901</v>
      </c>
      <c r="N100" s="46">
        <f t="shared" si="12"/>
        <v>468.96922363094484</v>
      </c>
      <c r="O100" s="46">
        <f t="shared" si="13"/>
        <v>468.96922363094484</v>
      </c>
      <c r="P100" s="47" t="b">
        <f t="shared" si="14"/>
        <v>1</v>
      </c>
      <c r="Q100" s="204" t="str">
        <f t="shared" si="15"/>
        <v>OK</v>
      </c>
      <c r="AJ100" s="64">
        <f t="shared" si="16"/>
        <v>552.37835527790901</v>
      </c>
      <c r="AK100" s="64">
        <f t="shared" si="17"/>
        <v>0.8490000000000002</v>
      </c>
    </row>
    <row r="101" spans="1:37" ht="20.25" hidden="1" customHeight="1">
      <c r="A101" s="39">
        <f>SUBTOTAL(103,B$4:B101)</f>
        <v>73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170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04" t="str">
        <f t="shared" si="15"/>
        <v>×</v>
      </c>
      <c r="AJ101" s="64">
        <f t="shared" si="16"/>
        <v>170</v>
      </c>
      <c r="AK101" s="64">
        <f t="shared" si="17"/>
        <v>0</v>
      </c>
    </row>
    <row r="102" spans="1:37" ht="20.25" customHeight="1">
      <c r="A102" s="42">
        <f>SUBTOTAL(103,B$4:B102)</f>
        <v>74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1</v>
      </c>
      <c r="F102" s="44">
        <f t="shared" si="9"/>
        <v>65</v>
      </c>
      <c r="G102" s="44">
        <f>P!AJ103</f>
        <v>0</v>
      </c>
      <c r="H102" s="44">
        <f>G102*P!AK103</f>
        <v>0</v>
      </c>
      <c r="I102" s="44">
        <f>S!E101</f>
        <v>1</v>
      </c>
      <c r="J102" s="44">
        <f>I102*S!D101</f>
        <v>65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04" t="str">
        <f t="shared" si="15"/>
        <v>OK</v>
      </c>
      <c r="AJ102" s="64">
        <f t="shared" si="16"/>
        <v>65</v>
      </c>
      <c r="AK102" s="64">
        <f t="shared" si="17"/>
        <v>0</v>
      </c>
    </row>
    <row r="103" spans="1:37" ht="20.25" hidden="1" customHeight="1">
      <c r="A103" s="42">
        <f>SUBTOTAL(103,B$4:B103)</f>
        <v>74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04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hidden="1" customHeight="1">
      <c r="A104" s="39">
        <f>SUBTOTAL(103,B$4:B104)</f>
        <v>74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04" t="str">
        <f t="shared" si="15"/>
        <v>×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75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0</v>
      </c>
      <c r="H105" s="44">
        <f>G105*P!AK106</f>
        <v>0</v>
      </c>
      <c r="I105" s="44">
        <f>S!E104</f>
        <v>3</v>
      </c>
      <c r="J105" s="44">
        <f>I105*S!D104</f>
        <v>497.14285714285717</v>
      </c>
      <c r="K105" s="44">
        <f t="shared" si="10"/>
        <v>3</v>
      </c>
      <c r="L105" s="44">
        <f t="shared" si="11"/>
        <v>497.14285714285717</v>
      </c>
      <c r="M105" s="45">
        <f>IF(ISERR((J105+H105)/(G105+I105)),P!AK106,(J105+H105)/(G105+I105))</f>
        <v>165.71428571428572</v>
      </c>
      <c r="N105" s="46">
        <f t="shared" si="12"/>
        <v>497.14285714285717</v>
      </c>
      <c r="O105" s="46">
        <f t="shared" si="13"/>
        <v>497.14285714285717</v>
      </c>
      <c r="P105" s="47" t="b">
        <f t="shared" si="14"/>
        <v>1</v>
      </c>
      <c r="Q105" s="204" t="str">
        <f t="shared" si="15"/>
        <v>OK</v>
      </c>
      <c r="AJ105" s="64">
        <f t="shared" si="16"/>
        <v>165.71428571428572</v>
      </c>
      <c r="AK105" s="64">
        <f t="shared" si="17"/>
        <v>3</v>
      </c>
    </row>
    <row r="106" spans="1:37" ht="20.25" customHeight="1">
      <c r="A106" s="39">
        <f>SUBTOTAL(103,B$4:B106)</f>
        <v>76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9</v>
      </c>
      <c r="F106" s="44">
        <f t="shared" si="9"/>
        <v>1515</v>
      </c>
      <c r="G106" s="44">
        <f>P!AJ107</f>
        <v>0</v>
      </c>
      <c r="H106" s="44">
        <f>G106*P!AK107</f>
        <v>0</v>
      </c>
      <c r="I106" s="44">
        <f>S!E105</f>
        <v>10</v>
      </c>
      <c r="J106" s="44">
        <f>I106*S!D105</f>
        <v>1683.3333333333335</v>
      </c>
      <c r="K106" s="44">
        <f t="shared" si="10"/>
        <v>1</v>
      </c>
      <c r="L106" s="44">
        <f t="shared" si="11"/>
        <v>168.33333333333334</v>
      </c>
      <c r="M106" s="45">
        <f>IF(ISERR((J106+H106)/(G106+I106)),P!AK107,(J106+H106)/(G106+I106))</f>
        <v>168.33333333333334</v>
      </c>
      <c r="N106" s="46">
        <f t="shared" si="12"/>
        <v>1683.3333333333335</v>
      </c>
      <c r="O106" s="46">
        <f t="shared" si="13"/>
        <v>1683.3333333333333</v>
      </c>
      <c r="P106" s="47" t="b">
        <f t="shared" si="14"/>
        <v>1</v>
      </c>
      <c r="Q106" s="204" t="str">
        <f t="shared" si="15"/>
        <v>OK</v>
      </c>
      <c r="AJ106" s="64">
        <f t="shared" si="16"/>
        <v>168.33333333333334</v>
      </c>
      <c r="AK106" s="64">
        <f t="shared" si="17"/>
        <v>1</v>
      </c>
    </row>
    <row r="107" spans="1:37" ht="20.25" hidden="1" customHeight="1">
      <c r="A107" s="39">
        <f>SUBTOTAL(103,B$4:B107)</f>
        <v>76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04" t="str">
        <f t="shared" si="15"/>
        <v>×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77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0"/>
        <v>0.14999999999999991</v>
      </c>
      <c r="L108" s="44">
        <f t="shared" si="11"/>
        <v>85.875287503194414</v>
      </c>
      <c r="M108" s="45">
        <f>IF(ISERR((J108+H108)/(G108+I108)),P!AK109,(J108+H108)/(G108+I108))</f>
        <v>572.5019166879631</v>
      </c>
      <c r="N108" s="46">
        <f t="shared" si="12"/>
        <v>85.875287503194414</v>
      </c>
      <c r="O108" s="46">
        <f t="shared" si="13"/>
        <v>85.875287503194414</v>
      </c>
      <c r="P108" s="47" t="b">
        <f t="shared" si="14"/>
        <v>1</v>
      </c>
      <c r="Q108" s="204" t="str">
        <f t="shared" si="15"/>
        <v>OK</v>
      </c>
      <c r="AJ108" s="64">
        <f t="shared" si="16"/>
        <v>572.5019166879631</v>
      </c>
      <c r="AK108" s="64">
        <f t="shared" si="17"/>
        <v>0.14999999999999991</v>
      </c>
    </row>
    <row r="109" spans="1:37" ht="20.25" hidden="1" customHeight="1">
      <c r="A109" s="42">
        <f>SUBTOTAL(103,B$4:B109)</f>
        <v>77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04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78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4</v>
      </c>
      <c r="F110" s="44">
        <f t="shared" si="9"/>
        <v>1042.6666666666665</v>
      </c>
      <c r="G110" s="44">
        <f>P!AJ111</f>
        <v>4</v>
      </c>
      <c r="H110" s="44">
        <f>G110*P!AK111</f>
        <v>1080</v>
      </c>
      <c r="I110" s="44">
        <f>S!E109</f>
        <v>1</v>
      </c>
      <c r="J110" s="44">
        <f>I110*S!D109</f>
        <v>223.33333333333334</v>
      </c>
      <c r="K110" s="44">
        <f t="shared" si="10"/>
        <v>1</v>
      </c>
      <c r="L110" s="44">
        <f t="shared" si="11"/>
        <v>260.66666666666663</v>
      </c>
      <c r="M110" s="45">
        <f>IF(ISERR((J110+H110)/(G110+I110)),P!AK111,(J110+H110)/(G110+I110))</f>
        <v>260.66666666666663</v>
      </c>
      <c r="N110" s="46">
        <f t="shared" si="12"/>
        <v>1303.3333333333333</v>
      </c>
      <c r="O110" s="46">
        <f t="shared" si="13"/>
        <v>1303.333333333333</v>
      </c>
      <c r="P110" s="47" t="b">
        <f t="shared" si="14"/>
        <v>1</v>
      </c>
      <c r="Q110" s="204" t="str">
        <f t="shared" si="15"/>
        <v>OK</v>
      </c>
      <c r="AJ110" s="64">
        <f t="shared" si="16"/>
        <v>260.66666666666663</v>
      </c>
      <c r="AK110" s="64">
        <f t="shared" si="17"/>
        <v>1</v>
      </c>
    </row>
    <row r="111" spans="1:37" ht="20.25" customHeight="1">
      <c r="A111" s="42">
        <f>SUBTOTAL(103,B$4:B111)</f>
        <v>79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1</v>
      </c>
      <c r="F111" s="44">
        <f t="shared" si="9"/>
        <v>860</v>
      </c>
      <c r="G111" s="44">
        <f>P!AJ112</f>
        <v>1</v>
      </c>
      <c r="H111" s="44">
        <f>G111*P!AK112</f>
        <v>860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860</v>
      </c>
      <c r="N111" s="46">
        <f t="shared" si="12"/>
        <v>860</v>
      </c>
      <c r="O111" s="46">
        <f t="shared" si="13"/>
        <v>860</v>
      </c>
      <c r="P111" s="47" t="b">
        <f t="shared" si="14"/>
        <v>1</v>
      </c>
      <c r="Q111" s="204" t="str">
        <f t="shared" si="15"/>
        <v>OK</v>
      </c>
      <c r="AJ111" s="64">
        <f t="shared" si="16"/>
        <v>860</v>
      </c>
      <c r="AK111" s="64">
        <f t="shared" si="17"/>
        <v>0</v>
      </c>
    </row>
    <row r="112" spans="1:37" ht="20.25" hidden="1" customHeight="1">
      <c r="A112" s="42">
        <f>SUBTOTAL(103,B$4:B112)</f>
        <v>79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04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80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4</v>
      </c>
      <c r="F113" s="44">
        <f t="shared" si="9"/>
        <v>6850</v>
      </c>
      <c r="G113" s="44">
        <f>P!AJ114</f>
        <v>4</v>
      </c>
      <c r="H113" s="44">
        <f>G113*P!AK114</f>
        <v>6850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1712.5</v>
      </c>
      <c r="N113" s="46">
        <f t="shared" si="12"/>
        <v>6850</v>
      </c>
      <c r="O113" s="46">
        <f t="shared" si="13"/>
        <v>6850</v>
      </c>
      <c r="P113" s="47" t="b">
        <f t="shared" si="14"/>
        <v>1</v>
      </c>
      <c r="Q113" s="204" t="str">
        <f t="shared" si="15"/>
        <v>OK</v>
      </c>
      <c r="AJ113" s="64">
        <f t="shared" si="16"/>
        <v>1712.5</v>
      </c>
      <c r="AK113" s="64">
        <f t="shared" si="17"/>
        <v>0</v>
      </c>
    </row>
    <row r="114" spans="1:37" ht="20.25" hidden="1" customHeight="1">
      <c r="A114" s="39">
        <f>SUBTOTAL(103,B$4:B114)</f>
        <v>80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04" t="str">
        <f t="shared" si="15"/>
        <v>×</v>
      </c>
      <c r="AJ114" s="64">
        <f t="shared" si="16"/>
        <v>3450</v>
      </c>
      <c r="AK114" s="64">
        <f t="shared" si="17"/>
        <v>0</v>
      </c>
    </row>
    <row r="115" spans="1:37" ht="20.25" hidden="1" customHeight="1">
      <c r="A115" s="39">
        <f>SUBTOTAL(103,B$4:B115)</f>
        <v>80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04" t="str">
        <f t="shared" si="15"/>
        <v>×</v>
      </c>
      <c r="AJ115" s="64">
        <f t="shared" si="16"/>
        <v>560</v>
      </c>
      <c r="AK115" s="64">
        <f t="shared" si="17"/>
        <v>0</v>
      </c>
    </row>
    <row r="116" spans="1:37" ht="20.25" hidden="1" customHeight="1">
      <c r="A116" s="39">
        <f>SUBTOTAL(103,B$4:B116)</f>
        <v>80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300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04" t="str">
        <f t="shared" si="15"/>
        <v>×</v>
      </c>
      <c r="AJ116" s="64">
        <f t="shared" si="16"/>
        <v>300</v>
      </c>
      <c r="AK116" s="64">
        <f t="shared" si="17"/>
        <v>0</v>
      </c>
    </row>
    <row r="117" spans="1:37" ht="20.25" customHeight="1">
      <c r="A117" s="39">
        <f>SUBTOTAL(103,B$4:B117)</f>
        <v>81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311</v>
      </c>
      <c r="F117" s="44">
        <f t="shared" si="9"/>
        <v>2699.718214505574</v>
      </c>
      <c r="G117" s="44">
        <f>P!AJ118</f>
        <v>288</v>
      </c>
      <c r="H117" s="44">
        <f>G117*P!AK118</f>
        <v>2490</v>
      </c>
      <c r="I117" s="44">
        <f>S!E116</f>
        <v>53</v>
      </c>
      <c r="J117" s="44">
        <f>I117*S!D116</f>
        <v>470.1411933967866</v>
      </c>
      <c r="K117" s="44">
        <f t="shared" si="10"/>
        <v>30</v>
      </c>
      <c r="L117" s="44">
        <f t="shared" si="11"/>
        <v>260.42297889121289</v>
      </c>
      <c r="M117" s="45">
        <f>IF(ISERR((J117+H117)/(G117+I117)),P!AK118,(J117+H117)/(G117+I117))</f>
        <v>8.6807659630404306</v>
      </c>
      <c r="N117" s="46">
        <f t="shared" si="12"/>
        <v>2960.1411933967865</v>
      </c>
      <c r="O117" s="46">
        <f t="shared" si="13"/>
        <v>2960.141193396787</v>
      </c>
      <c r="P117" s="47" t="b">
        <f t="shared" si="14"/>
        <v>1</v>
      </c>
      <c r="Q117" s="204" t="str">
        <f t="shared" si="15"/>
        <v>OK</v>
      </c>
      <c r="AJ117" s="64">
        <f t="shared" si="16"/>
        <v>8.6807659630404306</v>
      </c>
      <c r="AK117" s="64">
        <f t="shared" si="17"/>
        <v>30</v>
      </c>
    </row>
    <row r="118" spans="1:37" ht="20.25" hidden="1" customHeight="1">
      <c r="A118" s="42">
        <f>SUBTOTAL(103,B$4:B118)</f>
        <v>81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04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hidden="1" customHeight="1">
      <c r="A119" s="39">
        <f>SUBTOTAL(103,B$4:B119)</f>
        <v>81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04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hidden="1" customHeight="1">
      <c r="A120" s="42">
        <f>SUBTOTAL(103,B$4:B120)</f>
        <v>81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04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82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0.10000000000000142</v>
      </c>
      <c r="F121" s="44">
        <f t="shared" si="9"/>
        <v>14.517953321364656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</v>
      </c>
      <c r="L121" s="44">
        <f t="shared" si="11"/>
        <v>0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04" t="str">
        <f t="shared" si="15"/>
        <v>OK</v>
      </c>
      <c r="AJ121" s="64">
        <f t="shared" si="16"/>
        <v>145.1795332136445</v>
      </c>
      <c r="AK121" s="64">
        <f t="shared" si="17"/>
        <v>0</v>
      </c>
    </row>
    <row r="122" spans="1:37" ht="20.25" customHeight="1">
      <c r="A122" s="42">
        <f>SUBTOTAL(103,B$4:B122)</f>
        <v>83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0.7</v>
      </c>
      <c r="F122" s="44">
        <f t="shared" si="9"/>
        <v>79.668358154072436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</v>
      </c>
      <c r="L122" s="44">
        <f t="shared" si="11"/>
        <v>0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04" t="str">
        <f t="shared" si="15"/>
        <v>OK</v>
      </c>
      <c r="AJ122" s="64">
        <f t="shared" si="16"/>
        <v>113.81194022010349</v>
      </c>
      <c r="AK122" s="64">
        <f t="shared" si="17"/>
        <v>0</v>
      </c>
    </row>
    <row r="123" spans="1:37" ht="20.25" hidden="1" customHeight="1">
      <c r="A123" s="42">
        <f>SUBTOTAL(103,B$4:B123)</f>
        <v>83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04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84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2.3400000000000003</v>
      </c>
      <c r="F124" s="44">
        <f t="shared" si="9"/>
        <v>3080.6329113924053</v>
      </c>
      <c r="G124" s="44">
        <f>P!AJ125</f>
        <v>2.3000000000000003</v>
      </c>
      <c r="H124" s="44">
        <f>G124*P!AK125</f>
        <v>3020</v>
      </c>
      <c r="I124" s="44">
        <f>S!E123</f>
        <v>4.0000000000000036E-2</v>
      </c>
      <c r="J124" s="44">
        <f>I124*S!D123</f>
        <v>60.632911392405113</v>
      </c>
      <c r="K124" s="44">
        <f t="shared" si="10"/>
        <v>0</v>
      </c>
      <c r="L124" s="44">
        <f t="shared" si="11"/>
        <v>0</v>
      </c>
      <c r="M124" s="45">
        <f>IF(ISERR((J124+H124)/(G124+I124)),P!AK125,(J124+H124)/(G124+I124))</f>
        <v>1316.5097911933353</v>
      </c>
      <c r="N124" s="46">
        <f t="shared" si="12"/>
        <v>3080.6329113924053</v>
      </c>
      <c r="O124" s="46">
        <f t="shared" si="13"/>
        <v>3080.6329113924053</v>
      </c>
      <c r="P124" s="47" t="b">
        <f t="shared" si="14"/>
        <v>1</v>
      </c>
      <c r="Q124" s="204" t="str">
        <f t="shared" si="15"/>
        <v>OK</v>
      </c>
      <c r="AJ124" s="64">
        <f t="shared" si="16"/>
        <v>1316.5097911933353</v>
      </c>
      <c r="AK124" s="64">
        <f t="shared" si="17"/>
        <v>0</v>
      </c>
    </row>
    <row r="125" spans="1:37" ht="20.25" customHeight="1">
      <c r="A125" s="39">
        <f>SUBTOTAL(103,B$4:B125)</f>
        <v>85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267</v>
      </c>
      <c r="F125" s="44">
        <f t="shared" si="9"/>
        <v>2670</v>
      </c>
      <c r="G125" s="44">
        <f>P!AJ126</f>
        <v>267</v>
      </c>
      <c r="H125" s="44">
        <f>G125*P!AK126</f>
        <v>2670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2670</v>
      </c>
      <c r="O125" s="46">
        <f t="shared" si="13"/>
        <v>2670</v>
      </c>
      <c r="P125" s="47" t="b">
        <f t="shared" si="14"/>
        <v>1</v>
      </c>
      <c r="Q125" s="204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hidden="1" customHeight="1">
      <c r="A126" s="39">
        <f>SUBTOTAL(103,B$4:B126)</f>
        <v>85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04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86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23.2</v>
      </c>
      <c r="F127" s="44">
        <f t="shared" si="9"/>
        <v>3248</v>
      </c>
      <c r="G127" s="44">
        <f>P!AJ128</f>
        <v>23.2</v>
      </c>
      <c r="H127" s="44">
        <f>G127*P!AK128</f>
        <v>3248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140</v>
      </c>
      <c r="N127" s="46">
        <f t="shared" si="12"/>
        <v>3248</v>
      </c>
      <c r="O127" s="46">
        <f t="shared" si="13"/>
        <v>3248</v>
      </c>
      <c r="P127" s="47" t="b">
        <f t="shared" si="14"/>
        <v>1</v>
      </c>
      <c r="Q127" s="204" t="str">
        <f t="shared" si="15"/>
        <v>OK</v>
      </c>
      <c r="AJ127" s="64">
        <f t="shared" si="16"/>
        <v>140</v>
      </c>
      <c r="AK127" s="64">
        <f t="shared" si="17"/>
        <v>0</v>
      </c>
    </row>
    <row r="128" spans="1:37" ht="20.25" customHeight="1">
      <c r="A128" s="39">
        <f>SUBTOTAL(103,B$4:B128)</f>
        <v>87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3.1400999999999999</v>
      </c>
      <c r="F128" s="44">
        <f t="shared" si="9"/>
        <v>1193</v>
      </c>
      <c r="G128" s="44">
        <f>P!AJ129</f>
        <v>3.1400999999999999</v>
      </c>
      <c r="H128" s="44">
        <f>G128*P!AK129</f>
        <v>1193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379.92420623547019</v>
      </c>
      <c r="N128" s="46">
        <f t="shared" si="12"/>
        <v>1193</v>
      </c>
      <c r="O128" s="46">
        <f t="shared" si="13"/>
        <v>1193</v>
      </c>
      <c r="P128" s="47" t="b">
        <f t="shared" si="14"/>
        <v>1</v>
      </c>
      <c r="Q128" s="204" t="str">
        <f t="shared" si="15"/>
        <v>OK</v>
      </c>
      <c r="AJ128" s="64">
        <f t="shared" si="16"/>
        <v>379.92420623547019</v>
      </c>
      <c r="AK128" s="64">
        <f t="shared" si="17"/>
        <v>0</v>
      </c>
    </row>
    <row r="129" spans="1:37" ht="20.25" customHeight="1">
      <c r="A129" s="39">
        <f>SUBTOTAL(103,B$4:B129)</f>
        <v>88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6</v>
      </c>
      <c r="F129" s="44">
        <f t="shared" si="9"/>
        <v>2530</v>
      </c>
      <c r="G129" s="44">
        <f>P!AJ130</f>
        <v>6</v>
      </c>
      <c r="H129" s="44">
        <f>G129*P!AK130</f>
        <v>2530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421.66666666666669</v>
      </c>
      <c r="N129" s="46">
        <f t="shared" si="12"/>
        <v>2530</v>
      </c>
      <c r="O129" s="46">
        <f t="shared" si="13"/>
        <v>2530</v>
      </c>
      <c r="P129" s="47" t="b">
        <f t="shared" si="14"/>
        <v>1</v>
      </c>
      <c r="Q129" s="204" t="str">
        <f t="shared" si="15"/>
        <v>OK</v>
      </c>
      <c r="AJ129" s="64">
        <f t="shared" si="16"/>
        <v>421.66666666666669</v>
      </c>
      <c r="AK129" s="64">
        <f t="shared" si="17"/>
        <v>0</v>
      </c>
    </row>
    <row r="130" spans="1:37" ht="20.25" customHeight="1">
      <c r="A130" s="42">
        <f>SUBTOTAL(103,B$4:B130)</f>
        <v>89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4.4000000000000004</v>
      </c>
      <c r="F130" s="44">
        <f t="shared" si="9"/>
        <v>1892</v>
      </c>
      <c r="G130" s="44">
        <f>P!AJ131</f>
        <v>4.4000000000000004</v>
      </c>
      <c r="H130" s="44">
        <f>G130*P!AK131</f>
        <v>1892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429.99999999999994</v>
      </c>
      <c r="N130" s="46">
        <f t="shared" si="12"/>
        <v>1892</v>
      </c>
      <c r="O130" s="46">
        <f t="shared" si="13"/>
        <v>1892</v>
      </c>
      <c r="P130" s="47" t="b">
        <f t="shared" si="14"/>
        <v>1</v>
      </c>
      <c r="Q130" s="204" t="str">
        <f t="shared" si="15"/>
        <v>OK</v>
      </c>
      <c r="AJ130" s="64">
        <f t="shared" si="16"/>
        <v>429.99999999999994</v>
      </c>
      <c r="AK130" s="64">
        <f t="shared" si="17"/>
        <v>0</v>
      </c>
    </row>
    <row r="131" spans="1:37" ht="20.25" customHeight="1">
      <c r="A131" s="39">
        <f>SUBTOTAL(103,B$4:B131)</f>
        <v>90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19</v>
      </c>
      <c r="F131" s="44">
        <f t="shared" si="9"/>
        <v>1520</v>
      </c>
      <c r="G131" s="44">
        <f>P!AJ132</f>
        <v>19</v>
      </c>
      <c r="H131" s="44">
        <f>G131*P!AK132</f>
        <v>1520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80</v>
      </c>
      <c r="N131" s="46">
        <f t="shared" si="12"/>
        <v>1520</v>
      </c>
      <c r="O131" s="46">
        <f t="shared" si="13"/>
        <v>1520</v>
      </c>
      <c r="P131" s="47" t="b">
        <f t="shared" si="14"/>
        <v>1</v>
      </c>
      <c r="Q131" s="204" t="str">
        <f t="shared" si="15"/>
        <v>OK</v>
      </c>
      <c r="AJ131" s="64">
        <f t="shared" si="16"/>
        <v>80</v>
      </c>
      <c r="AK131" s="64">
        <f t="shared" si="17"/>
        <v>0</v>
      </c>
    </row>
    <row r="132" spans="1:37" ht="20.25" customHeight="1">
      <c r="A132" s="42">
        <f>SUBTOTAL(103,B$4:B132)</f>
        <v>91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2</v>
      </c>
      <c r="F132" s="44">
        <f t="shared" si="9"/>
        <v>300</v>
      </c>
      <c r="G132" s="44">
        <f>P!AJ133</f>
        <v>2</v>
      </c>
      <c r="H132" s="44">
        <f>G132*P!AK133</f>
        <v>300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150</v>
      </c>
      <c r="N132" s="46">
        <f t="shared" si="12"/>
        <v>300</v>
      </c>
      <c r="O132" s="46">
        <f t="shared" si="13"/>
        <v>300</v>
      </c>
      <c r="P132" s="47" t="b">
        <f t="shared" si="14"/>
        <v>1</v>
      </c>
      <c r="Q132" s="204" t="str">
        <f t="shared" si="15"/>
        <v>OK</v>
      </c>
      <c r="AJ132" s="64">
        <f t="shared" si="16"/>
        <v>150</v>
      </c>
      <c r="AK132" s="64">
        <f t="shared" si="17"/>
        <v>0</v>
      </c>
    </row>
    <row r="133" spans="1:37" ht="20.25" customHeight="1">
      <c r="A133" s="42">
        <f>SUBTOTAL(103,B$4:B133)</f>
        <v>92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53.9</v>
      </c>
      <c r="F133" s="44">
        <f t="shared" ref="F133:F196" si="18">E133*M133</f>
        <v>7788</v>
      </c>
      <c r="G133" s="44">
        <f>P!AJ134</f>
        <v>53.9</v>
      </c>
      <c r="H133" s="44">
        <f>G133*P!AK134</f>
        <v>7788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144.48979591836735</v>
      </c>
      <c r="N133" s="46">
        <f t="shared" ref="N133:N196" si="21">J133+H133</f>
        <v>7788</v>
      </c>
      <c r="O133" s="46">
        <f t="shared" ref="O133:O196" si="22">L133+F133</f>
        <v>7788</v>
      </c>
      <c r="P133" s="47" t="b">
        <f t="shared" ref="P133:P196" si="23">ROUND(N133,2)=ROUND(O133,2)</f>
        <v>1</v>
      </c>
      <c r="Q133" s="204" t="str">
        <f t="shared" ref="Q133:Q196" si="24">IF(AND(F133=0,L133=0),"×","OK")</f>
        <v>OK</v>
      </c>
      <c r="AJ133" s="64">
        <f t="shared" ref="AJ133:AJ196" si="25">M133</f>
        <v>144.48979591836735</v>
      </c>
      <c r="AK133" s="64">
        <f t="shared" ref="AK133:AK196" si="26">K133</f>
        <v>0</v>
      </c>
    </row>
    <row r="134" spans="1:37" ht="20.25" customHeight="1">
      <c r="A134" s="42">
        <f>SUBTOTAL(103,B$4:B134)</f>
        <v>93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35</v>
      </c>
      <c r="F134" s="44">
        <f t="shared" si="18"/>
        <v>7220</v>
      </c>
      <c r="G134" s="44">
        <f>P!AJ135</f>
        <v>35</v>
      </c>
      <c r="H134" s="44">
        <f>G134*P!AK135</f>
        <v>7220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206.28571428571428</v>
      </c>
      <c r="N134" s="46">
        <f t="shared" si="21"/>
        <v>7220</v>
      </c>
      <c r="O134" s="46">
        <f t="shared" si="22"/>
        <v>7220</v>
      </c>
      <c r="P134" s="47" t="b">
        <f t="shared" si="23"/>
        <v>1</v>
      </c>
      <c r="Q134" s="204" t="str">
        <f t="shared" si="24"/>
        <v>OK</v>
      </c>
      <c r="AJ134" s="64">
        <f t="shared" si="25"/>
        <v>206.28571428571428</v>
      </c>
      <c r="AK134" s="64">
        <f t="shared" si="26"/>
        <v>0</v>
      </c>
    </row>
    <row r="135" spans="1:37" ht="20.25" hidden="1" customHeight="1">
      <c r="A135" s="42">
        <f>SUBTOTAL(103,B$4:B135)</f>
        <v>93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04" t="str">
        <f t="shared" si="24"/>
        <v>×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94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1.5</v>
      </c>
      <c r="F136" s="44">
        <f t="shared" si="18"/>
        <v>420</v>
      </c>
      <c r="G136" s="44">
        <f>P!AJ137</f>
        <v>1.5</v>
      </c>
      <c r="H136" s="44">
        <f>G136*P!AK137</f>
        <v>420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280</v>
      </c>
      <c r="N136" s="46">
        <f t="shared" si="21"/>
        <v>420</v>
      </c>
      <c r="O136" s="46">
        <f t="shared" si="22"/>
        <v>420</v>
      </c>
      <c r="P136" s="47" t="b">
        <f t="shared" si="23"/>
        <v>1</v>
      </c>
      <c r="Q136" s="204" t="str">
        <f t="shared" si="24"/>
        <v>OK</v>
      </c>
      <c r="AJ136" s="64">
        <f t="shared" si="25"/>
        <v>280</v>
      </c>
      <c r="AK136" s="64">
        <f t="shared" si="26"/>
        <v>0</v>
      </c>
    </row>
    <row r="137" spans="1:37" ht="20.25" customHeight="1">
      <c r="A137" s="42">
        <f>SUBTOTAL(103,B$4:B137)</f>
        <v>95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3</v>
      </c>
      <c r="F137" s="44">
        <f t="shared" si="18"/>
        <v>990</v>
      </c>
      <c r="G137" s="44">
        <f>P!AJ138</f>
        <v>3</v>
      </c>
      <c r="H137" s="44">
        <f>G137*P!AK138</f>
        <v>990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330</v>
      </c>
      <c r="N137" s="46">
        <f t="shared" si="21"/>
        <v>990</v>
      </c>
      <c r="O137" s="46">
        <f t="shared" si="22"/>
        <v>990</v>
      </c>
      <c r="P137" s="47" t="b">
        <f t="shared" si="23"/>
        <v>1</v>
      </c>
      <c r="Q137" s="204" t="str">
        <f t="shared" si="24"/>
        <v>OK</v>
      </c>
      <c r="AJ137" s="64">
        <f t="shared" si="25"/>
        <v>330</v>
      </c>
      <c r="AK137" s="64">
        <f t="shared" si="26"/>
        <v>0</v>
      </c>
    </row>
    <row r="138" spans="1:37" ht="20.25" customHeight="1">
      <c r="A138" s="42">
        <f>SUBTOTAL(103,B$4:B138)</f>
        <v>96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7</v>
      </c>
      <c r="F138" s="44">
        <f t="shared" si="18"/>
        <v>455</v>
      </c>
      <c r="G138" s="44">
        <f>P!AJ139</f>
        <v>7</v>
      </c>
      <c r="H138" s="44">
        <f>G138*P!AK139</f>
        <v>455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65</v>
      </c>
      <c r="N138" s="46">
        <f t="shared" si="21"/>
        <v>455</v>
      </c>
      <c r="O138" s="46">
        <f t="shared" si="22"/>
        <v>455</v>
      </c>
      <c r="P138" s="47" t="b">
        <f t="shared" si="23"/>
        <v>1</v>
      </c>
      <c r="Q138" s="204" t="str">
        <f t="shared" si="24"/>
        <v>OK</v>
      </c>
      <c r="AJ138" s="64">
        <f t="shared" si="25"/>
        <v>65</v>
      </c>
      <c r="AK138" s="64">
        <f t="shared" si="26"/>
        <v>0</v>
      </c>
    </row>
    <row r="139" spans="1:37" ht="20.25" hidden="1" customHeight="1">
      <c r="A139" s="42">
        <f>SUBTOTAL(103,B$4:B139)</f>
        <v>96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04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hidden="1" customHeight="1">
      <c r="A140" s="42">
        <f>SUBTOTAL(103,B$4:B140)</f>
        <v>96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04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hidden="1" customHeight="1">
      <c r="A141" s="42">
        <f>SUBTOTAL(103,B$4:B141)</f>
        <v>96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04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97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564</v>
      </c>
      <c r="F142" s="44">
        <f t="shared" si="18"/>
        <v>12487.019264448336</v>
      </c>
      <c r="G142" s="44">
        <f>P!AJ143</f>
        <v>571</v>
      </c>
      <c r="H142" s="44">
        <f>G142*P!AK143</f>
        <v>12642</v>
      </c>
      <c r="I142" s="44">
        <f>S!E141</f>
        <v>0</v>
      </c>
      <c r="J142" s="44">
        <f>I142*S!D141</f>
        <v>0</v>
      </c>
      <c r="K142" s="44">
        <f t="shared" si="19"/>
        <v>7</v>
      </c>
      <c r="L142" s="44">
        <f t="shared" si="20"/>
        <v>154.98073555166374</v>
      </c>
      <c r="M142" s="45">
        <f>IF(ISERR((J142+H142)/(G142+I142)),P!AK143,(J142+H142)/(G142+I142))</f>
        <v>22.140105078809107</v>
      </c>
      <c r="N142" s="46">
        <f t="shared" si="21"/>
        <v>12642</v>
      </c>
      <c r="O142" s="46">
        <f t="shared" si="22"/>
        <v>12642</v>
      </c>
      <c r="P142" s="47" t="b">
        <f t="shared" si="23"/>
        <v>1</v>
      </c>
      <c r="Q142" s="204" t="str">
        <f t="shared" si="24"/>
        <v>OK</v>
      </c>
      <c r="AJ142" s="64">
        <f t="shared" si="25"/>
        <v>22.140105078809107</v>
      </c>
      <c r="AK142" s="64">
        <f t="shared" si="26"/>
        <v>7</v>
      </c>
    </row>
    <row r="143" spans="1:37" ht="20.25" hidden="1" customHeight="1">
      <c r="A143" s="42">
        <f>SUBTOTAL(103,B$4:B143)</f>
        <v>97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04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98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140.5</v>
      </c>
      <c r="F144" s="44">
        <f t="shared" si="18"/>
        <v>161225</v>
      </c>
      <c r="G144" s="44">
        <f>P!AJ145</f>
        <v>140.5</v>
      </c>
      <c r="H144" s="44">
        <f>G144*P!AK145</f>
        <v>161225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IF(ISERR((J144+H144)/(G144+I144)),P!AK145,(J144+H144)/(G144+I144))</f>
        <v>1147.5088967971531</v>
      </c>
      <c r="N144" s="46">
        <f t="shared" si="21"/>
        <v>161225</v>
      </c>
      <c r="O144" s="46">
        <f t="shared" si="22"/>
        <v>161225</v>
      </c>
      <c r="P144" s="47" t="b">
        <f t="shared" si="23"/>
        <v>1</v>
      </c>
      <c r="Q144" s="204" t="str">
        <f t="shared" si="24"/>
        <v>OK</v>
      </c>
      <c r="AJ144" s="64">
        <f t="shared" si="25"/>
        <v>1147.5088967971531</v>
      </c>
      <c r="AK144" s="64">
        <f t="shared" si="26"/>
        <v>0</v>
      </c>
    </row>
    <row r="145" spans="1:37" ht="20.25" hidden="1" customHeight="1">
      <c r="A145" s="42">
        <f>SUBTOTAL(103,B$4:B145)</f>
        <v>98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35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04" t="str">
        <f t="shared" si="24"/>
        <v>×</v>
      </c>
      <c r="AJ145" s="64">
        <f t="shared" si="25"/>
        <v>35</v>
      </c>
      <c r="AK145" s="64">
        <f t="shared" si="26"/>
        <v>0</v>
      </c>
    </row>
    <row r="146" spans="1:37" ht="20.25" customHeight="1">
      <c r="A146" s="42">
        <f>SUBTOTAL(103,B$4:B146)</f>
        <v>99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13</v>
      </c>
      <c r="F146" s="44">
        <f t="shared" si="18"/>
        <v>10400</v>
      </c>
      <c r="G146" s="44">
        <f>P!AJ147</f>
        <v>13</v>
      </c>
      <c r="H146" s="44">
        <f>G146*P!AK147</f>
        <v>10400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800</v>
      </c>
      <c r="N146" s="46">
        <f t="shared" si="21"/>
        <v>10400</v>
      </c>
      <c r="O146" s="46">
        <f t="shared" si="22"/>
        <v>10400</v>
      </c>
      <c r="P146" s="47" t="b">
        <f t="shared" si="23"/>
        <v>1</v>
      </c>
      <c r="Q146" s="204" t="str">
        <f t="shared" si="24"/>
        <v>OK</v>
      </c>
      <c r="AJ146" s="64">
        <f t="shared" si="25"/>
        <v>800</v>
      </c>
      <c r="AK146" s="64">
        <f t="shared" si="26"/>
        <v>0</v>
      </c>
    </row>
    <row r="147" spans="1:37" ht="20.25" customHeight="1">
      <c r="A147" s="39">
        <f>SUBTOTAL(103,B$4:B147)</f>
        <v>100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9</v>
      </c>
      <c r="F147" s="44">
        <f t="shared" si="18"/>
        <v>10350</v>
      </c>
      <c r="G147" s="44">
        <f>P!AJ148</f>
        <v>9</v>
      </c>
      <c r="H147" s="44">
        <f>G147*P!AK148</f>
        <v>10350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10350</v>
      </c>
      <c r="O147" s="46">
        <f t="shared" si="22"/>
        <v>10350</v>
      </c>
      <c r="P147" s="47" t="b">
        <f t="shared" si="23"/>
        <v>1</v>
      </c>
      <c r="Q147" s="204" t="str">
        <f t="shared" si="24"/>
        <v>OK</v>
      </c>
      <c r="AJ147" s="64">
        <f t="shared" si="25"/>
        <v>1150</v>
      </c>
      <c r="AK147" s="64">
        <f t="shared" si="26"/>
        <v>0</v>
      </c>
    </row>
    <row r="148" spans="1:37" ht="20.25" hidden="1" customHeight="1">
      <c r="A148" s="42">
        <f>SUBTOTAL(103,B$4:B148)</f>
        <v>100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750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04" t="str">
        <f t="shared" si="24"/>
        <v>×</v>
      </c>
      <c r="AJ148" s="64">
        <f t="shared" si="25"/>
        <v>750</v>
      </c>
      <c r="AK148" s="64">
        <f t="shared" si="26"/>
        <v>0</v>
      </c>
    </row>
    <row r="149" spans="1:37" ht="20.25" hidden="1" customHeight="1">
      <c r="A149" s="42">
        <f>SUBTOTAL(103,B$4:B149)</f>
        <v>100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04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101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6</v>
      </c>
      <c r="F150" s="44">
        <f t="shared" si="18"/>
        <v>3940</v>
      </c>
      <c r="G150" s="44">
        <f>P!AJ151</f>
        <v>6</v>
      </c>
      <c r="H150" s="44">
        <f>G150*P!AK151</f>
        <v>3940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656.66666666666663</v>
      </c>
      <c r="N150" s="46">
        <f t="shared" si="21"/>
        <v>3940</v>
      </c>
      <c r="O150" s="46">
        <f t="shared" si="22"/>
        <v>3940</v>
      </c>
      <c r="P150" s="47" t="b">
        <f t="shared" si="23"/>
        <v>1</v>
      </c>
      <c r="Q150" s="204" t="str">
        <f t="shared" si="24"/>
        <v>OK</v>
      </c>
      <c r="AJ150" s="64">
        <f t="shared" si="25"/>
        <v>656.66666666666663</v>
      </c>
      <c r="AK150" s="64">
        <f t="shared" si="26"/>
        <v>0</v>
      </c>
    </row>
    <row r="151" spans="1:37" ht="20.25" customHeight="1">
      <c r="A151" s="39">
        <f>SUBTOTAL(103,B$4:B151)</f>
        <v>102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274.5</v>
      </c>
      <c r="F151" s="44">
        <f t="shared" si="18"/>
        <v>72272.49443491624</v>
      </c>
      <c r="G151" s="44">
        <f>P!AJ152</f>
        <v>276</v>
      </c>
      <c r="H151" s="44">
        <f>G151*P!AK152</f>
        <v>72704</v>
      </c>
      <c r="I151" s="44">
        <f>S!E150</f>
        <v>5.490000000000208</v>
      </c>
      <c r="J151" s="44">
        <f>I151*S!D150</f>
        <v>1408.8759871934035</v>
      </c>
      <c r="K151" s="44">
        <f t="shared" si="19"/>
        <v>6.9900000000002365</v>
      </c>
      <c r="L151" s="44">
        <f t="shared" si="20"/>
        <v>1840.3815522771642</v>
      </c>
      <c r="M151" s="45">
        <f>IF(ISERR((J151+H151)/(G151+I151)),P!AK152,(J151+H151)/(G151+I151))</f>
        <v>263.28777571918482</v>
      </c>
      <c r="N151" s="46">
        <f t="shared" si="21"/>
        <v>74112.875987193402</v>
      </c>
      <c r="O151" s="46">
        <f t="shared" si="22"/>
        <v>74112.875987193402</v>
      </c>
      <c r="P151" s="47" t="b">
        <f t="shared" si="23"/>
        <v>1</v>
      </c>
      <c r="Q151" s="204" t="str">
        <f t="shared" si="24"/>
        <v>OK</v>
      </c>
      <c r="AJ151" s="64">
        <f t="shared" si="25"/>
        <v>263.28777571918482</v>
      </c>
      <c r="AK151" s="64">
        <f t="shared" si="26"/>
        <v>6.9900000000002365</v>
      </c>
    </row>
    <row r="152" spans="1:37" ht="20.25" hidden="1" customHeight="1">
      <c r="A152" s="42">
        <f>SUBTOTAL(103,B$4:B152)</f>
        <v>102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110.76923076923077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04" t="str">
        <f t="shared" si="24"/>
        <v>×</v>
      </c>
      <c r="AJ152" s="64">
        <f t="shared" si="25"/>
        <v>110.76923076923077</v>
      </c>
      <c r="AK152" s="64">
        <f t="shared" si="26"/>
        <v>0</v>
      </c>
    </row>
    <row r="153" spans="1:37" ht="20.25" customHeight="1">
      <c r="A153" s="39">
        <f>SUBTOTAL(103,B$4:B153)</f>
        <v>103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35.6</v>
      </c>
      <c r="F153" s="44">
        <f t="shared" si="18"/>
        <v>7426.722522100581</v>
      </c>
      <c r="G153" s="44">
        <f>P!AJ154</f>
        <v>35.599999999999994</v>
      </c>
      <c r="H153" s="44">
        <f>G153*P!AK154</f>
        <v>7543</v>
      </c>
      <c r="I153" s="44">
        <f>S!E152</f>
        <v>2.3999999999999915</v>
      </c>
      <c r="J153" s="44">
        <f>I153*S!D152</f>
        <v>384.40044493881965</v>
      </c>
      <c r="K153" s="44">
        <f t="shared" si="19"/>
        <v>2.3999999999999844</v>
      </c>
      <c r="L153" s="44">
        <f t="shared" si="20"/>
        <v>500.67792283823815</v>
      </c>
      <c r="M153" s="45">
        <f>IF(ISERR((J153+H153)/(G153+I153)),P!AK154,(J153+H153)/(G153+I153))</f>
        <v>208.61580118260059</v>
      </c>
      <c r="N153" s="46">
        <f t="shared" si="21"/>
        <v>7927.4004449388194</v>
      </c>
      <c r="O153" s="46">
        <f t="shared" si="22"/>
        <v>7927.4004449388194</v>
      </c>
      <c r="P153" s="47" t="b">
        <f t="shared" si="23"/>
        <v>1</v>
      </c>
      <c r="Q153" s="204" t="str">
        <f t="shared" si="24"/>
        <v>OK</v>
      </c>
      <c r="AJ153" s="64">
        <f t="shared" si="25"/>
        <v>208.61580118260059</v>
      </c>
      <c r="AK153" s="64">
        <f t="shared" si="26"/>
        <v>2.3999999999999844</v>
      </c>
    </row>
    <row r="154" spans="1:37" ht="20.25" customHeight="1">
      <c r="A154" s="39">
        <f>SUBTOTAL(103,B$4:B154)</f>
        <v>104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51</v>
      </c>
      <c r="F154" s="44">
        <f t="shared" si="18"/>
        <v>19549.52589743126</v>
      </c>
      <c r="G154" s="44">
        <f>P!AJ155</f>
        <v>57</v>
      </c>
      <c r="H154" s="44">
        <f>G154*P!AK155</f>
        <v>21863</v>
      </c>
      <c r="I154" s="44">
        <f>S!E153</f>
        <v>1.2000000000000313</v>
      </c>
      <c r="J154" s="44">
        <f>I154*S!D153</f>
        <v>446.4589653039198</v>
      </c>
      <c r="K154" s="44">
        <f t="shared" si="19"/>
        <v>7.2000000000000313</v>
      </c>
      <c r="L154" s="44">
        <f t="shared" si="20"/>
        <v>2759.9330678726601</v>
      </c>
      <c r="M154" s="45">
        <f>IF(ISERR((J154+H154)/(G154+I154)),P!AK155,(J154+H154)/(G154+I154))</f>
        <v>383.32403720453448</v>
      </c>
      <c r="N154" s="46">
        <f t="shared" si="21"/>
        <v>22309.458965303918</v>
      </c>
      <c r="O154" s="46">
        <f t="shared" si="22"/>
        <v>22309.458965303922</v>
      </c>
      <c r="P154" s="47" t="b">
        <f t="shared" si="23"/>
        <v>1</v>
      </c>
      <c r="Q154" s="204" t="str">
        <f t="shared" si="24"/>
        <v>OK</v>
      </c>
      <c r="AJ154" s="64">
        <f t="shared" si="25"/>
        <v>383.32403720453448</v>
      </c>
      <c r="AK154" s="64">
        <f t="shared" si="26"/>
        <v>7.2000000000000313</v>
      </c>
    </row>
    <row r="155" spans="1:37" ht="20.25" customHeight="1">
      <c r="A155" s="39">
        <f>SUBTOTAL(103,B$4:B155)</f>
        <v>105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10.1</v>
      </c>
      <c r="F155" s="44">
        <f t="shared" si="18"/>
        <v>3750.2372881355936</v>
      </c>
      <c r="G155" s="44">
        <f>P!AJ156</f>
        <v>9.1</v>
      </c>
      <c r="H155" s="44">
        <f>G155*P!AK156</f>
        <v>3276</v>
      </c>
      <c r="I155" s="44">
        <f>S!E154</f>
        <v>1</v>
      </c>
      <c r="J155" s="44">
        <f>I155*S!D154</f>
        <v>474.23728813559319</v>
      </c>
      <c r="K155" s="44">
        <f t="shared" si="19"/>
        <v>0</v>
      </c>
      <c r="L155" s="44">
        <f t="shared" si="20"/>
        <v>0</v>
      </c>
      <c r="M155" s="45">
        <f>IF(ISERR((J155+H155)/(G155+I155)),P!AK156,(J155+H155)/(G155+I155))</f>
        <v>371.31062258768253</v>
      </c>
      <c r="N155" s="46">
        <f t="shared" si="21"/>
        <v>3750.2372881355932</v>
      </c>
      <c r="O155" s="46">
        <f t="shared" si="22"/>
        <v>3750.2372881355936</v>
      </c>
      <c r="P155" s="47" t="b">
        <f t="shared" si="23"/>
        <v>1</v>
      </c>
      <c r="Q155" s="204" t="str">
        <f t="shared" si="24"/>
        <v>OK</v>
      </c>
      <c r="AJ155" s="64">
        <f t="shared" si="25"/>
        <v>371.31062258768253</v>
      </c>
      <c r="AK155" s="64">
        <f t="shared" si="26"/>
        <v>0</v>
      </c>
    </row>
    <row r="156" spans="1:37" ht="20.25" customHeight="1">
      <c r="A156" s="39">
        <f>SUBTOTAL(103,B$4:B156)</f>
        <v>106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10.100000000000001</v>
      </c>
      <c r="F156" s="44">
        <f t="shared" si="18"/>
        <v>22763</v>
      </c>
      <c r="G156" s="44">
        <f>P!AJ157</f>
        <v>10.100000000000001</v>
      </c>
      <c r="H156" s="44">
        <f>G156*P!AK157</f>
        <v>22763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2253.7623762376234</v>
      </c>
      <c r="N156" s="46">
        <f t="shared" si="21"/>
        <v>22763</v>
      </c>
      <c r="O156" s="46">
        <f t="shared" si="22"/>
        <v>22763</v>
      </c>
      <c r="P156" s="47" t="b">
        <f t="shared" si="23"/>
        <v>1</v>
      </c>
      <c r="Q156" s="204" t="str">
        <f t="shared" si="24"/>
        <v>OK</v>
      </c>
      <c r="AJ156" s="64">
        <f t="shared" si="25"/>
        <v>2253.7623762376234</v>
      </c>
      <c r="AK156" s="64">
        <f t="shared" si="26"/>
        <v>0</v>
      </c>
    </row>
    <row r="157" spans="1:37" ht="20.25" customHeight="1">
      <c r="A157" s="42">
        <f>SUBTOTAL(103,B$4:B157)</f>
        <v>107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3.5</v>
      </c>
      <c r="F157" s="44">
        <f t="shared" si="18"/>
        <v>4060</v>
      </c>
      <c r="G157" s="44">
        <f>P!AJ158</f>
        <v>3.5</v>
      </c>
      <c r="H157" s="44">
        <f>G157*P!AK158</f>
        <v>4060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1160</v>
      </c>
      <c r="N157" s="46">
        <f t="shared" si="21"/>
        <v>4060</v>
      </c>
      <c r="O157" s="46">
        <f t="shared" si="22"/>
        <v>4060</v>
      </c>
      <c r="P157" s="47" t="b">
        <f t="shared" si="23"/>
        <v>1</v>
      </c>
      <c r="Q157" s="204" t="str">
        <f t="shared" si="24"/>
        <v>OK</v>
      </c>
      <c r="AJ157" s="64">
        <f t="shared" si="25"/>
        <v>1160</v>
      </c>
      <c r="AK157" s="64">
        <f t="shared" si="26"/>
        <v>0</v>
      </c>
    </row>
    <row r="158" spans="1:37" ht="20.25" hidden="1" customHeight="1">
      <c r="A158" s="42">
        <f>SUBTOTAL(103,B$4:B158)</f>
        <v>107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04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hidden="1" customHeight="1">
      <c r="A159" s="42">
        <f>SUBTOTAL(103,B$4:B159)</f>
        <v>107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04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hidden="1" customHeight="1">
      <c r="A160" s="42">
        <f>SUBTOTAL(103,B$4:B160)</f>
        <v>107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04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hidden="1" customHeight="1">
      <c r="A161" s="42">
        <f>SUBTOTAL(103,B$4:B161)</f>
        <v>107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562.22222222222217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04" t="str">
        <f t="shared" si="24"/>
        <v>×</v>
      </c>
      <c r="AJ161" s="64">
        <f t="shared" si="25"/>
        <v>562.22222222222217</v>
      </c>
      <c r="AK161" s="64">
        <f t="shared" si="26"/>
        <v>0</v>
      </c>
    </row>
    <row r="162" spans="1:37" ht="20.25" customHeight="1">
      <c r="A162" s="39">
        <f>SUBTOTAL(103,B$4:B162)</f>
        <v>108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1.5</v>
      </c>
      <c r="F162" s="44">
        <f t="shared" si="18"/>
        <v>1050</v>
      </c>
      <c r="G162" s="44">
        <f>P!AJ163</f>
        <v>2</v>
      </c>
      <c r="H162" s="44">
        <f>G162*P!AK163</f>
        <v>1400</v>
      </c>
      <c r="I162" s="44">
        <f>S!E161</f>
        <v>0</v>
      </c>
      <c r="J162" s="44">
        <f>I162*S!D161</f>
        <v>0</v>
      </c>
      <c r="K162" s="44">
        <f t="shared" si="19"/>
        <v>0.5</v>
      </c>
      <c r="L162" s="44">
        <f t="shared" si="20"/>
        <v>350</v>
      </c>
      <c r="M162" s="45">
        <f>IF(ISERR((J162+H162)/(G162+I162)),P!AK163,(J162+H162)/(G162+I162))</f>
        <v>700</v>
      </c>
      <c r="N162" s="46">
        <f t="shared" si="21"/>
        <v>1400</v>
      </c>
      <c r="O162" s="46">
        <f t="shared" si="22"/>
        <v>1400</v>
      </c>
      <c r="P162" s="47" t="b">
        <f t="shared" si="23"/>
        <v>1</v>
      </c>
      <c r="Q162" s="204" t="str">
        <f t="shared" si="24"/>
        <v>OK</v>
      </c>
      <c r="AJ162" s="64">
        <f t="shared" si="25"/>
        <v>700</v>
      </c>
      <c r="AK162" s="64">
        <f t="shared" si="26"/>
        <v>0.5</v>
      </c>
    </row>
    <row r="163" spans="1:37" ht="20.25" customHeight="1">
      <c r="A163" s="42">
        <f>SUBTOTAL(103,B$4:B163)</f>
        <v>109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5.5</v>
      </c>
      <c r="F163" s="44">
        <f t="shared" si="18"/>
        <v>6600</v>
      </c>
      <c r="G163" s="44">
        <f>P!AJ164</f>
        <v>5.5</v>
      </c>
      <c r="H163" s="44">
        <f>G163*P!AK164</f>
        <v>6600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1200</v>
      </c>
      <c r="N163" s="46">
        <f t="shared" si="21"/>
        <v>6600</v>
      </c>
      <c r="O163" s="46">
        <f t="shared" si="22"/>
        <v>6600</v>
      </c>
      <c r="P163" s="47" t="b">
        <f t="shared" si="23"/>
        <v>1</v>
      </c>
      <c r="Q163" s="204" t="str">
        <f t="shared" si="24"/>
        <v>OK</v>
      </c>
      <c r="AJ163" s="64">
        <f t="shared" si="25"/>
        <v>1200</v>
      </c>
      <c r="AK163" s="64">
        <f t="shared" si="26"/>
        <v>0</v>
      </c>
    </row>
    <row r="164" spans="1:37" ht="20.25" hidden="1" customHeight="1">
      <c r="A164" s="42">
        <f>SUBTOTAL(103,B$4:B164)</f>
        <v>109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150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04" t="str">
        <f t="shared" si="24"/>
        <v>×</v>
      </c>
      <c r="AJ164" s="64">
        <f t="shared" si="25"/>
        <v>150</v>
      </c>
      <c r="AK164" s="64">
        <f t="shared" si="26"/>
        <v>0</v>
      </c>
    </row>
    <row r="165" spans="1:37" ht="20.25" hidden="1" customHeight="1">
      <c r="A165" s="42">
        <f>SUBTOTAL(103,B$4:B165)</f>
        <v>109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04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hidden="1" customHeight="1">
      <c r="A166" s="42">
        <f>SUBTOTAL(103,B$4:B166)</f>
        <v>109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04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hidden="1" customHeight="1">
      <c r="A167" s="42">
        <f>SUBTOTAL(103,B$4:B167)</f>
        <v>109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04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110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9</v>
      </c>
      <c r="F168" s="44">
        <f t="shared" si="18"/>
        <v>3390</v>
      </c>
      <c r="G168" s="44">
        <f>P!AJ169</f>
        <v>9</v>
      </c>
      <c r="H168" s="44">
        <f>G168*P!AK169</f>
        <v>3390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376.66666666666669</v>
      </c>
      <c r="N168" s="46">
        <f t="shared" si="21"/>
        <v>3390</v>
      </c>
      <c r="O168" s="46">
        <f t="shared" si="22"/>
        <v>3390</v>
      </c>
      <c r="P168" s="47" t="b">
        <f t="shared" si="23"/>
        <v>1</v>
      </c>
      <c r="Q168" s="204" t="str">
        <f t="shared" si="24"/>
        <v>OK</v>
      </c>
      <c r="AJ168" s="64">
        <f t="shared" si="25"/>
        <v>376.66666666666669</v>
      </c>
      <c r="AK168" s="64">
        <f t="shared" si="26"/>
        <v>0</v>
      </c>
    </row>
    <row r="169" spans="1:37" ht="20.25" customHeight="1">
      <c r="A169" s="42">
        <f>SUBTOTAL(103,B$4:B169)</f>
        <v>111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2</v>
      </c>
      <c r="F169" s="44">
        <f t="shared" si="18"/>
        <v>1446.6666666666667</v>
      </c>
      <c r="G169" s="44">
        <f>P!AJ170</f>
        <v>3</v>
      </c>
      <c r="H169" s="44">
        <f>G169*P!AK170</f>
        <v>2170</v>
      </c>
      <c r="I169" s="44">
        <f>S!E168</f>
        <v>0</v>
      </c>
      <c r="J169" s="44">
        <f>I169*S!D168</f>
        <v>0</v>
      </c>
      <c r="K169" s="44">
        <f t="shared" si="19"/>
        <v>1</v>
      </c>
      <c r="L169" s="44">
        <f t="shared" si="20"/>
        <v>723.33333333333337</v>
      </c>
      <c r="M169" s="45">
        <f>IF(ISERR((J169+H169)/(G169+I169)),P!AK170,(J169+H169)/(G169+I169))</f>
        <v>723.33333333333337</v>
      </c>
      <c r="N169" s="46">
        <f t="shared" si="21"/>
        <v>2170</v>
      </c>
      <c r="O169" s="46">
        <f t="shared" si="22"/>
        <v>2170</v>
      </c>
      <c r="P169" s="47" t="b">
        <f t="shared" si="23"/>
        <v>1</v>
      </c>
      <c r="Q169" s="204" t="str">
        <f t="shared" si="24"/>
        <v>OK</v>
      </c>
      <c r="AJ169" s="64">
        <f t="shared" si="25"/>
        <v>723.33333333333337</v>
      </c>
      <c r="AK169" s="64">
        <f t="shared" si="26"/>
        <v>1</v>
      </c>
    </row>
    <row r="170" spans="1:37" ht="20.25" customHeight="1">
      <c r="A170" s="42">
        <f>SUBTOTAL(103,B$4:B170)</f>
        <v>112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5</v>
      </c>
      <c r="F170" s="44">
        <f t="shared" si="18"/>
        <v>2200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440</v>
      </c>
      <c r="N170" s="46">
        <f t="shared" si="21"/>
        <v>2200</v>
      </c>
      <c r="O170" s="46">
        <f t="shared" si="22"/>
        <v>2200</v>
      </c>
      <c r="P170" s="47" t="b">
        <f t="shared" si="23"/>
        <v>1</v>
      </c>
      <c r="Q170" s="204" t="str">
        <f t="shared" si="24"/>
        <v>OK</v>
      </c>
      <c r="AJ170" s="64">
        <f t="shared" si="25"/>
        <v>440</v>
      </c>
      <c r="AK170" s="64">
        <f t="shared" si="26"/>
        <v>0</v>
      </c>
    </row>
    <row r="171" spans="1:37" ht="20.25" hidden="1" customHeight="1">
      <c r="A171" s="42">
        <f>SUBTOTAL(103,B$4:B171)</f>
        <v>112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04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hidden="1" customHeight="1">
      <c r="A172" s="42">
        <f>SUBTOTAL(103,B$4:B172)</f>
        <v>112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04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113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4.5999999999999996</v>
      </c>
      <c r="F173" s="44">
        <f t="shared" si="18"/>
        <v>3772.0000000000005</v>
      </c>
      <c r="G173" s="44">
        <f>P!AJ174</f>
        <v>4.5999999999999996</v>
      </c>
      <c r="H173" s="44">
        <f>G173*P!AK174</f>
        <v>3772.0000000000005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820.00000000000011</v>
      </c>
      <c r="N173" s="46">
        <f t="shared" si="21"/>
        <v>3772.0000000000005</v>
      </c>
      <c r="O173" s="46">
        <f t="shared" si="22"/>
        <v>3772.0000000000005</v>
      </c>
      <c r="P173" s="47" t="b">
        <f t="shared" si="23"/>
        <v>1</v>
      </c>
      <c r="Q173" s="204" t="str">
        <f t="shared" si="24"/>
        <v>OK</v>
      </c>
      <c r="AJ173" s="64">
        <f t="shared" si="25"/>
        <v>820.00000000000011</v>
      </c>
      <c r="AK173" s="64">
        <f t="shared" si="26"/>
        <v>0</v>
      </c>
    </row>
    <row r="174" spans="1:37" ht="20.25" customHeight="1">
      <c r="A174" s="42">
        <f>SUBTOTAL(103,B$4:B174)</f>
        <v>114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10.1</v>
      </c>
      <c r="F174" s="44">
        <f t="shared" si="18"/>
        <v>7470</v>
      </c>
      <c r="G174" s="44">
        <f>P!AJ175</f>
        <v>10.1</v>
      </c>
      <c r="H174" s="44">
        <f>G174*P!AK175</f>
        <v>7470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739.60396039603961</v>
      </c>
      <c r="N174" s="46">
        <f t="shared" si="21"/>
        <v>7470</v>
      </c>
      <c r="O174" s="46">
        <f t="shared" si="22"/>
        <v>7470</v>
      </c>
      <c r="P174" s="47" t="b">
        <f t="shared" si="23"/>
        <v>1</v>
      </c>
      <c r="Q174" s="204" t="str">
        <f t="shared" si="24"/>
        <v>OK</v>
      </c>
      <c r="AJ174" s="64">
        <f t="shared" si="25"/>
        <v>739.60396039603961</v>
      </c>
      <c r="AK174" s="64">
        <f t="shared" si="26"/>
        <v>0</v>
      </c>
    </row>
    <row r="175" spans="1:37" ht="20.25" hidden="1" customHeight="1">
      <c r="A175" s="42">
        <f>SUBTOTAL(103,B$4:B175)</f>
        <v>114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04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hidden="1" customHeight="1">
      <c r="A176" s="42">
        <f>SUBTOTAL(103,B$4:B176)</f>
        <v>114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04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hidden="1" customHeight="1">
      <c r="A177" s="42">
        <f>SUBTOTAL(103,B$4:B177)</f>
        <v>114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04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115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55</v>
      </c>
      <c r="F178" s="44">
        <f t="shared" si="18"/>
        <v>1330</v>
      </c>
      <c r="G178" s="44">
        <f>P!AJ179</f>
        <v>55</v>
      </c>
      <c r="H178" s="44">
        <f>G178*P!AK179</f>
        <v>1330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24.181818181818183</v>
      </c>
      <c r="N178" s="46">
        <f t="shared" si="21"/>
        <v>1330</v>
      </c>
      <c r="O178" s="46">
        <f t="shared" si="22"/>
        <v>1330</v>
      </c>
      <c r="P178" s="47" t="b">
        <f t="shared" si="23"/>
        <v>1</v>
      </c>
      <c r="Q178" s="204" t="str">
        <f t="shared" si="24"/>
        <v>OK</v>
      </c>
      <c r="AJ178" s="64">
        <f t="shared" si="25"/>
        <v>24.181818181818183</v>
      </c>
      <c r="AK178" s="64">
        <f t="shared" si="26"/>
        <v>0</v>
      </c>
    </row>
    <row r="179" spans="1:37" ht="20.25" customHeight="1">
      <c r="A179" s="39">
        <f>SUBTOTAL(103,B$4:B179)</f>
        <v>116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83</v>
      </c>
      <c r="F179" s="44">
        <f t="shared" si="18"/>
        <v>5095</v>
      </c>
      <c r="G179" s="44">
        <f>P!AJ180</f>
        <v>83</v>
      </c>
      <c r="H179" s="44">
        <f>G179*P!AK180</f>
        <v>5095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61.385542168674696</v>
      </c>
      <c r="N179" s="46">
        <f t="shared" si="21"/>
        <v>5095</v>
      </c>
      <c r="O179" s="46">
        <f t="shared" si="22"/>
        <v>5095</v>
      </c>
      <c r="P179" s="47" t="b">
        <f t="shared" si="23"/>
        <v>1</v>
      </c>
      <c r="Q179" s="204" t="str">
        <f t="shared" si="24"/>
        <v>OK</v>
      </c>
      <c r="AJ179" s="64">
        <f t="shared" si="25"/>
        <v>61.385542168674696</v>
      </c>
      <c r="AK179" s="64">
        <f t="shared" si="26"/>
        <v>0</v>
      </c>
    </row>
    <row r="180" spans="1:37" ht="20.25" customHeight="1">
      <c r="A180" s="39">
        <f>SUBTOTAL(103,B$4:B180)</f>
        <v>117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12</v>
      </c>
      <c r="F180" s="44">
        <f t="shared" si="18"/>
        <v>2030</v>
      </c>
      <c r="G180" s="44">
        <f>P!AJ181</f>
        <v>12</v>
      </c>
      <c r="H180" s="44">
        <f>G180*P!AK181</f>
        <v>2030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169.16666666666666</v>
      </c>
      <c r="N180" s="46">
        <f t="shared" si="21"/>
        <v>2030</v>
      </c>
      <c r="O180" s="46">
        <f t="shared" si="22"/>
        <v>2030</v>
      </c>
      <c r="P180" s="47" t="b">
        <f t="shared" si="23"/>
        <v>1</v>
      </c>
      <c r="Q180" s="204" t="str">
        <f t="shared" si="24"/>
        <v>OK</v>
      </c>
      <c r="AJ180" s="64">
        <f t="shared" si="25"/>
        <v>169.16666666666666</v>
      </c>
      <c r="AK180" s="64">
        <f t="shared" si="26"/>
        <v>0</v>
      </c>
    </row>
    <row r="181" spans="1:37" ht="20.25" customHeight="1">
      <c r="A181" s="39">
        <f>SUBTOTAL(103,B$4:B181)</f>
        <v>118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14</v>
      </c>
      <c r="F181" s="44">
        <f t="shared" si="18"/>
        <v>2240</v>
      </c>
      <c r="G181" s="44">
        <f>P!AJ182</f>
        <v>14</v>
      </c>
      <c r="H181" s="44">
        <f>G181*P!AK182</f>
        <v>2240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160</v>
      </c>
      <c r="N181" s="46">
        <f t="shared" si="21"/>
        <v>2240</v>
      </c>
      <c r="O181" s="46">
        <f t="shared" si="22"/>
        <v>2240</v>
      </c>
      <c r="P181" s="47" t="b">
        <f t="shared" si="23"/>
        <v>1</v>
      </c>
      <c r="Q181" s="204" t="str">
        <f t="shared" si="24"/>
        <v>OK</v>
      </c>
      <c r="AJ181" s="64">
        <f t="shared" si="25"/>
        <v>160</v>
      </c>
      <c r="AK181" s="64">
        <f t="shared" si="26"/>
        <v>0</v>
      </c>
    </row>
    <row r="182" spans="1:37" ht="20.25" customHeight="1">
      <c r="A182" s="39">
        <f>SUBTOTAL(103,B$4:B182)</f>
        <v>119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16.5</v>
      </c>
      <c r="F182" s="44">
        <f t="shared" si="18"/>
        <v>2550</v>
      </c>
      <c r="G182" s="44">
        <f>P!AJ183</f>
        <v>16.5</v>
      </c>
      <c r="H182" s="44">
        <f>G182*P!AK183</f>
        <v>2550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154.54545454545453</v>
      </c>
      <c r="N182" s="46">
        <f t="shared" si="21"/>
        <v>2550</v>
      </c>
      <c r="O182" s="46">
        <f t="shared" si="22"/>
        <v>2550</v>
      </c>
      <c r="P182" s="47" t="b">
        <f t="shared" si="23"/>
        <v>1</v>
      </c>
      <c r="Q182" s="204" t="str">
        <f t="shared" si="24"/>
        <v>OK</v>
      </c>
      <c r="AJ182" s="64">
        <f t="shared" si="25"/>
        <v>154.54545454545453</v>
      </c>
      <c r="AK182" s="64">
        <f t="shared" si="26"/>
        <v>0</v>
      </c>
    </row>
    <row r="183" spans="1:37" ht="20.25" customHeight="1">
      <c r="A183" s="39">
        <f>SUBTOTAL(103,B$4:B183)</f>
        <v>120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309</v>
      </c>
      <c r="F183" s="44">
        <f t="shared" si="18"/>
        <v>1459.0000000000002</v>
      </c>
      <c r="G183" s="44">
        <f>P!AJ184</f>
        <v>309</v>
      </c>
      <c r="H183" s="44">
        <f>G183*P!AK184</f>
        <v>1459.0000000000002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4.7216828478964405</v>
      </c>
      <c r="N183" s="46">
        <f t="shared" si="21"/>
        <v>1459.0000000000002</v>
      </c>
      <c r="O183" s="46">
        <f t="shared" si="22"/>
        <v>1459.0000000000002</v>
      </c>
      <c r="P183" s="47" t="b">
        <f t="shared" si="23"/>
        <v>1</v>
      </c>
      <c r="Q183" s="204" t="str">
        <f t="shared" si="24"/>
        <v>OK</v>
      </c>
      <c r="AJ183" s="64">
        <f t="shared" si="25"/>
        <v>4.7216828478964405</v>
      </c>
      <c r="AK183" s="64">
        <f t="shared" si="26"/>
        <v>0</v>
      </c>
    </row>
    <row r="184" spans="1:37" ht="20.25" customHeight="1">
      <c r="A184" s="39">
        <f>SUBTOTAL(103,B$4:B184)</f>
        <v>121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92</v>
      </c>
      <c r="F184" s="44">
        <f t="shared" si="18"/>
        <v>4845</v>
      </c>
      <c r="G184" s="44">
        <f>P!AJ185</f>
        <v>92</v>
      </c>
      <c r="H184" s="44">
        <f>G184*P!AK185</f>
        <v>4845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52.663043478260867</v>
      </c>
      <c r="N184" s="46">
        <f t="shared" si="21"/>
        <v>4845</v>
      </c>
      <c r="O184" s="46">
        <f t="shared" si="22"/>
        <v>4845</v>
      </c>
      <c r="P184" s="47" t="b">
        <f t="shared" si="23"/>
        <v>1</v>
      </c>
      <c r="Q184" s="204" t="str">
        <f t="shared" si="24"/>
        <v>OK</v>
      </c>
      <c r="AJ184" s="64">
        <f t="shared" si="25"/>
        <v>52.663043478260867</v>
      </c>
      <c r="AK184" s="64">
        <f t="shared" si="26"/>
        <v>0</v>
      </c>
    </row>
    <row r="185" spans="1:37" ht="20.25" customHeight="1">
      <c r="A185" s="39">
        <f>SUBTOTAL(103,B$4:B185)</f>
        <v>122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21.5</v>
      </c>
      <c r="F185" s="44">
        <f t="shared" si="18"/>
        <v>1650</v>
      </c>
      <c r="G185" s="44">
        <f>P!AJ186</f>
        <v>21.5</v>
      </c>
      <c r="H185" s="44">
        <f>G185*P!AK186</f>
        <v>1650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76.744186046511629</v>
      </c>
      <c r="N185" s="46">
        <f t="shared" si="21"/>
        <v>1650</v>
      </c>
      <c r="O185" s="46">
        <f t="shared" si="22"/>
        <v>1650</v>
      </c>
      <c r="P185" s="47" t="b">
        <f t="shared" si="23"/>
        <v>1</v>
      </c>
      <c r="Q185" s="204" t="str">
        <f t="shared" si="24"/>
        <v>OK</v>
      </c>
      <c r="AJ185" s="64">
        <f t="shared" si="25"/>
        <v>76.744186046511629</v>
      </c>
      <c r="AK185" s="64">
        <f t="shared" si="26"/>
        <v>0</v>
      </c>
    </row>
    <row r="186" spans="1:37" ht="20.25" customHeight="1">
      <c r="A186" s="39">
        <f>SUBTOTAL(103,B$4:B186)</f>
        <v>123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5.5</v>
      </c>
      <c r="F186" s="44">
        <f t="shared" si="18"/>
        <v>350</v>
      </c>
      <c r="G186" s="44">
        <f>P!AJ187</f>
        <v>5.5</v>
      </c>
      <c r="H186" s="44">
        <f>G186*P!AK187</f>
        <v>350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63.636363636363633</v>
      </c>
      <c r="N186" s="46">
        <f t="shared" si="21"/>
        <v>350</v>
      </c>
      <c r="O186" s="46">
        <f t="shared" si="22"/>
        <v>350</v>
      </c>
      <c r="P186" s="47" t="b">
        <f t="shared" si="23"/>
        <v>1</v>
      </c>
      <c r="Q186" s="204" t="str">
        <f t="shared" si="24"/>
        <v>OK</v>
      </c>
      <c r="AJ186" s="64">
        <f t="shared" si="25"/>
        <v>63.636363636363633</v>
      </c>
      <c r="AK186" s="64">
        <f t="shared" si="26"/>
        <v>0</v>
      </c>
    </row>
    <row r="187" spans="1:37" ht="20.25" customHeight="1">
      <c r="A187" s="39">
        <f>SUBTOTAL(103,B$4:B187)</f>
        <v>124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13</v>
      </c>
      <c r="F187" s="44">
        <f t="shared" si="18"/>
        <v>959.99999999999989</v>
      </c>
      <c r="G187" s="44">
        <f>P!AJ188</f>
        <v>13</v>
      </c>
      <c r="H187" s="44">
        <f>G187*P!AK188</f>
        <v>959.99999999999989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73.84615384615384</v>
      </c>
      <c r="N187" s="46">
        <f t="shared" si="21"/>
        <v>959.99999999999989</v>
      </c>
      <c r="O187" s="46">
        <f t="shared" si="22"/>
        <v>959.99999999999989</v>
      </c>
      <c r="P187" s="47" t="b">
        <f t="shared" si="23"/>
        <v>1</v>
      </c>
      <c r="Q187" s="204" t="str">
        <f t="shared" si="24"/>
        <v>OK</v>
      </c>
      <c r="AJ187" s="64">
        <f t="shared" si="25"/>
        <v>73.84615384615384</v>
      </c>
      <c r="AK187" s="64">
        <f t="shared" si="26"/>
        <v>0</v>
      </c>
    </row>
    <row r="188" spans="1:37" ht="20.25" customHeight="1">
      <c r="A188" s="39">
        <f>SUBTOTAL(103,B$4:B188)</f>
        <v>125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37</v>
      </c>
      <c r="F188" s="44">
        <f t="shared" si="18"/>
        <v>1850</v>
      </c>
      <c r="G188" s="44">
        <f>P!AJ189</f>
        <v>37</v>
      </c>
      <c r="H188" s="44">
        <f>G188*P!AK189</f>
        <v>1850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50</v>
      </c>
      <c r="N188" s="46">
        <f t="shared" si="21"/>
        <v>1850</v>
      </c>
      <c r="O188" s="46">
        <f t="shared" si="22"/>
        <v>1850</v>
      </c>
      <c r="P188" s="47" t="b">
        <f t="shared" si="23"/>
        <v>1</v>
      </c>
      <c r="Q188" s="204" t="str">
        <f t="shared" si="24"/>
        <v>OK</v>
      </c>
      <c r="AJ188" s="64">
        <f t="shared" si="25"/>
        <v>50</v>
      </c>
      <c r="AK188" s="64">
        <f t="shared" si="26"/>
        <v>0</v>
      </c>
    </row>
    <row r="189" spans="1:37" ht="20.25" customHeight="1">
      <c r="A189" s="39">
        <f>SUBTOTAL(103,B$4:B189)</f>
        <v>126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138</v>
      </c>
      <c r="F189" s="44">
        <f t="shared" si="18"/>
        <v>836</v>
      </c>
      <c r="G189" s="44">
        <f>P!AJ190</f>
        <v>138</v>
      </c>
      <c r="H189" s="44">
        <f>G189*P!AK190</f>
        <v>836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6.0579710144927539</v>
      </c>
      <c r="N189" s="46">
        <f t="shared" si="21"/>
        <v>836</v>
      </c>
      <c r="O189" s="46">
        <f t="shared" si="22"/>
        <v>836</v>
      </c>
      <c r="P189" s="47" t="b">
        <f t="shared" si="23"/>
        <v>1</v>
      </c>
      <c r="Q189" s="204" t="str">
        <f t="shared" si="24"/>
        <v>OK</v>
      </c>
      <c r="AJ189" s="64">
        <f t="shared" si="25"/>
        <v>6.0579710144927539</v>
      </c>
      <c r="AK189" s="64">
        <f t="shared" si="26"/>
        <v>0</v>
      </c>
    </row>
    <row r="190" spans="1:37" ht="20.25" hidden="1" customHeight="1">
      <c r="A190" s="42">
        <f>SUBTOTAL(103,B$4:B190)</f>
        <v>126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04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127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18"/>
        <v>390</v>
      </c>
      <c r="G191" s="44">
        <f>P!AJ192</f>
        <v>30</v>
      </c>
      <c r="H191" s="44">
        <f>G191*P!AK192</f>
        <v>390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13</v>
      </c>
      <c r="N191" s="46">
        <f t="shared" si="21"/>
        <v>390</v>
      </c>
      <c r="O191" s="46">
        <f t="shared" si="22"/>
        <v>390</v>
      </c>
      <c r="P191" s="47" t="b">
        <f t="shared" si="23"/>
        <v>1</v>
      </c>
      <c r="Q191" s="204" t="str">
        <f t="shared" si="24"/>
        <v>OK</v>
      </c>
      <c r="AJ191" s="64">
        <f t="shared" si="25"/>
        <v>13</v>
      </c>
      <c r="AK191" s="64">
        <f t="shared" si="26"/>
        <v>0</v>
      </c>
    </row>
    <row r="192" spans="1:37" ht="20.25" hidden="1" customHeight="1">
      <c r="A192" s="39">
        <f>SUBTOTAL(103,B$4:B192)</f>
        <v>127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04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hidden="1" customHeight="1">
      <c r="A193" s="42">
        <f>SUBTOTAL(103,B$4:B193)</f>
        <v>127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04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128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17</v>
      </c>
      <c r="F194" s="44">
        <f t="shared" si="18"/>
        <v>680</v>
      </c>
      <c r="G194" s="44">
        <f>P!AJ195</f>
        <v>17</v>
      </c>
      <c r="H194" s="44">
        <f>G194*P!AK195</f>
        <v>680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680</v>
      </c>
      <c r="O194" s="46">
        <f t="shared" si="22"/>
        <v>680</v>
      </c>
      <c r="P194" s="47" t="b">
        <f t="shared" si="23"/>
        <v>1</v>
      </c>
      <c r="Q194" s="204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129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13.899999999999999</v>
      </c>
      <c r="F195" s="44">
        <f t="shared" si="18"/>
        <v>276</v>
      </c>
      <c r="G195" s="44">
        <f>P!AJ196</f>
        <v>13.899999999999999</v>
      </c>
      <c r="H195" s="44">
        <f>G195*P!AK196</f>
        <v>276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19.85611510791367</v>
      </c>
      <c r="N195" s="46">
        <f t="shared" si="21"/>
        <v>276</v>
      </c>
      <c r="O195" s="46">
        <f t="shared" si="22"/>
        <v>276</v>
      </c>
      <c r="P195" s="47" t="b">
        <f t="shared" si="23"/>
        <v>1</v>
      </c>
      <c r="Q195" s="204" t="str">
        <f t="shared" si="24"/>
        <v>OK</v>
      </c>
      <c r="AJ195" s="64">
        <f t="shared" si="25"/>
        <v>19.85611510791367</v>
      </c>
      <c r="AK195" s="64">
        <f t="shared" si="26"/>
        <v>0</v>
      </c>
    </row>
    <row r="196" spans="1:37" ht="20.25" customHeight="1">
      <c r="A196" s="39">
        <f>SUBTOTAL(103,B$4:B196)</f>
        <v>130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44</v>
      </c>
      <c r="F196" s="44">
        <f t="shared" si="18"/>
        <v>936</v>
      </c>
      <c r="G196" s="44">
        <f>P!AJ197</f>
        <v>44</v>
      </c>
      <c r="H196" s="44">
        <f>G196*P!AK197</f>
        <v>936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21.272727272727273</v>
      </c>
      <c r="N196" s="46">
        <f t="shared" si="21"/>
        <v>936</v>
      </c>
      <c r="O196" s="46">
        <f t="shared" si="22"/>
        <v>936</v>
      </c>
      <c r="P196" s="47" t="b">
        <f t="shared" si="23"/>
        <v>1</v>
      </c>
      <c r="Q196" s="204" t="str">
        <f t="shared" si="24"/>
        <v>OK</v>
      </c>
      <c r="AJ196" s="64">
        <f t="shared" si="25"/>
        <v>21.272727272727273</v>
      </c>
      <c r="AK196" s="64">
        <f t="shared" si="26"/>
        <v>0</v>
      </c>
    </row>
    <row r="197" spans="1:37" ht="20.25" hidden="1" customHeight="1">
      <c r="A197" s="42">
        <f>SUBTOTAL(103,B$4:B197)</f>
        <v>130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04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131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15.5</v>
      </c>
      <c r="F198" s="44">
        <f t="shared" si="27"/>
        <v>2015</v>
      </c>
      <c r="G198" s="44">
        <f>P!AJ199</f>
        <v>15.5</v>
      </c>
      <c r="H198" s="44">
        <f>G198*P!AK199</f>
        <v>2015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130</v>
      </c>
      <c r="N198" s="46">
        <f t="shared" si="29"/>
        <v>2015</v>
      </c>
      <c r="O198" s="46">
        <f t="shared" si="30"/>
        <v>2015</v>
      </c>
      <c r="P198" s="47" t="b">
        <f t="shared" si="31"/>
        <v>1</v>
      </c>
      <c r="Q198" s="204" t="str">
        <f t="shared" si="32"/>
        <v>OK</v>
      </c>
      <c r="AJ198" s="64">
        <f t="shared" si="33"/>
        <v>130</v>
      </c>
      <c r="AK198" s="64">
        <f t="shared" si="34"/>
        <v>0</v>
      </c>
    </row>
    <row r="199" spans="1:37" ht="20.25" customHeight="1">
      <c r="A199" s="39">
        <f>SUBTOTAL(103,B$4:B199)</f>
        <v>132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7</v>
      </c>
      <c r="F199" s="44">
        <f t="shared" si="27"/>
        <v>1145</v>
      </c>
      <c r="G199" s="44">
        <f>P!AJ200</f>
        <v>7</v>
      </c>
      <c r="H199" s="44">
        <f>G199*P!AK200</f>
        <v>1145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163.57142857142858</v>
      </c>
      <c r="N199" s="46">
        <f t="shared" si="29"/>
        <v>1145</v>
      </c>
      <c r="O199" s="46">
        <f t="shared" si="30"/>
        <v>1145</v>
      </c>
      <c r="P199" s="47" t="b">
        <f t="shared" si="31"/>
        <v>1</v>
      </c>
      <c r="Q199" s="204" t="str">
        <f t="shared" si="32"/>
        <v>OK</v>
      </c>
      <c r="AJ199" s="64">
        <f t="shared" si="33"/>
        <v>163.57142857142858</v>
      </c>
      <c r="AK199" s="64">
        <f t="shared" si="34"/>
        <v>0</v>
      </c>
    </row>
    <row r="200" spans="1:37" ht="20.25" customHeight="1">
      <c r="A200" s="39">
        <f>SUBTOTAL(103,B$4:B200)</f>
        <v>133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1</v>
      </c>
      <c r="F200" s="44">
        <f t="shared" si="27"/>
        <v>220</v>
      </c>
      <c r="G200" s="44">
        <f>P!AJ201</f>
        <v>1</v>
      </c>
      <c r="H200" s="44">
        <f>G200*P!AK201</f>
        <v>220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220</v>
      </c>
      <c r="N200" s="46">
        <f t="shared" si="29"/>
        <v>220</v>
      </c>
      <c r="O200" s="46">
        <f t="shared" si="30"/>
        <v>220</v>
      </c>
      <c r="P200" s="47" t="b">
        <f t="shared" si="31"/>
        <v>1</v>
      </c>
      <c r="Q200" s="204" t="str">
        <f t="shared" si="32"/>
        <v>OK</v>
      </c>
      <c r="AJ200" s="64">
        <f t="shared" si="33"/>
        <v>220</v>
      </c>
      <c r="AK200" s="64">
        <f t="shared" si="34"/>
        <v>0</v>
      </c>
    </row>
    <row r="201" spans="1:37" ht="20.25" customHeight="1">
      <c r="A201" s="42">
        <f>SUBTOTAL(103,B$4:B201)</f>
        <v>134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0.5</v>
      </c>
      <c r="F201" s="44">
        <f t="shared" si="27"/>
        <v>300</v>
      </c>
      <c r="G201" s="44">
        <f>P!AJ202</f>
        <v>0.5</v>
      </c>
      <c r="H201" s="44">
        <f>G201*P!AK202</f>
        <v>300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600</v>
      </c>
      <c r="N201" s="46">
        <f t="shared" si="29"/>
        <v>300</v>
      </c>
      <c r="O201" s="46">
        <f t="shared" si="30"/>
        <v>300</v>
      </c>
      <c r="P201" s="47" t="b">
        <f t="shared" si="31"/>
        <v>1</v>
      </c>
      <c r="Q201" s="204" t="str">
        <f t="shared" si="32"/>
        <v>OK</v>
      </c>
      <c r="AJ201" s="64">
        <f t="shared" si="33"/>
        <v>600</v>
      </c>
      <c r="AK201" s="64">
        <f t="shared" si="34"/>
        <v>0</v>
      </c>
    </row>
    <row r="202" spans="1:37" ht="20.25" customHeight="1">
      <c r="A202" s="42">
        <f>SUBTOTAL(103,B$4:B202)</f>
        <v>135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0.4</v>
      </c>
      <c r="F202" s="44">
        <f t="shared" si="27"/>
        <v>180</v>
      </c>
      <c r="G202" s="44">
        <f>P!AJ203</f>
        <v>0.4</v>
      </c>
      <c r="H202" s="44">
        <f>G202*P!AK203</f>
        <v>180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450</v>
      </c>
      <c r="N202" s="46">
        <f t="shared" si="29"/>
        <v>180</v>
      </c>
      <c r="O202" s="46">
        <f t="shared" si="30"/>
        <v>180</v>
      </c>
      <c r="P202" s="47" t="b">
        <f t="shared" si="31"/>
        <v>1</v>
      </c>
      <c r="Q202" s="204" t="str">
        <f t="shared" si="32"/>
        <v>OK</v>
      </c>
      <c r="AJ202" s="64">
        <f t="shared" si="33"/>
        <v>450</v>
      </c>
      <c r="AK202" s="64">
        <f t="shared" si="34"/>
        <v>0</v>
      </c>
    </row>
    <row r="203" spans="1:37" ht="20.25" hidden="1" customHeight="1">
      <c r="A203" s="39">
        <f>SUBTOTAL(103,B$4:B203)</f>
        <v>135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04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136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8</v>
      </c>
      <c r="F204" s="44">
        <f t="shared" si="27"/>
        <v>360</v>
      </c>
      <c r="G204" s="44">
        <f>P!AJ205</f>
        <v>8</v>
      </c>
      <c r="H204" s="44">
        <f>G204*P!AK205</f>
        <v>360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45</v>
      </c>
      <c r="N204" s="46">
        <f t="shared" si="29"/>
        <v>360</v>
      </c>
      <c r="O204" s="46">
        <f t="shared" si="30"/>
        <v>360</v>
      </c>
      <c r="P204" s="47" t="b">
        <f t="shared" si="31"/>
        <v>1</v>
      </c>
      <c r="Q204" s="204" t="str">
        <f t="shared" si="32"/>
        <v>OK</v>
      </c>
      <c r="AJ204" s="64">
        <f t="shared" si="33"/>
        <v>45</v>
      </c>
      <c r="AK204" s="64">
        <f t="shared" si="34"/>
        <v>0</v>
      </c>
    </row>
    <row r="205" spans="1:37" ht="20.25" customHeight="1">
      <c r="A205" s="39">
        <f>SUBTOTAL(103,B$4:B205)</f>
        <v>137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25</v>
      </c>
      <c r="F205" s="44">
        <f t="shared" si="27"/>
        <v>750</v>
      </c>
      <c r="G205" s="44">
        <f>P!AJ206</f>
        <v>25</v>
      </c>
      <c r="H205" s="44">
        <f>G205*P!AK206</f>
        <v>750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30</v>
      </c>
      <c r="N205" s="46">
        <f t="shared" si="29"/>
        <v>750</v>
      </c>
      <c r="O205" s="46">
        <f t="shared" si="30"/>
        <v>750</v>
      </c>
      <c r="P205" s="47" t="b">
        <f t="shared" si="31"/>
        <v>1</v>
      </c>
      <c r="Q205" s="204" t="str">
        <f t="shared" si="32"/>
        <v>OK</v>
      </c>
      <c r="AJ205" s="64">
        <f t="shared" si="33"/>
        <v>30</v>
      </c>
      <c r="AK205" s="64">
        <f t="shared" si="34"/>
        <v>0</v>
      </c>
    </row>
    <row r="206" spans="1:37" ht="20.25" customHeight="1">
      <c r="A206" s="39">
        <f>SUBTOTAL(103,B$4:B206)</f>
        <v>138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</v>
      </c>
      <c r="F206" s="44">
        <f t="shared" si="27"/>
        <v>100</v>
      </c>
      <c r="G206" s="44">
        <f>P!AJ207</f>
        <v>1</v>
      </c>
      <c r="H206" s="44">
        <f>G206*P!AK207</f>
        <v>100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100</v>
      </c>
      <c r="N206" s="46">
        <f t="shared" si="29"/>
        <v>100</v>
      </c>
      <c r="O206" s="46">
        <f t="shared" si="30"/>
        <v>100</v>
      </c>
      <c r="P206" s="47" t="b">
        <f t="shared" si="31"/>
        <v>1</v>
      </c>
      <c r="Q206" s="204" t="str">
        <f t="shared" si="32"/>
        <v>OK</v>
      </c>
      <c r="AJ206" s="64">
        <f t="shared" si="33"/>
        <v>100</v>
      </c>
      <c r="AK206" s="64">
        <f t="shared" si="34"/>
        <v>0</v>
      </c>
    </row>
    <row r="207" spans="1:37" ht="20.25" customHeight="1">
      <c r="A207" s="39">
        <f>SUBTOTAL(103,B$4:B207)</f>
        <v>139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20</v>
      </c>
      <c r="F207" s="44">
        <f t="shared" si="27"/>
        <v>900</v>
      </c>
      <c r="G207" s="44">
        <f>P!AJ208</f>
        <v>20</v>
      </c>
      <c r="H207" s="44">
        <f>G207*P!AK208</f>
        <v>900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45</v>
      </c>
      <c r="N207" s="46">
        <f t="shared" si="29"/>
        <v>900</v>
      </c>
      <c r="O207" s="46">
        <f t="shared" si="30"/>
        <v>900</v>
      </c>
      <c r="P207" s="47" t="b">
        <f t="shared" si="31"/>
        <v>1</v>
      </c>
      <c r="Q207" s="204" t="str">
        <f t="shared" si="32"/>
        <v>OK</v>
      </c>
      <c r="AJ207" s="64">
        <f t="shared" si="33"/>
        <v>45</v>
      </c>
      <c r="AK207" s="64">
        <f t="shared" si="34"/>
        <v>0</v>
      </c>
    </row>
    <row r="208" spans="1:37" ht="20.25" customHeight="1">
      <c r="A208" s="39">
        <f>SUBTOTAL(103,B$4:B208)</f>
        <v>140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17</v>
      </c>
      <c r="F208" s="44">
        <f t="shared" si="27"/>
        <v>1090</v>
      </c>
      <c r="G208" s="44">
        <f>P!AJ209</f>
        <v>17</v>
      </c>
      <c r="H208" s="44">
        <f>G208*P!AK209</f>
        <v>1090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64.117647058823536</v>
      </c>
      <c r="N208" s="46">
        <f t="shared" si="29"/>
        <v>1090</v>
      </c>
      <c r="O208" s="46">
        <f t="shared" si="30"/>
        <v>1090</v>
      </c>
      <c r="P208" s="47" t="b">
        <f t="shared" si="31"/>
        <v>1</v>
      </c>
      <c r="Q208" s="204" t="str">
        <f t="shared" si="32"/>
        <v>OK</v>
      </c>
      <c r="AJ208" s="64">
        <f t="shared" si="33"/>
        <v>64.117647058823536</v>
      </c>
      <c r="AK208" s="64">
        <f t="shared" si="34"/>
        <v>0</v>
      </c>
    </row>
    <row r="209" spans="1:37" ht="20.25" hidden="1" customHeight="1">
      <c r="A209" s="42">
        <f>SUBTOTAL(103,B$4:B209)</f>
        <v>140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04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hidden="1" customHeight="1">
      <c r="A210" s="42">
        <f>SUBTOTAL(103,B$4:B210)</f>
        <v>140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04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hidden="1" customHeight="1">
      <c r="A211" s="42">
        <f>SUBTOTAL(103,B$4:B211)</f>
        <v>140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04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141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10</v>
      </c>
      <c r="F212" s="44">
        <f t="shared" si="27"/>
        <v>450</v>
      </c>
      <c r="G212" s="44">
        <f>P!AJ213</f>
        <v>10</v>
      </c>
      <c r="H212" s="44">
        <f>G212*P!AK213</f>
        <v>450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45</v>
      </c>
      <c r="N212" s="46">
        <f t="shared" si="29"/>
        <v>450</v>
      </c>
      <c r="O212" s="46">
        <f t="shared" si="30"/>
        <v>450</v>
      </c>
      <c r="P212" s="47" t="b">
        <f t="shared" si="31"/>
        <v>1</v>
      </c>
      <c r="Q212" s="204" t="str">
        <f t="shared" si="32"/>
        <v>OK</v>
      </c>
      <c r="AJ212" s="64">
        <f t="shared" si="33"/>
        <v>45</v>
      </c>
      <c r="AK212" s="64">
        <f t="shared" si="34"/>
        <v>0</v>
      </c>
    </row>
    <row r="213" spans="1:37" ht="20.25" customHeight="1">
      <c r="A213" s="39">
        <f>SUBTOTAL(103,B$4:B213)</f>
        <v>142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1.1000000000000001</v>
      </c>
      <c r="F213" s="44">
        <f t="shared" si="27"/>
        <v>300</v>
      </c>
      <c r="G213" s="44">
        <f>P!AJ214</f>
        <v>1.1000000000000001</v>
      </c>
      <c r="H213" s="44">
        <f>G213*P!AK214</f>
        <v>300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272.72727272727269</v>
      </c>
      <c r="N213" s="46">
        <f t="shared" si="29"/>
        <v>300</v>
      </c>
      <c r="O213" s="46">
        <f t="shared" si="30"/>
        <v>300</v>
      </c>
      <c r="P213" s="47" t="b">
        <f t="shared" si="31"/>
        <v>1</v>
      </c>
      <c r="Q213" s="204" t="str">
        <f t="shared" si="32"/>
        <v>OK</v>
      </c>
      <c r="AJ213" s="64">
        <f t="shared" si="33"/>
        <v>272.72727272727269</v>
      </c>
      <c r="AK213" s="64">
        <f t="shared" si="34"/>
        <v>0</v>
      </c>
    </row>
    <row r="214" spans="1:37" ht="20.25" hidden="1" customHeight="1">
      <c r="A214" s="42">
        <f>SUBTOTAL(103,B$4:B214)</f>
        <v>142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04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143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32</v>
      </c>
      <c r="F215" s="44">
        <f t="shared" si="27"/>
        <v>1930</v>
      </c>
      <c r="G215" s="44">
        <f>P!AJ216</f>
        <v>32</v>
      </c>
      <c r="H215" s="44">
        <f>G215*P!AK216</f>
        <v>1930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IF(ISERR((J215+H215)/(G215+I215)),P!AK216,(J215+H215)/(G215+I215))</f>
        <v>60.3125</v>
      </c>
      <c r="N215" s="46">
        <f t="shared" si="29"/>
        <v>1930</v>
      </c>
      <c r="O215" s="46">
        <f t="shared" si="30"/>
        <v>1930</v>
      </c>
      <c r="P215" s="47" t="b">
        <f t="shared" si="31"/>
        <v>1</v>
      </c>
      <c r="Q215" s="204" t="str">
        <f t="shared" si="32"/>
        <v>OK</v>
      </c>
      <c r="AJ215" s="64">
        <f t="shared" si="33"/>
        <v>60.3125</v>
      </c>
      <c r="AK215" s="64">
        <f t="shared" si="34"/>
        <v>0</v>
      </c>
    </row>
    <row r="216" spans="1:37" ht="20.25" hidden="1" customHeight="1">
      <c r="A216" s="42">
        <f>SUBTOTAL(103,B$4:B216)</f>
        <v>143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04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hidden="1" customHeight="1">
      <c r="A217" s="42">
        <f>SUBTOTAL(103,B$4:B217)</f>
        <v>143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04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hidden="1" customHeight="1">
      <c r="A218" s="42">
        <f>SUBTOTAL(103,B$4:B218)</f>
        <v>143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04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hidden="1" customHeight="1">
      <c r="A219" s="42">
        <f>SUBTOTAL(103,B$4:B219)</f>
        <v>143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04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hidden="1" customHeight="1">
      <c r="A220" s="42">
        <f>SUBTOTAL(103,B$4:B220)</f>
        <v>143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04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hidden="1" customHeight="1">
      <c r="A221" s="42">
        <f>SUBTOTAL(103,B$4:B221)</f>
        <v>143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04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hidden="1" customHeight="1">
      <c r="A222" s="42">
        <f>SUBTOTAL(103,B$4:B222)</f>
        <v>143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245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04" t="str">
        <f t="shared" si="32"/>
        <v>×</v>
      </c>
      <c r="AJ222" s="64">
        <f t="shared" si="33"/>
        <v>245</v>
      </c>
      <c r="AK222" s="64">
        <f t="shared" si="34"/>
        <v>0</v>
      </c>
    </row>
    <row r="223" spans="1:37" ht="20.25" hidden="1" customHeight="1">
      <c r="A223" s="42">
        <f>SUBTOTAL(103,B$4:B223)</f>
        <v>143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04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hidden="1" customHeight="1">
      <c r="A224" s="42">
        <f>SUBTOTAL(103,B$4:B224)</f>
        <v>143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04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hidden="1" customHeight="1">
      <c r="A225" s="42">
        <f>SUBTOTAL(103,B$4:B225)</f>
        <v>143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04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hidden="1" customHeight="1">
      <c r="A226" s="42">
        <f>SUBTOTAL(103,B$4:B226)</f>
        <v>143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04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hidden="1" customHeight="1">
      <c r="A227" s="42">
        <f>SUBTOTAL(103,B$4:B227)</f>
        <v>143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04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hidden="1" customHeight="1">
      <c r="A228" s="42">
        <f>SUBTOTAL(103,B$4:B228)</f>
        <v>143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04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hidden="1" customHeight="1">
      <c r="A229" s="42">
        <f>SUBTOTAL(103,B$4:B229)</f>
        <v>143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04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144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22.334</v>
      </c>
      <c r="F230" s="44">
        <f t="shared" si="27"/>
        <v>15186.999999999998</v>
      </c>
      <c r="G230" s="44">
        <f>P!AJ231</f>
        <v>22.334000000000003</v>
      </c>
      <c r="H230" s="44">
        <f>G230*P!AK231</f>
        <v>15187.000000000002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679.99462702605888</v>
      </c>
      <c r="N230" s="46">
        <f t="shared" si="29"/>
        <v>15187.000000000002</v>
      </c>
      <c r="O230" s="46">
        <f t="shared" si="30"/>
        <v>15186.999999999998</v>
      </c>
      <c r="P230" s="47" t="b">
        <f t="shared" si="31"/>
        <v>1</v>
      </c>
      <c r="Q230" s="204" t="str">
        <f t="shared" si="32"/>
        <v>OK</v>
      </c>
      <c r="AJ230" s="64">
        <f t="shared" si="33"/>
        <v>679.99462702605888</v>
      </c>
      <c r="AK230" s="64">
        <f t="shared" si="34"/>
        <v>0</v>
      </c>
    </row>
    <row r="231" spans="1:37" ht="20.25" customHeight="1">
      <c r="A231" s="39">
        <f>SUBTOTAL(103,B$4:B231)</f>
        <v>145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2</v>
      </c>
      <c r="F231" s="44">
        <f t="shared" si="27"/>
        <v>1790.5641062353791</v>
      </c>
      <c r="G231" s="44">
        <f>P!AJ232</f>
        <v>24</v>
      </c>
      <c r="H231" s="44">
        <f>G231*P!AK232</f>
        <v>22800</v>
      </c>
      <c r="I231" s="44">
        <f>S!E230</f>
        <v>13.949999999999989</v>
      </c>
      <c r="J231" s="44">
        <f>I231*S!D230</f>
        <v>11175.953915816312</v>
      </c>
      <c r="K231" s="44">
        <f t="shared" si="28"/>
        <v>35.949999999999989</v>
      </c>
      <c r="L231" s="44">
        <f t="shared" si="35"/>
        <v>32185.389809580927</v>
      </c>
      <c r="M231" s="45">
        <f>IF(ISERR((J231+H231)/(G231+I231)),P!AK232,(J231+H231)/(G231+I231))</f>
        <v>895.28205311768954</v>
      </c>
      <c r="N231" s="46">
        <f t="shared" si="29"/>
        <v>33975.95391581631</v>
      </c>
      <c r="O231" s="46">
        <f t="shared" si="30"/>
        <v>33975.95391581631</v>
      </c>
      <c r="P231" s="47" t="b">
        <f t="shared" si="31"/>
        <v>1</v>
      </c>
      <c r="Q231" s="204" t="str">
        <f t="shared" si="32"/>
        <v>OK</v>
      </c>
      <c r="AJ231" s="64">
        <f t="shared" si="33"/>
        <v>895.28205311768954</v>
      </c>
      <c r="AK231" s="64">
        <f t="shared" si="34"/>
        <v>35.949999999999989</v>
      </c>
    </row>
    <row r="232" spans="1:37" ht="20.25" customHeight="1">
      <c r="A232" s="39">
        <f>SUBTOTAL(103,B$4:B232)</f>
        <v>146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1702</v>
      </c>
      <c r="F232" s="44">
        <f t="shared" si="27"/>
        <v>2382.8172952773343</v>
      </c>
      <c r="G232" s="44">
        <f>P!AJ233</f>
        <v>2000</v>
      </c>
      <c r="H232" s="44">
        <f>G232*P!AK233</f>
        <v>2800</v>
      </c>
      <c r="I232" s="44">
        <f>S!E231</f>
        <v>2072</v>
      </c>
      <c r="J232" s="44">
        <f>I232*S!D231</f>
        <v>2900.8413785953621</v>
      </c>
      <c r="K232" s="44">
        <f t="shared" si="28"/>
        <v>2370</v>
      </c>
      <c r="L232" s="44">
        <f t="shared" si="35"/>
        <v>3318.0240833180274</v>
      </c>
      <c r="M232" s="45">
        <f>IF(ISERR((J232+H232)/(G232+I232)),P!AK233,(J232+H232)/(G232+I232))</f>
        <v>1.4000101617375642</v>
      </c>
      <c r="N232" s="46">
        <f t="shared" si="29"/>
        <v>5700.8413785953617</v>
      </c>
      <c r="O232" s="46">
        <f t="shared" si="30"/>
        <v>5700.8413785953617</v>
      </c>
      <c r="P232" s="47" t="b">
        <f t="shared" si="31"/>
        <v>1</v>
      </c>
      <c r="Q232" s="204" t="str">
        <f t="shared" si="32"/>
        <v>OK</v>
      </c>
      <c r="AJ232" s="64">
        <f t="shared" si="33"/>
        <v>1.4000101617375642</v>
      </c>
      <c r="AK232" s="64">
        <f t="shared" si="34"/>
        <v>2370</v>
      </c>
    </row>
    <row r="233" spans="1:37" ht="20.25" customHeight="1">
      <c r="A233" s="39">
        <f>SUBTOTAL(103,B$4:B233)</f>
        <v>147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567</v>
      </c>
      <c r="F233" s="44">
        <f t="shared" si="27"/>
        <v>14497.740676011985</v>
      </c>
      <c r="G233" s="44">
        <f>P!AJ234</f>
        <v>562</v>
      </c>
      <c r="H233" s="44">
        <f>G233*P!AK234</f>
        <v>14380</v>
      </c>
      <c r="I233" s="44">
        <f>S!E232</f>
        <v>30</v>
      </c>
      <c r="J233" s="44">
        <f>I233*S!D232</f>
        <v>756.97086454866792</v>
      </c>
      <c r="K233" s="44">
        <f t="shared" si="28"/>
        <v>25</v>
      </c>
      <c r="L233" s="44">
        <f t="shared" si="35"/>
        <v>639.23018853668361</v>
      </c>
      <c r="M233" s="45">
        <f>IF(ISERR((J233+H233)/(G233+I233)),P!AK234,(J233+H233)/(G233+I233))</f>
        <v>25.569207541467346</v>
      </c>
      <c r="N233" s="46">
        <f t="shared" si="29"/>
        <v>15136.970864548668</v>
      </c>
      <c r="O233" s="46">
        <f t="shared" si="30"/>
        <v>15136.970864548668</v>
      </c>
      <c r="P233" s="47" t="b">
        <f t="shared" si="31"/>
        <v>1</v>
      </c>
      <c r="Q233" s="204" t="str">
        <f t="shared" si="32"/>
        <v>OK</v>
      </c>
      <c r="AJ233" s="64">
        <f t="shared" si="33"/>
        <v>25.569207541467346</v>
      </c>
      <c r="AK233" s="64">
        <f t="shared" si="34"/>
        <v>25</v>
      </c>
    </row>
    <row r="234" spans="1:37" ht="20.25" customHeight="1">
      <c r="A234" s="42">
        <f>SUBTOTAL(103,B$4:B234)</f>
        <v>148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0.96</v>
      </c>
      <c r="F234" s="44">
        <f t="shared" si="27"/>
        <v>470</v>
      </c>
      <c r="G234" s="44">
        <f>P!AJ235</f>
        <v>0.96</v>
      </c>
      <c r="H234" s="44">
        <f>G234*P!AK235</f>
        <v>470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489.58333333333337</v>
      </c>
      <c r="N234" s="46">
        <f t="shared" si="29"/>
        <v>470</v>
      </c>
      <c r="O234" s="46">
        <f t="shared" si="30"/>
        <v>470</v>
      </c>
      <c r="P234" s="47" t="b">
        <f t="shared" si="31"/>
        <v>1</v>
      </c>
      <c r="Q234" s="204" t="str">
        <f t="shared" si="32"/>
        <v>OK</v>
      </c>
      <c r="AJ234" s="64">
        <f t="shared" si="33"/>
        <v>489.58333333333337</v>
      </c>
      <c r="AK234" s="64">
        <f t="shared" si="34"/>
        <v>0</v>
      </c>
    </row>
    <row r="235" spans="1:37" ht="20.25" customHeight="1">
      <c r="A235" s="42">
        <f>SUBTOTAL(103,B$4:B235)</f>
        <v>149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4</v>
      </c>
      <c r="F235" s="44">
        <f t="shared" si="27"/>
        <v>2400</v>
      </c>
      <c r="G235" s="44">
        <f>P!AJ236</f>
        <v>4</v>
      </c>
      <c r="H235" s="44">
        <f>G235*P!AK236</f>
        <v>2400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2400</v>
      </c>
      <c r="O235" s="46">
        <f t="shared" si="30"/>
        <v>2400</v>
      </c>
      <c r="P235" s="47" t="b">
        <f t="shared" si="31"/>
        <v>1</v>
      </c>
      <c r="Q235" s="204" t="str">
        <f t="shared" si="32"/>
        <v>OK</v>
      </c>
      <c r="AJ235" s="64">
        <f t="shared" si="33"/>
        <v>600</v>
      </c>
      <c r="AK235" s="64">
        <f t="shared" si="34"/>
        <v>0</v>
      </c>
    </row>
    <row r="236" spans="1:37" ht="20.25" hidden="1" customHeight="1">
      <c r="A236" s="42">
        <f>SUBTOTAL(103,B$4:B236)</f>
        <v>149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04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hidden="1" customHeight="1">
      <c r="A237" s="42">
        <f>SUBTOTAL(103,B$4:B237)</f>
        <v>149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04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150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17</v>
      </c>
      <c r="F238" s="44">
        <f t="shared" si="27"/>
        <v>6460</v>
      </c>
      <c r="G238" s="44">
        <f>P!AJ239</f>
        <v>17</v>
      </c>
      <c r="H238" s="44">
        <f>G238*P!AK239</f>
        <v>6460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380</v>
      </c>
      <c r="N238" s="46">
        <f t="shared" si="29"/>
        <v>6460</v>
      </c>
      <c r="O238" s="46">
        <f t="shared" si="30"/>
        <v>6460</v>
      </c>
      <c r="P238" s="47" t="b">
        <f t="shared" si="31"/>
        <v>1</v>
      </c>
      <c r="Q238" s="204" t="str">
        <f t="shared" si="32"/>
        <v>OK</v>
      </c>
      <c r="AJ238" s="64">
        <f t="shared" si="33"/>
        <v>380</v>
      </c>
      <c r="AK238" s="64">
        <f t="shared" si="34"/>
        <v>0</v>
      </c>
    </row>
    <row r="239" spans="1:37" ht="20.25" customHeight="1">
      <c r="A239" s="42">
        <f>SUBTOTAL(103,B$4:B239)</f>
        <v>151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11</v>
      </c>
      <c r="F239" s="44">
        <f t="shared" si="27"/>
        <v>5220</v>
      </c>
      <c r="G239" s="44">
        <f>P!AJ240</f>
        <v>11</v>
      </c>
      <c r="H239" s="44">
        <f>G239*P!AK240</f>
        <v>5220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474.54545454545456</v>
      </c>
      <c r="N239" s="46">
        <f t="shared" si="29"/>
        <v>5220</v>
      </c>
      <c r="O239" s="46">
        <f t="shared" si="30"/>
        <v>5220</v>
      </c>
      <c r="P239" s="47" t="b">
        <f t="shared" si="31"/>
        <v>1</v>
      </c>
      <c r="Q239" s="204" t="str">
        <f t="shared" si="32"/>
        <v>OK</v>
      </c>
      <c r="AJ239" s="64">
        <f t="shared" si="33"/>
        <v>474.54545454545456</v>
      </c>
      <c r="AK239" s="64">
        <f t="shared" si="34"/>
        <v>0</v>
      </c>
    </row>
    <row r="240" spans="1:37" ht="20.25" customHeight="1">
      <c r="A240" s="42">
        <f>SUBTOTAL(103,B$4:B240)</f>
        <v>152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20</v>
      </c>
      <c r="F240" s="44">
        <f t="shared" si="27"/>
        <v>6400</v>
      </c>
      <c r="G240" s="44">
        <f>P!AJ241</f>
        <v>20</v>
      </c>
      <c r="H240" s="44">
        <f>G240*P!AK241</f>
        <v>6400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320</v>
      </c>
      <c r="N240" s="46">
        <f t="shared" si="29"/>
        <v>6400</v>
      </c>
      <c r="O240" s="46">
        <f t="shared" si="30"/>
        <v>6400</v>
      </c>
      <c r="P240" s="47" t="b">
        <f t="shared" si="31"/>
        <v>1</v>
      </c>
      <c r="Q240" s="204" t="str">
        <f t="shared" si="32"/>
        <v>OK</v>
      </c>
      <c r="AJ240" s="64">
        <f t="shared" si="33"/>
        <v>320</v>
      </c>
      <c r="AK240" s="64">
        <f t="shared" si="34"/>
        <v>0</v>
      </c>
    </row>
    <row r="241" spans="1:37" ht="20.25" hidden="1" customHeight="1">
      <c r="A241" s="42">
        <f>SUBTOTAL(103,B$4:B241)</f>
        <v>152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04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hidden="1" customHeight="1">
      <c r="A242" s="42">
        <f>SUBTOTAL(103,B$4:B242)</f>
        <v>152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04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hidden="1" customHeight="1">
      <c r="A243" s="42">
        <f>SUBTOTAL(103,B$4:B243)</f>
        <v>152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04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153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633</v>
      </c>
      <c r="F244" s="44">
        <f t="shared" si="27"/>
        <v>5920</v>
      </c>
      <c r="G244" s="44">
        <f>P!AJ245</f>
        <v>633</v>
      </c>
      <c r="H244" s="44">
        <f>G244*P!AK245</f>
        <v>5920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9.3522906793048968</v>
      </c>
      <c r="N244" s="46">
        <f t="shared" si="29"/>
        <v>5920</v>
      </c>
      <c r="O244" s="46">
        <f t="shared" si="30"/>
        <v>5920</v>
      </c>
      <c r="P244" s="47" t="b">
        <f t="shared" si="31"/>
        <v>1</v>
      </c>
      <c r="Q244" s="204" t="str">
        <f t="shared" si="32"/>
        <v>OK</v>
      </c>
      <c r="AJ244" s="64">
        <f t="shared" si="33"/>
        <v>9.3522906793048968</v>
      </c>
      <c r="AK244" s="64">
        <f t="shared" si="34"/>
        <v>0</v>
      </c>
    </row>
    <row r="245" spans="1:37" ht="20.25" hidden="1" customHeight="1">
      <c r="A245" s="39">
        <f>SUBTOTAL(103,B$4:B245)</f>
        <v>153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04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154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2.5</v>
      </c>
      <c r="F246" s="44">
        <f t="shared" si="27"/>
        <v>874.99707781853078</v>
      </c>
      <c r="G246" s="44">
        <f>P!AJ247</f>
        <v>0</v>
      </c>
      <c r="H246" s="44">
        <f>G246*P!AK247</f>
        <v>0</v>
      </c>
      <c r="I246" s="44">
        <f>S!E245</f>
        <v>11.75</v>
      </c>
      <c r="J246" s="44">
        <f>I246*S!D245</f>
        <v>4112.4862657470949</v>
      </c>
      <c r="K246" s="44">
        <f t="shared" si="28"/>
        <v>9.25</v>
      </c>
      <c r="L246" s="44">
        <f t="shared" si="35"/>
        <v>3237.4891879285638</v>
      </c>
      <c r="M246" s="45">
        <f>IF(ISERR((J246+H246)/(G246+I246)),P!AK247,(J246+H246)/(G246+I246))</f>
        <v>349.9988311274123</v>
      </c>
      <c r="N246" s="46">
        <f t="shared" si="29"/>
        <v>4112.4862657470949</v>
      </c>
      <c r="O246" s="46">
        <f t="shared" si="30"/>
        <v>4112.4862657470949</v>
      </c>
      <c r="P246" s="47" t="b">
        <f t="shared" si="31"/>
        <v>1</v>
      </c>
      <c r="Q246" s="204" t="str">
        <f t="shared" si="32"/>
        <v>OK</v>
      </c>
      <c r="AJ246" s="64">
        <f t="shared" si="33"/>
        <v>349.9988311274123</v>
      </c>
      <c r="AK246" s="64">
        <f t="shared" si="34"/>
        <v>9.25</v>
      </c>
    </row>
    <row r="247" spans="1:37" ht="20.25" customHeight="1">
      <c r="A247" s="39">
        <f>SUBTOTAL(103,B$4:B247)</f>
        <v>155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675</v>
      </c>
      <c r="F247" s="44">
        <f t="shared" si="27"/>
        <v>13500</v>
      </c>
      <c r="G247" s="44">
        <f>P!AJ248</f>
        <v>675</v>
      </c>
      <c r="H247" s="44">
        <f>G247*P!AK248</f>
        <v>13500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13500</v>
      </c>
      <c r="O247" s="46">
        <f t="shared" si="30"/>
        <v>13500</v>
      </c>
      <c r="P247" s="47" t="b">
        <f t="shared" si="31"/>
        <v>1</v>
      </c>
      <c r="Q247" s="204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69" customHeight="1">
      <c r="A248" s="39">
        <f>SUBTOTAL(103,B$4:B248)</f>
        <v>156</v>
      </c>
      <c r="B248" s="21">
        <f>P!A249</f>
        <v>245</v>
      </c>
      <c r="C248" s="316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D248" s="21" t="str">
        <f>P!C249</f>
        <v>টাকা</v>
      </c>
      <c r="E248" s="218">
        <f>S!AN247</f>
        <v>10940</v>
      </c>
      <c r="F248" s="218">
        <f t="shared" si="27"/>
        <v>10940</v>
      </c>
      <c r="G248" s="218">
        <f>P!AJ249</f>
        <v>10940</v>
      </c>
      <c r="H248" s="218">
        <f>G248*P!AK249</f>
        <v>10940</v>
      </c>
      <c r="I248" s="218">
        <f>S!E247</f>
        <v>0</v>
      </c>
      <c r="J248" s="218">
        <f>I248*S!D247</f>
        <v>0</v>
      </c>
      <c r="K248" s="218">
        <f t="shared" si="28"/>
        <v>0</v>
      </c>
      <c r="L248" s="218">
        <f t="shared" si="35"/>
        <v>0</v>
      </c>
      <c r="M248" s="219">
        <f>IF(ISERR((J248+H248)/(G248+I248)),P!AK249,(J248+H248)/(G248+I248))</f>
        <v>1</v>
      </c>
      <c r="N248" s="298">
        <f t="shared" si="29"/>
        <v>10940</v>
      </c>
      <c r="O248" s="298">
        <f t="shared" si="30"/>
        <v>10940</v>
      </c>
      <c r="P248" s="299" t="b">
        <f t="shared" si="31"/>
        <v>1</v>
      </c>
      <c r="Q248" s="220" t="str">
        <f t="shared" si="32"/>
        <v>OK</v>
      </c>
      <c r="AJ248" s="221">
        <f t="shared" si="33"/>
        <v>1</v>
      </c>
      <c r="AK248" s="221">
        <f t="shared" si="34"/>
        <v>0</v>
      </c>
    </row>
    <row r="249" spans="1:37" ht="20.25" customHeight="1">
      <c r="A249" s="39">
        <f>SUBTOTAL(103,B$4:B249)</f>
        <v>157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540</v>
      </c>
      <c r="F249" s="44">
        <f t="shared" si="27"/>
        <v>540</v>
      </c>
      <c r="G249" s="44">
        <f>P!AJ250</f>
        <v>540</v>
      </c>
      <c r="H249" s="44">
        <f>G249*P!AK250</f>
        <v>540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540</v>
      </c>
      <c r="O249" s="46">
        <f t="shared" si="30"/>
        <v>540</v>
      </c>
      <c r="P249" s="47" t="b">
        <f t="shared" si="31"/>
        <v>1</v>
      </c>
      <c r="Q249" s="204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158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4300</v>
      </c>
      <c r="F250" s="44">
        <f t="shared" si="27"/>
        <v>4300</v>
      </c>
      <c r="G250" s="44">
        <f>P!AJ251</f>
        <v>4300</v>
      </c>
      <c r="H250" s="44">
        <f>G250*P!AK251</f>
        <v>4300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4300</v>
      </c>
      <c r="O250" s="46">
        <f t="shared" si="30"/>
        <v>4300</v>
      </c>
      <c r="P250" s="47" t="b">
        <f t="shared" si="31"/>
        <v>1</v>
      </c>
      <c r="Q250" s="204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159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1620</v>
      </c>
      <c r="F251" s="44">
        <f t="shared" si="27"/>
        <v>1620</v>
      </c>
      <c r="G251" s="44">
        <f>P!AJ252</f>
        <v>1620</v>
      </c>
      <c r="H251" s="44">
        <f>G251*P!AK252</f>
        <v>1620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</v>
      </c>
      <c r="N251" s="46">
        <f t="shared" si="29"/>
        <v>1620</v>
      </c>
      <c r="O251" s="46">
        <f t="shared" si="30"/>
        <v>1620</v>
      </c>
      <c r="P251" s="47" t="b">
        <f t="shared" si="31"/>
        <v>1</v>
      </c>
      <c r="Q251" s="204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160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5870</v>
      </c>
      <c r="F252" s="44">
        <f t="shared" si="27"/>
        <v>5870</v>
      </c>
      <c r="G252" s="44">
        <f>P!AJ253</f>
        <v>5870</v>
      </c>
      <c r="H252" s="44">
        <f>G252*P!AK253</f>
        <v>5870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5870</v>
      </c>
      <c r="O252" s="46">
        <f t="shared" si="30"/>
        <v>5870</v>
      </c>
      <c r="P252" s="47" t="b">
        <f t="shared" si="31"/>
        <v>1</v>
      </c>
      <c r="Q252" s="204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161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29700</v>
      </c>
      <c r="F253" s="44">
        <f t="shared" si="27"/>
        <v>29700</v>
      </c>
      <c r="G253" s="44">
        <f>P!AJ254</f>
        <v>29700</v>
      </c>
      <c r="H253" s="44">
        <f>G253*P!AK254</f>
        <v>29700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29700</v>
      </c>
      <c r="O253" s="46">
        <f t="shared" si="30"/>
        <v>29700</v>
      </c>
      <c r="P253" s="47" t="b">
        <f t="shared" si="31"/>
        <v>1</v>
      </c>
      <c r="Q253" s="204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713119.52167440508</v>
      </c>
      <c r="G254" s="145"/>
      <c r="H254" s="144">
        <f>SUM(H4:H253)</f>
        <v>726396</v>
      </c>
      <c r="I254" s="145"/>
      <c r="J254" s="144">
        <f>SUM(J4:J253)</f>
        <v>78743.364275844215</v>
      </c>
      <c r="K254" s="146"/>
      <c r="L254" s="144">
        <f>SUM(L4:L253)</f>
        <v>92019.842601439232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4"/>
      <c r="D283" s="444"/>
      <c r="E283" s="444"/>
      <c r="F283" s="444"/>
    </row>
    <row r="284" spans="3:6" ht="20.25" customHeight="1">
      <c r="C284" s="54"/>
      <c r="D284" s="55"/>
      <c r="E284" s="441"/>
      <c r="F284" s="441"/>
    </row>
    <row r="285" spans="3:6" ht="20.25" customHeight="1">
      <c r="C285" s="56"/>
      <c r="D285" s="55"/>
      <c r="E285" s="441"/>
      <c r="F285" s="441"/>
    </row>
    <row r="286" spans="3:6" ht="20.25" customHeight="1">
      <c r="C286" s="56"/>
      <c r="D286" s="55"/>
      <c r="E286" s="441"/>
      <c r="F286" s="441"/>
    </row>
    <row r="287" spans="3:6" ht="20.25" customHeight="1">
      <c r="C287" s="56"/>
      <c r="D287" s="55"/>
      <c r="E287" s="441"/>
      <c r="F287" s="441"/>
    </row>
    <row r="288" spans="3:6" ht="20.25" customHeight="1">
      <c r="C288" s="56"/>
      <c r="D288" s="55"/>
      <c r="E288" s="441"/>
      <c r="F288" s="441"/>
    </row>
    <row r="289" spans="3:6" ht="20.25" customHeight="1">
      <c r="C289" s="56"/>
      <c r="D289" s="55"/>
      <c r="E289" s="441"/>
      <c r="F289" s="441"/>
    </row>
    <row r="290" spans="3:6" ht="20.25" customHeight="1">
      <c r="C290" s="56"/>
      <c r="D290" s="55"/>
      <c r="E290" s="445"/>
      <c r="F290" s="445"/>
    </row>
    <row r="291" spans="3:6" ht="20.25" customHeight="1">
      <c r="C291" s="56"/>
      <c r="D291" s="55"/>
      <c r="E291" s="441"/>
      <c r="F291" s="441"/>
    </row>
    <row r="292" spans="3:6" ht="20.25" customHeight="1">
      <c r="C292" s="56"/>
      <c r="D292" s="55"/>
      <c r="E292" s="441"/>
      <c r="F292" s="441"/>
    </row>
    <row r="294" spans="3:6" ht="20.25" customHeight="1">
      <c r="C294" s="56"/>
      <c r="D294" s="441"/>
      <c r="E294" s="441"/>
      <c r="F294" s="441"/>
    </row>
    <row r="295" spans="3:6" ht="20.25" customHeight="1">
      <c r="C295" s="56"/>
      <c r="D295" s="441"/>
      <c r="E295" s="441"/>
      <c r="F295" s="441"/>
    </row>
    <row r="296" spans="3:6" ht="20.25" customHeight="1">
      <c r="C296" s="56"/>
      <c r="D296" s="441"/>
      <c r="E296" s="441"/>
      <c r="F296" s="441"/>
    </row>
    <row r="297" spans="3:6" ht="20.25" customHeight="1">
      <c r="C297" s="57"/>
      <c r="D297" s="441"/>
      <c r="E297" s="441"/>
      <c r="F297" s="441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P!F3</f>
        <v>45863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10</v>
      </c>
      <c r="E5" s="192">
        <f>P!F7</f>
        <v>50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2</v>
      </c>
      <c r="E8" s="192">
        <f>P!F10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2</v>
      </c>
      <c r="E10" s="192">
        <f>P!F12</f>
        <v>25</v>
      </c>
      <c r="F10" s="287" t="str">
        <f t="shared" si="0"/>
        <v>হ্যা</v>
      </c>
      <c r="G10" s="309" t="str">
        <f t="shared" si="1"/>
        <v>++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4</v>
      </c>
      <c r="E13" s="192">
        <f>P!F15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0.2</v>
      </c>
      <c r="E14" s="192">
        <f>P!F16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1</v>
      </c>
      <c r="E15" s="192">
        <f>P!F17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3</v>
      </c>
      <c r="E19" s="192">
        <f>P!F21</f>
        <v>63</v>
      </c>
      <c r="F19" s="287" t="str">
        <f t="shared" si="0"/>
        <v>হ্যা</v>
      </c>
      <c r="G19" s="309" t="str">
        <f t="shared" si="1"/>
        <v>++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1</v>
      </c>
      <c r="E34" s="192">
        <f>P!F36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20</v>
      </c>
      <c r="E41" s="192">
        <f>P!F43</f>
        <v>0</v>
      </c>
      <c r="F41" s="287" t="str">
        <f t="shared" si="0"/>
        <v>হ্যা</v>
      </c>
      <c r="G41" s="309" t="str">
        <f t="shared" si="1"/>
        <v>--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4</v>
      </c>
      <c r="E56" s="192">
        <f>P!F58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1</v>
      </c>
      <c r="E58" s="192">
        <f>P!F60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1</v>
      </c>
      <c r="E60" s="192">
        <f>P!F62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0.1</v>
      </c>
      <c r="E61" s="192">
        <f>P!F63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0.1</v>
      </c>
      <c r="E62" s="192">
        <f>P!F64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</v>
      </c>
      <c r="E65" s="192">
        <f>P!F67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</v>
      </c>
      <c r="E69" s="192">
        <f>P!F71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</v>
      </c>
      <c r="E78" s="192">
        <f>P!F80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0.5</v>
      </c>
      <c r="E80" s="192">
        <f>P!F82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0</v>
      </c>
      <c r="E88" s="192">
        <f>P!F90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40</v>
      </c>
      <c r="E89" s="192">
        <f>P!F91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0</v>
      </c>
      <c r="E95" s="192">
        <f>P!F97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3</v>
      </c>
      <c r="F130" s="287" t="str">
        <f t="shared" si="2"/>
        <v>নাই</v>
      </c>
      <c r="G130" s="309" t="str">
        <f t="shared" si="3"/>
        <v>++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8</v>
      </c>
      <c r="E150" s="192">
        <f>P!F152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0</v>
      </c>
      <c r="E153" s="192">
        <f>P!F155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3</v>
      </c>
      <c r="E168" s="192">
        <f>P!F170</f>
        <v>3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0</v>
      </c>
      <c r="E177" s="192">
        <f>P!F179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3</v>
      </c>
      <c r="E178" s="192">
        <f>P!F180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0.5</v>
      </c>
      <c r="E179" s="192">
        <f>P!F181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0.5</v>
      </c>
      <c r="E180" s="192">
        <f>P!F182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0.5</v>
      </c>
      <c r="E181" s="192">
        <f>P!F183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12</v>
      </c>
      <c r="E182" s="192">
        <f>P!F184</f>
        <v>12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2</v>
      </c>
      <c r="E183" s="192">
        <f>P!F185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0.53</v>
      </c>
      <c r="E184" s="192">
        <f>P!F186</f>
        <v>0.5</v>
      </c>
      <c r="F184" s="287" t="str">
        <f t="shared" si="4"/>
        <v>হ্যা</v>
      </c>
      <c r="G184" s="309" t="str">
        <f t="shared" si="5"/>
        <v>--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3</v>
      </c>
      <c r="E186" s="192">
        <f>P!F188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30</v>
      </c>
      <c r="E188" s="192">
        <f>P!F190</f>
        <v>32</v>
      </c>
      <c r="F188" s="287" t="str">
        <f t="shared" si="4"/>
        <v>হ্যা</v>
      </c>
      <c r="G188" s="309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10</v>
      </c>
      <c r="E190" s="192">
        <f>P!F192</f>
        <v>30</v>
      </c>
      <c r="F190" s="287" t="str">
        <f t="shared" si="4"/>
        <v>হ্যা</v>
      </c>
      <c r="G190" s="309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7</v>
      </c>
      <c r="E193" s="192">
        <f>P!F195</f>
        <v>7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0</v>
      </c>
      <c r="E195" s="192">
        <f>P!F197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0.5</v>
      </c>
      <c r="E197" s="192">
        <f>P!F199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0.5</v>
      </c>
      <c r="E198" s="192">
        <f>P!F200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0</v>
      </c>
      <c r="E211" s="192">
        <f>P!F213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0.5</v>
      </c>
      <c r="E230" s="192">
        <f>P!F232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30</v>
      </c>
      <c r="E231" s="192">
        <f>P!F233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20</v>
      </c>
      <c r="E232" s="192">
        <f>P!F234</f>
        <v>22</v>
      </c>
      <c r="F232" s="287" t="str">
        <f t="shared" si="6"/>
        <v>হ্যা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53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S!J247</f>
        <v>0</v>
      </c>
      <c r="E247" s="334">
        <f>P!F249</f>
        <v>0</v>
      </c>
      <c r="F247" s="333"/>
      <c r="G247" s="335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60</v>
      </c>
      <c r="F248" s="333"/>
      <c r="G248" s="335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60</v>
      </c>
      <c r="F250" s="333"/>
      <c r="G250" s="335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400</v>
      </c>
      <c r="F251" s="333"/>
      <c r="G251" s="335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1500</v>
      </c>
      <c r="F252" s="333"/>
      <c r="G252" s="335" t="str">
        <f t="shared" si="7"/>
        <v>++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8"/>
      <c r="B1" s="529"/>
      <c r="C1" s="530"/>
      <c r="D1" s="531">
        <f>P!D3+2</f>
        <v>45864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15</v>
      </c>
      <c r="E5" s="192">
        <f>P!H7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S!L6</f>
        <v>75</v>
      </c>
      <c r="E6" s="192">
        <f>P!H8</f>
        <v>50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10</v>
      </c>
      <c r="E8" s="192">
        <f>P!H10</f>
        <v>25</v>
      </c>
      <c r="F8" s="287" t="str">
        <f t="shared" si="0"/>
        <v>হ্যা</v>
      </c>
      <c r="G8" s="309" t="str">
        <f t="shared" si="1"/>
        <v>++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0</v>
      </c>
      <c r="E9" s="192">
        <f>P!H11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2</v>
      </c>
      <c r="E10" s="192">
        <f>P!H12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8</v>
      </c>
      <c r="E12" s="192">
        <f>P!H14</f>
        <v>8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60</v>
      </c>
      <c r="E13" s="192">
        <f>P!H15</f>
        <v>60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1</v>
      </c>
      <c r="E14" s="192">
        <f>P!H16</f>
        <v>1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20</v>
      </c>
      <c r="E15" s="192">
        <f>P!H17</f>
        <v>25</v>
      </c>
      <c r="F15" s="287" t="str">
        <f t="shared" si="0"/>
        <v>হ্যা</v>
      </c>
      <c r="G15" s="309" t="str">
        <f t="shared" si="1"/>
        <v>++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0.5</v>
      </c>
      <c r="E17" s="192">
        <f>P!H19</f>
        <v>0.45</v>
      </c>
      <c r="F17" s="287" t="str">
        <f t="shared" si="0"/>
        <v>হ্যা</v>
      </c>
      <c r="G17" s="309" t="str">
        <f t="shared" si="1"/>
        <v>--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25</v>
      </c>
      <c r="E19" s="192">
        <f>P!H21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5</v>
      </c>
      <c r="E20" s="192">
        <f>P!H22</f>
        <v>5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5</v>
      </c>
      <c r="E21" s="192">
        <f>P!H23</f>
        <v>0</v>
      </c>
      <c r="F21" s="287" t="str">
        <f t="shared" si="0"/>
        <v>হ্যা</v>
      </c>
      <c r="G21" s="309" t="str">
        <f t="shared" si="1"/>
        <v>--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400</v>
      </c>
      <c r="E22" s="192">
        <f>P!H24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3</v>
      </c>
      <c r="E23" s="192">
        <f>P!H25</f>
        <v>3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4.0000000000000001E-3</v>
      </c>
      <c r="E28" s="192">
        <f>P!H30</f>
        <v>0</v>
      </c>
      <c r="F28" s="287" t="str">
        <f t="shared" si="0"/>
        <v>হ্যা</v>
      </c>
      <c r="G28" s="309" t="str">
        <f t="shared" si="1"/>
        <v>--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4.0000000000000001E-3</v>
      </c>
      <c r="E29" s="192">
        <f>P!H31</f>
        <v>4.0000000000000001E-3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0.1</v>
      </c>
      <c r="E30" s="192">
        <f>P!H32</f>
        <v>0.1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8</v>
      </c>
      <c r="E34" s="192">
        <f>P!H36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6</v>
      </c>
      <c r="E35" s="192">
        <f>P!H37</f>
        <v>6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2</v>
      </c>
      <c r="E36" s="192">
        <f>P!H38</f>
        <v>2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5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5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450</v>
      </c>
      <c r="E41" s="192">
        <f>P!H43</f>
        <v>0</v>
      </c>
      <c r="F41" s="287" t="str">
        <f t="shared" si="0"/>
        <v>হ্যা</v>
      </c>
      <c r="G41" s="309" t="str">
        <f t="shared" si="1"/>
        <v>--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450</v>
      </c>
      <c r="E45" s="192">
        <f>P!H47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500</v>
      </c>
      <c r="F47" s="287" t="str">
        <f t="shared" si="0"/>
        <v>নাই</v>
      </c>
      <c r="G47" s="309" t="str">
        <f t="shared" si="1"/>
        <v>++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500</v>
      </c>
      <c r="E48" s="192">
        <f>P!H50</f>
        <v>0</v>
      </c>
      <c r="F48" s="287" t="str">
        <f t="shared" si="0"/>
        <v>হ্যা</v>
      </c>
      <c r="G48" s="309" t="str">
        <f t="shared" si="1"/>
        <v>--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8</v>
      </c>
      <c r="E50" s="192">
        <f>P!H52</f>
        <v>8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2</v>
      </c>
      <c r="E51" s="192">
        <f>P!H53</f>
        <v>2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20</v>
      </c>
      <c r="E56" s="192">
        <f>P!H58</f>
        <v>20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4</v>
      </c>
      <c r="E57" s="192">
        <f>P!H59</f>
        <v>4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5</v>
      </c>
      <c r="E58" s="192">
        <f>P!H60</f>
        <v>5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2</v>
      </c>
      <c r="E59" s="192">
        <f>P!H61</f>
        <v>0</v>
      </c>
      <c r="F59" s="287" t="str">
        <f t="shared" si="0"/>
        <v>হ্যা</v>
      </c>
      <c r="G59" s="309" t="str">
        <f t="shared" si="1"/>
        <v>--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2</v>
      </c>
      <c r="E60" s="192">
        <f>P!H62</f>
        <v>5</v>
      </c>
      <c r="F60" s="287" t="str">
        <f t="shared" si="0"/>
        <v>হ্যা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0.5</v>
      </c>
      <c r="E61" s="192">
        <f>P!H63</f>
        <v>1</v>
      </c>
      <c r="F61" s="287" t="str">
        <f t="shared" si="0"/>
        <v>হ্যা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3</v>
      </c>
      <c r="E62" s="192">
        <f>P!H64</f>
        <v>3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</v>
      </c>
      <c r="E63" s="192">
        <f>P!H65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1</v>
      </c>
      <c r="E65" s="192">
        <f>P!H67</f>
        <v>1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10</v>
      </c>
      <c r="E66" s="192">
        <f>P!H68</f>
        <v>10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10</v>
      </c>
      <c r="E67" s="192">
        <f>P!H69</f>
        <v>10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0.2</v>
      </c>
      <c r="E68" s="192">
        <f>P!H70</f>
        <v>0.2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0.7</v>
      </c>
      <c r="E69" s="192">
        <f>P!H71</f>
        <v>0.7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0.2</v>
      </c>
      <c r="E70" s="192">
        <f>P!H72</f>
        <v>0.2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10</v>
      </c>
      <c r="E71" s="192">
        <f>P!H73</f>
        <v>10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2</v>
      </c>
      <c r="E72" s="192">
        <f>P!H74</f>
        <v>2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2</v>
      </c>
      <c r="E73" s="192">
        <f>P!H75</f>
        <v>2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5</v>
      </c>
      <c r="E75" s="192">
        <f>P!H77</f>
        <v>4.5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0.3</v>
      </c>
      <c r="E77" s="192">
        <f>P!H79</f>
        <v>0.3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0.1</v>
      </c>
      <c r="E78" s="192">
        <f>P!H80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0.05</v>
      </c>
      <c r="E79" s="192">
        <f>P!H81</f>
        <v>0</v>
      </c>
      <c r="F79" s="287" t="str">
        <f t="shared" si="2"/>
        <v>হ্যা</v>
      </c>
      <c r="G79" s="309" t="str">
        <f t="shared" si="3"/>
        <v>--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7</v>
      </c>
      <c r="E80" s="192">
        <f>P!H82</f>
        <v>7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0.2</v>
      </c>
      <c r="E84" s="192">
        <f>P!H86</f>
        <v>0.2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0.4</v>
      </c>
      <c r="E86" s="192">
        <f>P!H88</f>
        <v>0.4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17</v>
      </c>
      <c r="E87" s="192">
        <f>P!H89</f>
        <v>24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3</v>
      </c>
      <c r="E88" s="192">
        <f>P!H90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120</v>
      </c>
      <c r="E89" s="192">
        <f>P!H91</f>
        <v>120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0</v>
      </c>
      <c r="E92" s="192">
        <f>P!H94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4</v>
      </c>
      <c r="E95" s="192">
        <f>P!H97</f>
        <v>4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2</v>
      </c>
      <c r="E98" s="192">
        <f>P!H100</f>
        <v>0</v>
      </c>
      <c r="F98" s="287" t="str">
        <f t="shared" si="2"/>
        <v>হ্যা</v>
      </c>
      <c r="G98" s="309" t="str">
        <f t="shared" si="3"/>
        <v>--</v>
      </c>
      <c r="H98" s="152" t="s">
        <v>420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0</v>
      </c>
      <c r="E104" s="192">
        <f>P!H106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2</v>
      </c>
      <c r="E109" s="192">
        <f>P!H111</f>
        <v>2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30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420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0</v>
      </c>
      <c r="E132" s="192">
        <f>P!H134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 t="s">
        <v>420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0</v>
      </c>
      <c r="E133" s="192">
        <f>P!H135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</v>
      </c>
      <c r="E135" s="192">
        <f>P!H137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475</v>
      </c>
      <c r="E141" s="192">
        <f>P!H143</f>
        <v>480</v>
      </c>
      <c r="F141" s="287" t="str">
        <f t="shared" si="4"/>
        <v>হ্যা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100</v>
      </c>
      <c r="E143" s="192">
        <f>P!H145</f>
        <v>105</v>
      </c>
      <c r="F143" s="287" t="str">
        <f t="shared" si="4"/>
        <v>হ্যা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5</v>
      </c>
      <c r="E144" s="192">
        <f>P!H146</f>
        <v>0</v>
      </c>
      <c r="F144" s="287" t="str">
        <f t="shared" si="4"/>
        <v>হ্যা</v>
      </c>
      <c r="G144" s="309" t="str">
        <f t="shared" si="5"/>
        <v>--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10</v>
      </c>
      <c r="E145" s="192">
        <f>P!H147</f>
        <v>10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9</v>
      </c>
      <c r="E146" s="192">
        <f>P!H148</f>
        <v>9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135</v>
      </c>
      <c r="E150" s="192">
        <f>P!H152</f>
        <v>135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0</v>
      </c>
      <c r="E152" s="192">
        <f>P!H154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5</v>
      </c>
      <c r="E153" s="192">
        <f>P!H155</f>
        <v>6</v>
      </c>
      <c r="F153" s="287" t="str">
        <f t="shared" si="4"/>
        <v>হ্যা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0</v>
      </c>
      <c r="E154" s="192">
        <f>P!H156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421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27</v>
      </c>
      <c r="E156" s="192">
        <f>P!H158</f>
        <v>3.5</v>
      </c>
      <c r="F156" s="287" t="str">
        <f t="shared" si="4"/>
        <v>হ্যা</v>
      </c>
      <c r="G156" s="309" t="str">
        <f t="shared" si="5"/>
        <v>--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3</v>
      </c>
      <c r="E162" s="192">
        <f>P!H164</f>
        <v>3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1</v>
      </c>
      <c r="E167" s="192">
        <f>P!H169</f>
        <v>1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421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10</v>
      </c>
      <c r="E173" s="192">
        <f>P!H175</f>
        <v>10.1</v>
      </c>
      <c r="F173" s="287" t="str">
        <f t="shared" si="4"/>
        <v>হ্যা</v>
      </c>
      <c r="G173" s="309" t="str">
        <f t="shared" si="5"/>
        <v>++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5</v>
      </c>
      <c r="E175" s="192">
        <f>P!H177</f>
        <v>0</v>
      </c>
      <c r="F175" s="287" t="str">
        <f t="shared" si="4"/>
        <v>হ্যা</v>
      </c>
      <c r="G175" s="309" t="str">
        <f t="shared" si="5"/>
        <v>--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30</v>
      </c>
      <c r="E177" s="192">
        <f>P!H179</f>
        <v>30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30</v>
      </c>
      <c r="E178" s="192">
        <f>P!H180</f>
        <v>30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6</v>
      </c>
      <c r="E179" s="192">
        <f>P!H181</f>
        <v>6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3</v>
      </c>
      <c r="E180" s="192">
        <f>P!H182</f>
        <v>3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8</v>
      </c>
      <c r="E181" s="192">
        <f>P!H183</f>
        <v>8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140</v>
      </c>
      <c r="E182" s="192">
        <f>P!H184</f>
        <v>150</v>
      </c>
      <c r="F182" s="287" t="str">
        <f t="shared" si="4"/>
        <v>হ্যা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25</v>
      </c>
      <c r="E183" s="192">
        <f>P!H185</f>
        <v>25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5</v>
      </c>
      <c r="E184" s="192">
        <f>P!H186</f>
        <v>5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0</v>
      </c>
      <c r="E187" s="192">
        <f>P!H189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24</v>
      </c>
      <c r="E188" s="192">
        <f>P!H190</f>
        <v>24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5</v>
      </c>
      <c r="E195" s="192">
        <f>P!H197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3</v>
      </c>
      <c r="E197" s="192">
        <f>P!H199</f>
        <v>3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2.5</v>
      </c>
      <c r="E198" s="192">
        <f>P!H200</f>
        <v>2.5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1</v>
      </c>
      <c r="E199" s="192">
        <f>P!H201</f>
        <v>1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0</v>
      </c>
      <c r="E203" s="192">
        <f>P!H205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5</v>
      </c>
      <c r="E211" s="192">
        <f>P!H213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25</v>
      </c>
      <c r="E214" s="192">
        <f>P!H216</f>
        <v>25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475</v>
      </c>
      <c r="E226" s="192">
        <f>P!H228</f>
        <v>0</v>
      </c>
      <c r="F226" s="287" t="str">
        <f t="shared" si="6"/>
        <v>হ্যা</v>
      </c>
      <c r="G226" s="309" t="str">
        <f t="shared" si="7"/>
        <v>--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400</v>
      </c>
      <c r="E227" s="192">
        <f>P!H229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0</v>
      </c>
      <c r="E229" s="192">
        <f>P!H231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8</v>
      </c>
      <c r="E230" s="192">
        <f>P!H232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450</v>
      </c>
      <c r="E231" s="192">
        <f>P!H233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510</v>
      </c>
      <c r="E232" s="192">
        <f>P!H234</f>
        <v>540</v>
      </c>
      <c r="F232" s="287" t="str">
        <f t="shared" si="6"/>
        <v>হ্যা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421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3</v>
      </c>
      <c r="E238" s="192">
        <f>P!H240</f>
        <v>3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20</v>
      </c>
      <c r="E239" s="192">
        <f>P!H241</f>
        <v>20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78</v>
      </c>
      <c r="F243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475</v>
      </c>
      <c r="F246" s="333"/>
      <c r="G246" s="309" t="str">
        <f t="shared" si="7"/>
        <v>++</v>
      </c>
      <c r="H246" s="152"/>
    </row>
    <row r="247" spans="1:8" ht="58.5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S!L247</f>
        <v>0</v>
      </c>
      <c r="E247" s="192">
        <f>P!H249</f>
        <v>1440</v>
      </c>
      <c r="F247" s="333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60</v>
      </c>
      <c r="F248" s="333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1300</v>
      </c>
      <c r="F249" s="333"/>
      <c r="G249" s="309" t="str">
        <f t="shared" si="7"/>
        <v>++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250</v>
      </c>
      <c r="F250" s="333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1880</v>
      </c>
      <c r="F251" s="333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5600</v>
      </c>
      <c r="F252" s="333"/>
      <c r="G252" s="309" t="str">
        <f t="shared" si="7"/>
        <v>++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P!D3+3</f>
        <v>45865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18</v>
      </c>
      <c r="E5" s="192">
        <f>P!J7</f>
        <v>50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S!N6</f>
        <v>5</v>
      </c>
      <c r="E6" s="192">
        <f>P!J8</f>
        <v>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3</v>
      </c>
      <c r="E8" s="192">
        <f>P!J10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2</v>
      </c>
      <c r="E9" s="192">
        <f>P!J11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1</v>
      </c>
      <c r="E10" s="192">
        <f>P!J12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10</v>
      </c>
      <c r="E13" s="192">
        <f>P!J15</f>
        <v>10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0.5</v>
      </c>
      <c r="E14" s="192">
        <f>P!J16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2</v>
      </c>
      <c r="E15" s="192">
        <f>P!J17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8</v>
      </c>
      <c r="E19" s="192">
        <f>P!J21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0.5</v>
      </c>
      <c r="E20" s="192">
        <f>P!J22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46</v>
      </c>
      <c r="E22" s="192">
        <f>P!J24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2</v>
      </c>
      <c r="E34" s="192">
        <f>P!J36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2</v>
      </c>
      <c r="E38" s="192">
        <f>P!J40</f>
        <v>2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14</v>
      </c>
      <c r="E41" s="192">
        <f>P!J43</f>
        <v>0</v>
      </c>
      <c r="F41" s="287" t="str">
        <f t="shared" si="0"/>
        <v>হ্যা</v>
      </c>
      <c r="G41" s="309" t="str">
        <f t="shared" si="1"/>
        <v>--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100</v>
      </c>
      <c r="E53" s="192">
        <f>P!J55</f>
        <v>0</v>
      </c>
      <c r="F53" s="287" t="str">
        <f t="shared" si="0"/>
        <v>হ্যা</v>
      </c>
      <c r="G53" s="309" t="str">
        <f t="shared" si="1"/>
        <v>--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4</v>
      </c>
      <c r="E56" s="192">
        <f>P!J58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2</v>
      </c>
      <c r="E58" s="192">
        <f>P!J60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2</v>
      </c>
      <c r="E60" s="192">
        <f>P!J62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0.2</v>
      </c>
      <c r="E61" s="192">
        <f>P!J63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0.3</v>
      </c>
      <c r="E62" s="192">
        <f>P!J64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</v>
      </c>
      <c r="E63" s="192">
        <f>P!J65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0.1</v>
      </c>
      <c r="E65" s="192">
        <f>P!J67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0.05</v>
      </c>
      <c r="E68" s="192">
        <f>P!J70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0.1</v>
      </c>
      <c r="E69" s="192">
        <f>P!J71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2</v>
      </c>
      <c r="E71" s="192">
        <f>P!J73</f>
        <v>2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0.2</v>
      </c>
      <c r="E75" s="192">
        <f>P!J77</f>
        <v>0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</v>
      </c>
      <c r="E78" s="192">
        <f>P!J80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0.5</v>
      </c>
      <c r="E80" s="192">
        <f>P!J82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2</v>
      </c>
      <c r="E87" s="192">
        <f>P!J89</f>
        <v>0</v>
      </c>
      <c r="F87" s="287" t="str">
        <f t="shared" si="2"/>
        <v>হ্যা</v>
      </c>
      <c r="G87" s="309" t="str">
        <f t="shared" si="3"/>
        <v>--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1</v>
      </c>
      <c r="E88" s="192">
        <f>P!J90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80</v>
      </c>
      <c r="E89" s="192">
        <f>P!J91</f>
        <v>80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0.5</v>
      </c>
      <c r="E92" s="192">
        <f>P!J94</f>
        <v>0</v>
      </c>
      <c r="F92" s="287" t="str">
        <f t="shared" si="2"/>
        <v>হ্যা</v>
      </c>
      <c r="G92" s="309" t="str">
        <f t="shared" si="3"/>
        <v>--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5</v>
      </c>
      <c r="E94" s="192">
        <f>P!J96</f>
        <v>5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2</v>
      </c>
      <c r="E95" s="192">
        <f>P!J97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1</v>
      </c>
      <c r="E96" s="192">
        <f>P!J98</f>
        <v>1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1</v>
      </c>
      <c r="E98" s="192">
        <f>P!J100</f>
        <v>0</v>
      </c>
      <c r="F98" s="287" t="str">
        <f t="shared" si="2"/>
        <v>হ্যা</v>
      </c>
      <c r="G98" s="309" t="str">
        <f t="shared" si="3"/>
        <v>--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5</v>
      </c>
      <c r="E104" s="192">
        <f>P!J106</f>
        <v>0</v>
      </c>
      <c r="F104" s="287" t="str">
        <f t="shared" si="2"/>
        <v>হ্যা</v>
      </c>
      <c r="G104" s="309" t="str">
        <f t="shared" si="3"/>
        <v>--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1</v>
      </c>
      <c r="E109" s="192">
        <f>P!J111</f>
        <v>0</v>
      </c>
      <c r="F109" s="287" t="str">
        <f t="shared" si="2"/>
        <v>হ্যা</v>
      </c>
      <c r="G109" s="309" t="str">
        <f t="shared" si="3"/>
        <v>--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0.5</v>
      </c>
      <c r="E110" s="192">
        <f>P!J112</f>
        <v>0.5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0.5</v>
      </c>
      <c r="E112" s="192">
        <f>P!J114</f>
        <v>1</v>
      </c>
      <c r="F112" s="287" t="str">
        <f t="shared" si="2"/>
        <v>হ্যা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216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60</v>
      </c>
      <c r="E123" s="192">
        <f>P!J125</f>
        <v>0.6</v>
      </c>
      <c r="F123" s="287" t="str">
        <f t="shared" si="2"/>
        <v>হ্যা</v>
      </c>
      <c r="G123" s="309" t="str">
        <f t="shared" si="3"/>
        <v>--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50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3.1400999999999999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1</v>
      </c>
      <c r="F128" s="287" t="str">
        <f t="shared" si="2"/>
        <v>নাই</v>
      </c>
      <c r="G128" s="309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12</v>
      </c>
      <c r="F130" s="287" t="str">
        <f t="shared" si="2"/>
        <v>নাই</v>
      </c>
      <c r="G130" s="309" t="str">
        <f t="shared" si="3"/>
        <v>++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18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9</v>
      </c>
      <c r="F133" s="287" t="str">
        <f t="shared" si="4"/>
        <v>হ্যা</v>
      </c>
      <c r="G133" s="309" t="str">
        <f t="shared" si="5"/>
        <v>++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7</v>
      </c>
      <c r="F137" s="287" t="str">
        <f t="shared" si="4"/>
        <v>নাই</v>
      </c>
      <c r="G137" s="309" t="str">
        <f t="shared" si="5"/>
        <v>++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5</v>
      </c>
      <c r="E143" s="192">
        <f>P!J145</f>
        <v>5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18</v>
      </c>
      <c r="E150" s="192">
        <f>P!J152</f>
        <v>16</v>
      </c>
      <c r="F150" s="287" t="str">
        <f t="shared" si="4"/>
        <v>হ্যা</v>
      </c>
      <c r="G150" s="309" t="str">
        <f t="shared" si="5"/>
        <v>--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0</v>
      </c>
      <c r="E153" s="192">
        <f>P!J155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9</v>
      </c>
      <c r="E154" s="192">
        <f>P!J156</f>
        <v>9.1</v>
      </c>
      <c r="F154" s="287" t="str">
        <f t="shared" si="4"/>
        <v>হ্যা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3</v>
      </c>
      <c r="E177" s="192">
        <f>P!J179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7</v>
      </c>
      <c r="E178" s="192">
        <f>P!J180</f>
        <v>7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1</v>
      </c>
      <c r="E179" s="192">
        <f>P!J181</f>
        <v>0.5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8</v>
      </c>
      <c r="E180" s="192">
        <f>P!J182</f>
        <v>8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1</v>
      </c>
      <c r="E181" s="192">
        <f>P!J183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20</v>
      </c>
      <c r="E182" s="192">
        <f>P!J184</f>
        <v>20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3</v>
      </c>
      <c r="E183" s="192">
        <f>P!J185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1</v>
      </c>
      <c r="E184" s="192">
        <f>P!J186</f>
        <v>2</v>
      </c>
      <c r="F184" s="287" t="str">
        <f t="shared" si="4"/>
        <v>হ্যা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15</v>
      </c>
      <c r="E187" s="192">
        <f>P!J189</f>
        <v>19</v>
      </c>
      <c r="F187" s="287" t="str">
        <f t="shared" si="4"/>
        <v>হ্যা</v>
      </c>
      <c r="G187" s="309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0</v>
      </c>
      <c r="E188" s="192">
        <f>P!J190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0</v>
      </c>
      <c r="E193" s="192">
        <f>P!J195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0</v>
      </c>
      <c r="E194" s="192">
        <f>P!J196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1</v>
      </c>
      <c r="E195" s="192">
        <f>P!J197</f>
        <v>1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1</v>
      </c>
      <c r="E197" s="192">
        <f>P!J199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0.5</v>
      </c>
      <c r="E198" s="192">
        <f>P!J200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5</v>
      </c>
      <c r="E203" s="192">
        <f>P!J205</f>
        <v>5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0</v>
      </c>
      <c r="E206" s="192">
        <f>P!J208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1</v>
      </c>
      <c r="E214" s="192">
        <f>P!J216</f>
        <v>1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2.8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2</v>
      </c>
      <c r="E230" s="192">
        <f>P!J232</f>
        <v>24</v>
      </c>
      <c r="F230" s="287" t="str">
        <f t="shared" si="6"/>
        <v>হ্যা</v>
      </c>
      <c r="G230" s="309" t="str">
        <f t="shared" si="7"/>
        <v>++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100</v>
      </c>
      <c r="E231" s="192">
        <f>P!J233</f>
        <v>2000</v>
      </c>
      <c r="F231" s="287" t="str">
        <f t="shared" si="6"/>
        <v>হ্যা</v>
      </c>
      <c r="G231" s="309" t="str">
        <f t="shared" si="7"/>
        <v>++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53</v>
      </c>
      <c r="E232" s="192">
        <f>P!J234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0.96</v>
      </c>
      <c r="F233" s="287" t="str">
        <f t="shared" si="6"/>
        <v>নাই</v>
      </c>
      <c r="G233" s="309" t="str">
        <f t="shared" si="7"/>
        <v>++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2</v>
      </c>
      <c r="E234" s="192">
        <f>P!J236</f>
        <v>2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30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0.5</v>
      </c>
      <c r="E245" s="192">
        <f>P!J247</f>
        <v>0</v>
      </c>
      <c r="F245" s="287" t="str">
        <f t="shared" si="6"/>
        <v>হ্যা</v>
      </c>
      <c r="G245" s="309" t="str">
        <f t="shared" si="7"/>
        <v>--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 ht="58.5">
      <c r="A247" s="287">
        <f>P!A249</f>
        <v>245</v>
      </c>
      <c r="B247" s="295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S!N247</f>
        <v>0</v>
      </c>
      <c r="E247" s="192">
        <f>P!J249</f>
        <v>2365</v>
      </c>
      <c r="F247" s="287"/>
      <c r="G247" s="309" t="str">
        <f t="shared" si="7"/>
        <v>++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120</v>
      </c>
      <c r="F248" s="287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100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650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2100</v>
      </c>
      <c r="F252" s="287"/>
      <c r="G252" s="309" t="str">
        <f t="shared" si="7"/>
        <v>++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P!D3+4</f>
        <v>45866</v>
      </c>
      <c r="E1" s="531"/>
      <c r="F1" s="531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40</v>
      </c>
      <c r="E5" s="192">
        <f>P!L7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S!P6</f>
        <v>6</v>
      </c>
      <c r="E6" s="192">
        <f>P!L8</f>
        <v>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3</v>
      </c>
      <c r="E8" s="192">
        <f>P!L10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3</v>
      </c>
      <c r="E9" s="192">
        <f>P!L11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4</v>
      </c>
      <c r="E10" s="192">
        <f>P!L12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27</v>
      </c>
      <c r="E13" s="192">
        <f>P!L15</f>
        <v>35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1.5</v>
      </c>
      <c r="E14" s="192">
        <f>P!L16</f>
        <v>1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2</v>
      </c>
      <c r="E15" s="192">
        <f>P!L17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0.1</v>
      </c>
      <c r="E17" s="192">
        <f>P!L19</f>
        <v>0.3</v>
      </c>
      <c r="F17" s="287" t="str">
        <f t="shared" si="0"/>
        <v>হ্যা</v>
      </c>
      <c r="G17" s="309" t="str">
        <f t="shared" si="1"/>
        <v>++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10</v>
      </c>
      <c r="E19" s="192">
        <f>P!L21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1</v>
      </c>
      <c r="E20" s="192">
        <f>P!L22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2</v>
      </c>
      <c r="E21" s="192">
        <f>P!L23</f>
        <v>4</v>
      </c>
      <c r="F21" s="287" t="str">
        <f t="shared" si="0"/>
        <v>হ্যা</v>
      </c>
      <c r="G21" s="309" t="str">
        <f t="shared" si="1"/>
        <v>++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200</v>
      </c>
      <c r="E22" s="192">
        <f>P!L24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4</v>
      </c>
      <c r="E23" s="192">
        <f>P!L25</f>
        <v>4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1</v>
      </c>
      <c r="E31" s="192">
        <f>P!L33</f>
        <v>2</v>
      </c>
      <c r="F31" s="287" t="str">
        <f t="shared" si="0"/>
        <v>হ্যা</v>
      </c>
      <c r="G31" s="309" t="str">
        <f t="shared" si="1"/>
        <v>++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7</v>
      </c>
      <c r="E34" s="192">
        <f>P!L36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7</v>
      </c>
      <c r="E38" s="192">
        <f>P!L40</f>
        <v>14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1</v>
      </c>
      <c r="E50" s="192">
        <f>P!L52</f>
        <v>3</v>
      </c>
      <c r="F50" s="287" t="str">
        <f t="shared" si="0"/>
        <v>হ্যা</v>
      </c>
      <c r="G50" s="309" t="str">
        <f t="shared" si="1"/>
        <v>++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1</v>
      </c>
      <c r="F51" s="287" t="str">
        <f t="shared" si="0"/>
        <v>নাই</v>
      </c>
      <c r="G51" s="309" t="str">
        <f t="shared" si="1"/>
        <v>++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11</v>
      </c>
      <c r="E56" s="192">
        <f>P!L58</f>
        <v>16</v>
      </c>
      <c r="F56" s="287" t="str">
        <f t="shared" si="0"/>
        <v>হ্যা</v>
      </c>
      <c r="G56" s="309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2</v>
      </c>
      <c r="E58" s="192">
        <f>P!L60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3</v>
      </c>
      <c r="E60" s="192">
        <f>P!L62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0.5</v>
      </c>
      <c r="E61" s="192">
        <f>P!L63</f>
        <v>0.5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0.5</v>
      </c>
      <c r="E62" s="192">
        <f>P!L64</f>
        <v>1</v>
      </c>
      <c r="F62" s="287" t="str">
        <f t="shared" si="0"/>
        <v>হ্যা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0.1</v>
      </c>
      <c r="E63" s="192">
        <f>P!L65</f>
        <v>0.2</v>
      </c>
      <c r="F63" s="287" t="str">
        <f t="shared" si="0"/>
        <v>হ্যা</v>
      </c>
      <c r="G63" s="309" t="str">
        <f t="shared" si="1"/>
        <v>++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0.1</v>
      </c>
      <c r="E65" s="192">
        <f>P!L67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1</v>
      </c>
      <c r="E66" s="192">
        <f>P!L68</f>
        <v>0</v>
      </c>
      <c r="F66" s="287" t="str">
        <f t="shared" si="0"/>
        <v>হ্যা</v>
      </c>
      <c r="G66" s="309" t="str">
        <f t="shared" si="1"/>
        <v>--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1</v>
      </c>
      <c r="E67" s="192">
        <f>P!L69</f>
        <v>0</v>
      </c>
      <c r="F67" s="287" t="str">
        <f t="shared" si="0"/>
        <v>হ্যা</v>
      </c>
      <c r="G67" s="309" t="str">
        <f t="shared" si="1"/>
        <v>--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0.05</v>
      </c>
      <c r="E68" s="192">
        <f>P!L70</f>
        <v>0.15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0.1</v>
      </c>
      <c r="E69" s="192">
        <f>P!L71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7</v>
      </c>
      <c r="F71" s="287" t="str">
        <f t="shared" si="2"/>
        <v>নাই</v>
      </c>
      <c r="G71" s="309" t="str">
        <f t="shared" si="3"/>
        <v>++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0.5</v>
      </c>
      <c r="E75" s="192">
        <f>P!L77</f>
        <v>0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0.2</v>
      </c>
      <c r="E76" s="192">
        <f>P!L78</f>
        <v>0.4</v>
      </c>
      <c r="F76" s="287" t="str">
        <f t="shared" si="2"/>
        <v>হ্যা</v>
      </c>
      <c r="G76" s="309" t="str">
        <f t="shared" si="3"/>
        <v>++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0.1</v>
      </c>
      <c r="E78" s="192">
        <f>P!L80</f>
        <v>0.2</v>
      </c>
      <c r="F78" s="287" t="str">
        <f t="shared" si="2"/>
        <v>হ্যা</v>
      </c>
      <c r="G78" s="309" t="str">
        <f t="shared" si="3"/>
        <v>++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0.05</v>
      </c>
      <c r="F79" s="287" t="str">
        <f t="shared" si="2"/>
        <v>নাই</v>
      </c>
      <c r="G79" s="309" t="str">
        <f t="shared" si="3"/>
        <v>++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1</v>
      </c>
      <c r="E80" s="192">
        <f>P!L82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0.5</v>
      </c>
      <c r="E85" s="192">
        <f>P!L87</f>
        <v>0</v>
      </c>
      <c r="F85" s="287" t="str">
        <f t="shared" si="2"/>
        <v>হ্যা</v>
      </c>
      <c r="G85" s="309" t="str">
        <f t="shared" si="3"/>
        <v>--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0.05</v>
      </c>
      <c r="E86" s="192">
        <f>P!L88</f>
        <v>0</v>
      </c>
      <c r="F86" s="287" t="str">
        <f t="shared" si="2"/>
        <v>হ্যা</v>
      </c>
      <c r="G86" s="309" t="str">
        <f t="shared" si="3"/>
        <v>--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2</v>
      </c>
      <c r="E87" s="192">
        <f>P!L89</f>
        <v>0</v>
      </c>
      <c r="F87" s="287" t="str">
        <f t="shared" si="2"/>
        <v>হ্যা</v>
      </c>
      <c r="G87" s="309" t="str">
        <f t="shared" si="3"/>
        <v>--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2</v>
      </c>
      <c r="E88" s="192">
        <f>P!L90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200</v>
      </c>
      <c r="E89" s="192">
        <f>P!L91</f>
        <v>200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5</v>
      </c>
      <c r="E90" s="192">
        <f>P!L92</f>
        <v>5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5</v>
      </c>
      <c r="E94" s="192">
        <f>P!L96</f>
        <v>5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2</v>
      </c>
      <c r="E95" s="192">
        <f>P!L97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2</v>
      </c>
      <c r="E96" s="192">
        <f>P!L98</f>
        <v>2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1</v>
      </c>
      <c r="E98" s="192">
        <f>P!L100</f>
        <v>1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2</v>
      </c>
      <c r="E104" s="192">
        <f>P!L106</f>
        <v>0</v>
      </c>
      <c r="F104" s="287" t="str">
        <f t="shared" si="2"/>
        <v>হ্যা</v>
      </c>
      <c r="G104" s="309" t="str">
        <f t="shared" si="3"/>
        <v>--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2</v>
      </c>
      <c r="E109" s="192">
        <f>P!L111</f>
        <v>2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1</v>
      </c>
      <c r="E110" s="192">
        <f>P!L112</f>
        <v>0.5</v>
      </c>
      <c r="F110" s="287" t="str">
        <f t="shared" si="2"/>
        <v>হ্যা</v>
      </c>
      <c r="G110" s="309" t="str">
        <f t="shared" si="3"/>
        <v>--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72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110</v>
      </c>
      <c r="E123" s="192">
        <f>P!L125</f>
        <v>1.1000000000000001</v>
      </c>
      <c r="F123" s="287" t="str">
        <f t="shared" si="2"/>
        <v>হ্যা</v>
      </c>
      <c r="G123" s="309" t="str">
        <f t="shared" si="3"/>
        <v>--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52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20.2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2</v>
      </c>
      <c r="F130" s="287" t="str">
        <f t="shared" si="2"/>
        <v>নাই</v>
      </c>
      <c r="G130" s="309" t="str">
        <f t="shared" si="3"/>
        <v>++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30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8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60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25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78</v>
      </c>
      <c r="E150" s="192">
        <f>P!L152</f>
        <v>85</v>
      </c>
      <c r="F150" s="287" t="str">
        <f t="shared" si="4"/>
        <v>হ্যা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7</v>
      </c>
      <c r="E152" s="192">
        <f>P!L154</f>
        <v>27.4</v>
      </c>
      <c r="F152" s="287" t="str">
        <f t="shared" si="4"/>
        <v>হ্যা</v>
      </c>
      <c r="G152" s="309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8</v>
      </c>
      <c r="E153" s="192">
        <f>P!L155</f>
        <v>39.9</v>
      </c>
      <c r="F153" s="287" t="str">
        <f t="shared" si="4"/>
        <v>হ্যা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6</v>
      </c>
      <c r="E155" s="192">
        <f>P!L157</f>
        <v>6.4</v>
      </c>
      <c r="F155" s="287" t="str">
        <f t="shared" si="4"/>
        <v>হ্যা</v>
      </c>
      <c r="G155" s="309" t="str">
        <f t="shared" si="5"/>
        <v>++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</v>
      </c>
      <c r="E161" s="192">
        <f>P!L163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2.5</v>
      </c>
      <c r="E162" s="192">
        <f>P!L164</f>
        <v>2.5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8</v>
      </c>
      <c r="F167" s="287" t="str">
        <f t="shared" si="4"/>
        <v>নাই</v>
      </c>
      <c r="G167" s="309" t="str">
        <f t="shared" si="5"/>
        <v>++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5</v>
      </c>
      <c r="E177" s="192">
        <f>P!L179</f>
        <v>15</v>
      </c>
      <c r="F177" s="287" t="str">
        <f t="shared" si="4"/>
        <v>হ্যা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15</v>
      </c>
      <c r="E178" s="192">
        <f>P!L180</f>
        <v>30</v>
      </c>
      <c r="F178" s="287" t="str">
        <f t="shared" si="4"/>
        <v>হ্যা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1.5</v>
      </c>
      <c r="E179" s="192">
        <f>P!L181</f>
        <v>3.5</v>
      </c>
      <c r="F179" s="287" t="str">
        <f t="shared" si="4"/>
        <v>হ্যা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1</v>
      </c>
      <c r="E180" s="192">
        <f>P!L182</f>
        <v>1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1</v>
      </c>
      <c r="E181" s="192">
        <f>P!L183</f>
        <v>4</v>
      </c>
      <c r="F181" s="287" t="str">
        <f t="shared" si="4"/>
        <v>হ্যা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20</v>
      </c>
      <c r="E182" s="192">
        <f>P!L184</f>
        <v>60</v>
      </c>
      <c r="F182" s="287" t="str">
        <f t="shared" si="4"/>
        <v>হ্যা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5</v>
      </c>
      <c r="E183" s="192">
        <f>P!L185</f>
        <v>15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3</v>
      </c>
      <c r="E184" s="192">
        <f>P!L186</f>
        <v>8</v>
      </c>
      <c r="F184" s="287" t="str">
        <f t="shared" si="4"/>
        <v>হ্যা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0.5</v>
      </c>
      <c r="E185" s="192">
        <f>P!L187</f>
        <v>0.5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0</v>
      </c>
      <c r="E187" s="192">
        <f>P!L189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30</v>
      </c>
      <c r="E188" s="192">
        <f>P!L190</f>
        <v>32</v>
      </c>
      <c r="F188" s="287" t="str">
        <f t="shared" si="4"/>
        <v>হ্যা</v>
      </c>
      <c r="G188" s="309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8</v>
      </c>
      <c r="E193" s="192">
        <f>P!L195</f>
        <v>10</v>
      </c>
      <c r="F193" s="287" t="str">
        <f t="shared" si="4"/>
        <v>হ্যা</v>
      </c>
      <c r="G193" s="309" t="str">
        <f t="shared" si="5"/>
        <v>++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5</v>
      </c>
      <c r="E194" s="192">
        <f>P!L196</f>
        <v>13.899999999999999</v>
      </c>
      <c r="F194" s="287" t="str">
        <f t="shared" si="4"/>
        <v>হ্যা</v>
      </c>
      <c r="G194" s="309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10</v>
      </c>
      <c r="E195" s="192">
        <f>P!L197</f>
        <v>25</v>
      </c>
      <c r="F195" s="287" t="str">
        <f t="shared" si="4"/>
        <v>হ্যা</v>
      </c>
      <c r="G195" s="309" t="str">
        <f t="shared" si="5"/>
        <v>++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2</v>
      </c>
      <c r="E197" s="192">
        <f>P!L199</f>
        <v>6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5</v>
      </c>
      <c r="E198" s="192">
        <f>P!L200</f>
        <v>1.5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10</v>
      </c>
      <c r="E199" s="192">
        <f>P!L201</f>
        <v>0</v>
      </c>
      <c r="F199" s="287" t="str">
        <f t="shared" si="6"/>
        <v>হ্যা</v>
      </c>
      <c r="G199" s="309" t="str">
        <f t="shared" si="7"/>
        <v>--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0.2</v>
      </c>
      <c r="E201" s="192">
        <f>P!L203</f>
        <v>0.4</v>
      </c>
      <c r="F201" s="287" t="str">
        <f t="shared" si="6"/>
        <v>হ্যা</v>
      </c>
      <c r="G201" s="309" t="str">
        <f t="shared" si="7"/>
        <v>++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0</v>
      </c>
      <c r="E203" s="192">
        <f>P!L205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4</v>
      </c>
      <c r="E204" s="192">
        <f>P!L206</f>
        <v>25</v>
      </c>
      <c r="F204" s="287" t="str">
        <f t="shared" si="6"/>
        <v>হ্যা</v>
      </c>
      <c r="G204" s="309" t="str">
        <f t="shared" si="7"/>
        <v>++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1</v>
      </c>
      <c r="E205" s="192">
        <f>P!L207</f>
        <v>1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5</v>
      </c>
      <c r="E206" s="192">
        <f>P!L208</f>
        <v>10</v>
      </c>
      <c r="F206" s="287" t="str">
        <f t="shared" si="6"/>
        <v>হ্যা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0.2</v>
      </c>
      <c r="E212" s="192">
        <f>P!L214</f>
        <v>0.1</v>
      </c>
      <c r="F212" s="287" t="str">
        <f t="shared" si="6"/>
        <v>হ্যা</v>
      </c>
      <c r="G212" s="309" t="str">
        <f t="shared" si="7"/>
        <v>--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9.8000000000000007</v>
      </c>
      <c r="F229" s="287" t="str">
        <f t="shared" si="6"/>
        <v>নাই</v>
      </c>
      <c r="G229" s="309" t="str">
        <f t="shared" si="7"/>
        <v>++</v>
      </c>
      <c r="H229" s="152" t="s">
        <v>422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3</v>
      </c>
      <c r="E230" s="192">
        <f>P!L232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140</v>
      </c>
      <c r="E231" s="192">
        <f>P!L233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17</v>
      </c>
      <c r="F237" s="287" t="str">
        <f t="shared" si="6"/>
        <v>নাই</v>
      </c>
      <c r="G237" s="309" t="str">
        <f t="shared" si="7"/>
        <v>++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4</v>
      </c>
      <c r="E238" s="192">
        <f>P!L240</f>
        <v>4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161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200</v>
      </c>
      <c r="F246" s="287"/>
      <c r="G246" s="309" t="str">
        <f t="shared" si="7"/>
        <v>++</v>
      </c>
      <c r="H246" s="152"/>
    </row>
    <row r="247" spans="1:8" ht="20.25" customHeight="1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S!P247</f>
        <v>0</v>
      </c>
      <c r="E247" s="192">
        <f>P!L249</f>
        <v>300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180</v>
      </c>
      <c r="F248" s="287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3000</v>
      </c>
      <c r="F249" s="287"/>
      <c r="G249" s="309" t="str">
        <f t="shared" si="7"/>
        <v>++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900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1580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6600</v>
      </c>
      <c r="F252" s="287"/>
      <c r="G252" s="309" t="str">
        <f t="shared" si="7"/>
        <v>++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P!D3+5</f>
        <v>45867</v>
      </c>
      <c r="E1" s="531"/>
      <c r="F1" s="531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18</v>
      </c>
      <c r="E5" s="192">
        <f>P!N7</f>
        <v>50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0</v>
      </c>
      <c r="E8" s="192">
        <f>P!N10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2.5</v>
      </c>
      <c r="E9" s="192">
        <f>P!N11</f>
        <v>30</v>
      </c>
      <c r="F9" s="287" t="str">
        <f t="shared" si="0"/>
        <v>হ্যা</v>
      </c>
      <c r="G9" s="309" t="str">
        <f t="shared" si="1"/>
        <v>++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4</v>
      </c>
      <c r="E10" s="192">
        <f>P!N12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8</v>
      </c>
      <c r="E13" s="192">
        <f>P!N15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0.5</v>
      </c>
      <c r="E14" s="192">
        <f>P!N16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2</v>
      </c>
      <c r="E15" s="192">
        <f>P!N17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8</v>
      </c>
      <c r="E19" s="192">
        <f>P!N21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0.5</v>
      </c>
      <c r="E20" s="192">
        <f>P!N22</f>
        <v>0.5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116</v>
      </c>
      <c r="E22" s="192">
        <f>P!N24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2</v>
      </c>
      <c r="E34" s="192">
        <f>P!N36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7</v>
      </c>
      <c r="E56" s="192">
        <f>P!N58</f>
        <v>7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3</v>
      </c>
      <c r="E58" s="192">
        <f>P!N60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2</v>
      </c>
      <c r="E60" s="192">
        <f>P!N62</f>
        <v>5</v>
      </c>
      <c r="F60" s="287" t="str">
        <f t="shared" si="0"/>
        <v>হ্যা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0.2</v>
      </c>
      <c r="E61" s="192">
        <f>P!N63</f>
        <v>0.5</v>
      </c>
      <c r="F61" s="287" t="str">
        <f t="shared" si="0"/>
        <v>হ্যা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0.3</v>
      </c>
      <c r="E62" s="192">
        <f>P!N64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0.1</v>
      </c>
      <c r="E65" s="192">
        <f>P!N67</f>
        <v>0.1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0.05</v>
      </c>
      <c r="E68" s="192">
        <f>P!N70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0.1</v>
      </c>
      <c r="E69" s="192">
        <f>P!N71</f>
        <v>0.5</v>
      </c>
      <c r="F69" s="287" t="str">
        <f t="shared" si="2"/>
        <v>হ্যা</v>
      </c>
      <c r="G69" s="309" t="str">
        <f t="shared" si="3"/>
        <v>++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2</v>
      </c>
      <c r="E71" s="192">
        <f>P!N73</f>
        <v>0</v>
      </c>
      <c r="F71" s="287" t="str">
        <f t="shared" si="2"/>
        <v>হ্যা</v>
      </c>
      <c r="G71" s="309" t="str">
        <f t="shared" si="3"/>
        <v>--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0.1</v>
      </c>
      <c r="E78" s="192">
        <f>P!N80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0.5</v>
      </c>
      <c r="E80" s="192">
        <f>P!N82</f>
        <v>0.5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4</v>
      </c>
      <c r="E87" s="192">
        <f>P!N89</f>
        <v>0</v>
      </c>
      <c r="F87" s="287" t="str">
        <f t="shared" si="2"/>
        <v>হ্যা</v>
      </c>
      <c r="G87" s="309" t="str">
        <f t="shared" si="3"/>
        <v>--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2</v>
      </c>
      <c r="E88" s="192">
        <f>P!N90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80</v>
      </c>
      <c r="E89" s="192">
        <f>P!N91</f>
        <v>80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0</v>
      </c>
      <c r="E94" s="192">
        <f>P!N96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2</v>
      </c>
      <c r="E95" s="192">
        <f>P!N97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1</v>
      </c>
      <c r="E98" s="192">
        <f>P!N100</f>
        <v>0</v>
      </c>
      <c r="F98" s="287" t="str">
        <f t="shared" si="2"/>
        <v>হ্যা</v>
      </c>
      <c r="G98" s="309" t="str">
        <f t="shared" si="3"/>
        <v>--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1</v>
      </c>
      <c r="E109" s="192">
        <f>P!N111</f>
        <v>0</v>
      </c>
      <c r="F109" s="287" t="str">
        <f t="shared" si="2"/>
        <v>হ্যা</v>
      </c>
      <c r="G109" s="309" t="str">
        <f t="shared" si="3"/>
        <v>--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60</v>
      </c>
      <c r="E123" s="192">
        <f>P!N125</f>
        <v>0.6</v>
      </c>
      <c r="F123" s="287" t="str">
        <f t="shared" si="2"/>
        <v>হ্যা</v>
      </c>
      <c r="G123" s="309" t="str">
        <f t="shared" si="3"/>
        <v>--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35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3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5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0</v>
      </c>
      <c r="F130" s="287" t="str">
        <f t="shared" si="2"/>
        <v>হ্যা</v>
      </c>
      <c r="G130" s="309" t="str">
        <f t="shared" si="3"/>
        <v>OK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5.9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0.5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3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4.5</v>
      </c>
      <c r="E143" s="192">
        <f>P!N145</f>
        <v>4.5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3</v>
      </c>
      <c r="E145" s="192">
        <f>P!N147</f>
        <v>3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14</v>
      </c>
      <c r="E150" s="192">
        <f>P!N152</f>
        <v>10</v>
      </c>
      <c r="F150" s="287" t="str">
        <f t="shared" si="4"/>
        <v>হ্যা</v>
      </c>
      <c r="G150" s="309" t="str">
        <f t="shared" si="5"/>
        <v>--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3</v>
      </c>
      <c r="E152" s="192">
        <f>P!N154</f>
        <v>3.1</v>
      </c>
      <c r="F152" s="287" t="str">
        <f t="shared" si="4"/>
        <v>হ্যা</v>
      </c>
      <c r="G152" s="309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5</v>
      </c>
      <c r="E153" s="192">
        <f>P!N155</f>
        <v>0</v>
      </c>
      <c r="F153" s="287" t="str">
        <f t="shared" si="4"/>
        <v>হ্যা</v>
      </c>
      <c r="G153" s="309" t="str">
        <f t="shared" si="5"/>
        <v>--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2</v>
      </c>
      <c r="E161" s="192">
        <f>P!N163</f>
        <v>2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0</v>
      </c>
      <c r="E169" s="192">
        <f>P!N171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4</v>
      </c>
      <c r="E172" s="192">
        <f>P!N174</f>
        <v>4.5999999999999996</v>
      </c>
      <c r="F172" s="287" t="str">
        <f t="shared" si="4"/>
        <v>হ্যা</v>
      </c>
      <c r="G172" s="309" t="str">
        <f t="shared" si="5"/>
        <v>++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7</v>
      </c>
      <c r="E177" s="192">
        <f>P!N179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5</v>
      </c>
      <c r="E178" s="192">
        <f>P!N180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0.5</v>
      </c>
      <c r="E179" s="192">
        <f>P!N181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0.5</v>
      </c>
      <c r="E180" s="192">
        <f>P!N182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1</v>
      </c>
      <c r="E181" s="192">
        <f>P!N183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20</v>
      </c>
      <c r="E182" s="192">
        <f>P!N184</f>
        <v>20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5</v>
      </c>
      <c r="E183" s="192">
        <f>P!N185</f>
        <v>5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2</v>
      </c>
      <c r="E184" s="192">
        <f>P!N186</f>
        <v>2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5</v>
      </c>
      <c r="E185" s="192">
        <f>P!N187</f>
        <v>5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0</v>
      </c>
      <c r="E186" s="192">
        <f>P!N188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14</v>
      </c>
      <c r="E187" s="192">
        <f>P!N189</f>
        <v>18</v>
      </c>
      <c r="F187" s="287" t="str">
        <f t="shared" si="4"/>
        <v>হ্যা</v>
      </c>
      <c r="G187" s="309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0</v>
      </c>
      <c r="E188" s="192">
        <f>P!N190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0</v>
      </c>
      <c r="E195" s="192">
        <f>P!N197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1</v>
      </c>
      <c r="E197" s="192">
        <f>P!N199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0.5</v>
      </c>
      <c r="E198" s="192">
        <f>P!N200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3</v>
      </c>
      <c r="E203" s="192">
        <f>P!N205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3</v>
      </c>
      <c r="E214" s="192">
        <f>P!N216</f>
        <v>3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100</v>
      </c>
      <c r="E215" s="192">
        <f>P!N217</f>
        <v>0</v>
      </c>
      <c r="F215" s="287" t="str">
        <f t="shared" si="6"/>
        <v>হ্যা</v>
      </c>
      <c r="G215" s="309" t="str">
        <f t="shared" si="7"/>
        <v>--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70</v>
      </c>
      <c r="E227" s="192">
        <f>P!N229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6.8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3</v>
      </c>
      <c r="E230" s="192">
        <f>P!N232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170</v>
      </c>
      <c r="E231" s="192">
        <f>P!N233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0</v>
      </c>
      <c r="E232" s="192">
        <f>P!N234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2</v>
      </c>
      <c r="E234" s="192">
        <f>P!N236</f>
        <v>2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4</v>
      </c>
      <c r="E237" s="192">
        <f>P!N239</f>
        <v>0</v>
      </c>
      <c r="F237" s="287" t="str">
        <f t="shared" si="6"/>
        <v>হ্যা</v>
      </c>
      <c r="G237" s="309" t="str">
        <f t="shared" si="7"/>
        <v>--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4</v>
      </c>
      <c r="F238" s="287" t="str">
        <f t="shared" si="6"/>
        <v>নাই</v>
      </c>
      <c r="G238" s="309" t="str">
        <f t="shared" si="7"/>
        <v>++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104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S!R247</f>
        <v>0</v>
      </c>
      <c r="E247" s="192">
        <f>P!N249</f>
        <v>1600</v>
      </c>
      <c r="F247" s="287" t="str">
        <f t="shared" si="6"/>
        <v>নাই</v>
      </c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60</v>
      </c>
      <c r="F248" s="287" t="str">
        <f t="shared" si="6"/>
        <v>নাই</v>
      </c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50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410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4500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P!D3+6</f>
        <v>45868</v>
      </c>
      <c r="E1" s="531"/>
      <c r="F1" s="531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17</v>
      </c>
      <c r="E5" s="192">
        <f>P!P7</f>
        <v>50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S!T6</f>
        <v>2</v>
      </c>
      <c r="E6" s="192">
        <f>P!P8</f>
        <v>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2</v>
      </c>
      <c r="E8" s="192">
        <f>P!P10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1</v>
      </c>
      <c r="E9" s="192">
        <f>P!P11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2</v>
      </c>
      <c r="E10" s="192">
        <f>P!P12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14</v>
      </c>
      <c r="E13" s="192">
        <f>P!P15</f>
        <v>10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0.5</v>
      </c>
      <c r="E14" s="192">
        <f>P!P16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2</v>
      </c>
      <c r="E15" s="192">
        <f>P!P17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10</v>
      </c>
      <c r="E19" s="192">
        <f>P!P21</f>
        <v>63</v>
      </c>
      <c r="F19" s="287" t="str">
        <f t="shared" si="0"/>
        <v>হ্যা</v>
      </c>
      <c r="G19" s="309" t="str">
        <f t="shared" si="1"/>
        <v>++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2</v>
      </c>
      <c r="E20" s="192">
        <f>P!P22</f>
        <v>2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2</v>
      </c>
      <c r="E21" s="192">
        <f>P!P23</f>
        <v>2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4</v>
      </c>
      <c r="E23" s="192">
        <f>P!P25</f>
        <v>4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1</v>
      </c>
      <c r="E31" s="192">
        <f>P!P33</f>
        <v>0</v>
      </c>
      <c r="F31" s="287" t="str">
        <f t="shared" si="0"/>
        <v>হ্যা</v>
      </c>
      <c r="G31" s="309" t="str">
        <f t="shared" si="1"/>
        <v>--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2</v>
      </c>
      <c r="E34" s="192">
        <f>P!P36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0</v>
      </c>
      <c r="E38" s="192">
        <f>P!P40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8</v>
      </c>
      <c r="E56" s="192">
        <f>P!P58</f>
        <v>8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3</v>
      </c>
      <c r="E58" s="192">
        <f>P!P60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2</v>
      </c>
      <c r="E60" s="192">
        <f>P!P62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0.5</v>
      </c>
      <c r="E61" s="192">
        <f>P!P63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0.5</v>
      </c>
      <c r="E62" s="192">
        <f>P!P64</f>
        <v>0.5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0.1</v>
      </c>
      <c r="E65" s="192">
        <f>P!P67</f>
        <v>0.1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0.02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0.05</v>
      </c>
      <c r="E69" s="192">
        <f>P!P71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0.01</v>
      </c>
      <c r="E70" s="192">
        <f>P!P72</f>
        <v>0.1</v>
      </c>
      <c r="F70" s="287" t="str">
        <f t="shared" si="2"/>
        <v>হ্যা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3</v>
      </c>
      <c r="E71" s="192">
        <f>P!P73</f>
        <v>0</v>
      </c>
      <c r="F71" s="287" t="str">
        <f t="shared" si="2"/>
        <v>হ্যা</v>
      </c>
      <c r="G71" s="309" t="str">
        <f t="shared" si="3"/>
        <v>--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0.4</v>
      </c>
      <c r="E75" s="192">
        <f>P!P77</f>
        <v>0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0.05</v>
      </c>
      <c r="E77" s="192">
        <f>P!P79</f>
        <v>0</v>
      </c>
      <c r="F77" s="287" t="str">
        <f t="shared" si="2"/>
        <v>হ্যা</v>
      </c>
      <c r="G77" s="309" t="str">
        <f t="shared" si="3"/>
        <v>--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0.1</v>
      </c>
      <c r="E78" s="192">
        <f>P!P80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1</v>
      </c>
      <c r="E80" s="192">
        <f>P!P82</f>
        <v>1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0.05</v>
      </c>
      <c r="E86" s="192">
        <f>P!P88</f>
        <v>0</v>
      </c>
      <c r="F86" s="287" t="str">
        <f t="shared" si="2"/>
        <v>হ্যা</v>
      </c>
      <c r="G86" s="309" t="str">
        <f t="shared" si="3"/>
        <v>--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2</v>
      </c>
      <c r="E87" s="192">
        <f>P!P89</f>
        <v>0</v>
      </c>
      <c r="F87" s="287" t="str">
        <f t="shared" si="2"/>
        <v>হ্যা</v>
      </c>
      <c r="G87" s="309" t="str">
        <f t="shared" si="3"/>
        <v>--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5</v>
      </c>
      <c r="E88" s="192">
        <f>P!P90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100</v>
      </c>
      <c r="E89" s="192">
        <f>P!P91</f>
        <v>50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2</v>
      </c>
      <c r="E95" s="192">
        <f>P!P97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2</v>
      </c>
      <c r="E98" s="192">
        <f>P!P100</f>
        <v>1</v>
      </c>
      <c r="F98" s="287" t="str">
        <f t="shared" si="2"/>
        <v>হ্যা</v>
      </c>
      <c r="G98" s="309" t="str">
        <f t="shared" si="3"/>
        <v>--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2</v>
      </c>
      <c r="E104" s="192">
        <f>P!P106</f>
        <v>0</v>
      </c>
      <c r="F104" s="287" t="str">
        <f t="shared" si="2"/>
        <v>হ্যা</v>
      </c>
      <c r="G104" s="309" t="str">
        <f t="shared" si="3"/>
        <v>--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1</v>
      </c>
      <c r="E109" s="192">
        <f>P!P111</f>
        <v>0</v>
      </c>
      <c r="F109" s="287" t="str">
        <f t="shared" si="2"/>
        <v>হ্যা</v>
      </c>
      <c r="G109" s="309" t="str">
        <f t="shared" si="3"/>
        <v>--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2</v>
      </c>
      <c r="E112" s="192">
        <f>P!P114</f>
        <v>2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130</v>
      </c>
      <c r="E123" s="192">
        <f>P!P125</f>
        <v>0</v>
      </c>
      <c r="F123" s="287" t="str">
        <f t="shared" si="2"/>
        <v>হ্যা</v>
      </c>
      <c r="G123" s="309" t="str">
        <f t="shared" si="3"/>
        <v>--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4.4000000000000004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2</v>
      </c>
      <c r="F131" s="287" t="str">
        <f t="shared" si="2"/>
        <v>নাই</v>
      </c>
      <c r="G131" s="309" t="str">
        <f t="shared" si="3"/>
        <v>++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10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22</v>
      </c>
      <c r="E141" s="192">
        <f>P!P143</f>
        <v>31</v>
      </c>
      <c r="F141" s="287" t="str">
        <f t="shared" si="4"/>
        <v>হ্যা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1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1</v>
      </c>
      <c r="E145" s="192">
        <f>P!P147</f>
        <v>0</v>
      </c>
      <c r="F145" s="287" t="str">
        <f t="shared" si="4"/>
        <v>হ্যা</v>
      </c>
      <c r="G145" s="309" t="str">
        <f t="shared" si="5"/>
        <v>--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8</v>
      </c>
      <c r="E149" s="192">
        <f>P!P151</f>
        <v>6</v>
      </c>
      <c r="F149" s="287" t="str">
        <f t="shared" si="4"/>
        <v>হ্যা</v>
      </c>
      <c r="G149" s="309" t="str">
        <f t="shared" si="5"/>
        <v>--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10</v>
      </c>
      <c r="E150" s="192">
        <f>P!P152</f>
        <v>10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5</v>
      </c>
      <c r="E152" s="192">
        <f>P!P154</f>
        <v>5.0999999999999996</v>
      </c>
      <c r="F152" s="287" t="str">
        <f t="shared" si="4"/>
        <v>হ্যা</v>
      </c>
      <c r="G152" s="309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0</v>
      </c>
      <c r="E153" s="192">
        <f>P!P155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3.5</v>
      </c>
      <c r="E155" s="192">
        <f>P!P157</f>
        <v>3.7</v>
      </c>
      <c r="F155" s="287" t="str">
        <f t="shared" si="4"/>
        <v>হ্যা</v>
      </c>
      <c r="G155" s="309" t="str">
        <f t="shared" si="5"/>
        <v>++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5</v>
      </c>
      <c r="E169" s="192">
        <f>P!P171</f>
        <v>5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3</v>
      </c>
      <c r="E177" s="192">
        <f>P!P179</f>
        <v>3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7</v>
      </c>
      <c r="E178" s="192">
        <f>P!P180</f>
        <v>7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0.5</v>
      </c>
      <c r="E179" s="192">
        <f>P!P181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0.5</v>
      </c>
      <c r="E180" s="192">
        <f>P!P182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1</v>
      </c>
      <c r="E181" s="192">
        <f>P!P183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20</v>
      </c>
      <c r="E182" s="192">
        <f>P!P184</f>
        <v>20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5</v>
      </c>
      <c r="E183" s="192">
        <f>P!P185</f>
        <v>8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2</v>
      </c>
      <c r="E184" s="192">
        <f>P!P186</f>
        <v>2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10</v>
      </c>
      <c r="E186" s="192">
        <f>P!P188</f>
        <v>10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50</v>
      </c>
      <c r="E188" s="192">
        <f>P!P190</f>
        <v>50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0</v>
      </c>
      <c r="E195" s="192">
        <f>P!P197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1</v>
      </c>
      <c r="E197" s="192">
        <f>P!P199</f>
        <v>2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0.5</v>
      </c>
      <c r="E198" s="192">
        <f>P!P200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0.5</v>
      </c>
      <c r="E200" s="192">
        <f>P!P202</f>
        <v>0.5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0</v>
      </c>
      <c r="E206" s="192">
        <f>P!P208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0</v>
      </c>
      <c r="E207" s="192">
        <f>P!P209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5</v>
      </c>
      <c r="E211" s="192">
        <f>P!P213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1</v>
      </c>
      <c r="E212" s="192">
        <f>P!P214</f>
        <v>1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2</v>
      </c>
      <c r="E214" s="192">
        <f>P!P216</f>
        <v>2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7</v>
      </c>
      <c r="E215" s="192">
        <f>P!P217</f>
        <v>0</v>
      </c>
      <c r="F215" s="287" t="str">
        <f t="shared" si="6"/>
        <v>হ্যা</v>
      </c>
      <c r="G215" s="309" t="str">
        <f t="shared" si="7"/>
        <v>--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60</v>
      </c>
      <c r="E227" s="192">
        <f>P!P229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2</v>
      </c>
      <c r="E230" s="192">
        <f>P!P232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112</v>
      </c>
      <c r="E231" s="192">
        <f>P!P233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2</v>
      </c>
      <c r="E237" s="192">
        <f>P!P239</f>
        <v>0</v>
      </c>
      <c r="F237" s="287" t="str">
        <f t="shared" si="6"/>
        <v>হ্যা</v>
      </c>
      <c r="G237" s="309" t="str">
        <f t="shared" si="7"/>
        <v>--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69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S!T247</f>
        <v>0</v>
      </c>
      <c r="E247" s="192">
        <f>P!P249</f>
        <v>5235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150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580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3400</v>
      </c>
      <c r="F252" s="287"/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P!D3+7</f>
        <v>45869</v>
      </c>
      <c r="E1" s="531"/>
      <c r="F1" s="531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14</v>
      </c>
      <c r="E5" s="192">
        <f>P!R7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S!V6</f>
        <v>0</v>
      </c>
      <c r="E6" s="192">
        <f>P!R8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4</v>
      </c>
      <c r="E8" s="192">
        <f>P!R10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0</v>
      </c>
      <c r="E9" s="192">
        <f>P!R11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2</v>
      </c>
      <c r="E10" s="192">
        <f>P!R12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0</v>
      </c>
      <c r="E12" s="192">
        <f>P!R14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5</v>
      </c>
      <c r="E13" s="192">
        <f>P!R15</f>
        <v>5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0.2</v>
      </c>
      <c r="E14" s="192">
        <f>P!R16</f>
        <v>2</v>
      </c>
      <c r="F14" s="287" t="str">
        <f t="shared" si="0"/>
        <v>হ্যা</v>
      </c>
      <c r="G14" s="309" t="str">
        <f t="shared" si="1"/>
        <v>++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1</v>
      </c>
      <c r="E15" s="192">
        <f>P!R17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0</v>
      </c>
      <c r="E17" s="192">
        <f>P!R19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4</v>
      </c>
      <c r="E19" s="192">
        <f>P!R21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0</v>
      </c>
      <c r="E20" s="192">
        <f>P!R22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0</v>
      </c>
      <c r="E21" s="192">
        <f>P!R23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0</v>
      </c>
      <c r="E22" s="192">
        <f>P!R24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0</v>
      </c>
      <c r="E29" s="192">
        <f>P!R31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</v>
      </c>
      <c r="E30" s="192">
        <f>P!R32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2</v>
      </c>
      <c r="E34" s="192">
        <f>P!R36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0</v>
      </c>
      <c r="E35" s="192">
        <f>P!R37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0</v>
      </c>
      <c r="E36" s="192">
        <f>P!R38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0</v>
      </c>
      <c r="E39" s="192">
        <f>P!R41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0</v>
      </c>
      <c r="E40" s="192">
        <f>P!R42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0</v>
      </c>
      <c r="E41" s="192">
        <f>P!R43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0</v>
      </c>
      <c r="E45" s="192">
        <f>P!R47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0</v>
      </c>
      <c r="E48" s="192">
        <f>P!R50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0</v>
      </c>
      <c r="E50" s="192">
        <f>P!R52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0</v>
      </c>
      <c r="E51" s="192">
        <f>P!R53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0</v>
      </c>
      <c r="E54" s="192">
        <f>P!R56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5</v>
      </c>
      <c r="E56" s="192">
        <f>P!R58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0</v>
      </c>
      <c r="E57" s="192">
        <f>P!R59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1</v>
      </c>
      <c r="E58" s="192">
        <f>P!R60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0</v>
      </c>
      <c r="E59" s="192">
        <f>P!R61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1</v>
      </c>
      <c r="E60" s="192">
        <f>P!R62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0.2</v>
      </c>
      <c r="E61" s="192">
        <f>P!R63</f>
        <v>0.5</v>
      </c>
      <c r="F61" s="287" t="str">
        <f t="shared" si="0"/>
        <v>হ্যা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0.3</v>
      </c>
      <c r="E62" s="192">
        <f>P!R64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0.05</v>
      </c>
      <c r="E65" s="192">
        <f>P!R67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0</v>
      </c>
      <c r="E66" s="192">
        <f>P!R68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0</v>
      </c>
      <c r="E67" s="192">
        <f>P!R69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0.01</v>
      </c>
      <c r="E68" s="192">
        <f>P!R70</f>
        <v>5.0000000000000001E-3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0.02</v>
      </c>
      <c r="E69" s="192">
        <f>P!R71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</v>
      </c>
      <c r="E70" s="192">
        <f>P!R72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0</v>
      </c>
      <c r="E71" s="192">
        <f>P!R73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0</v>
      </c>
      <c r="E72" s="192">
        <f>P!R74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0</v>
      </c>
      <c r="E73" s="192">
        <f>P!R75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0</v>
      </c>
      <c r="E75" s="192">
        <f>P!R77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</v>
      </c>
      <c r="E77" s="192">
        <f>P!R79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</v>
      </c>
      <c r="E78" s="192">
        <f>P!R80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</v>
      </c>
      <c r="E79" s="192">
        <f>P!R81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0</v>
      </c>
      <c r="E80" s="192">
        <f>P!R82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</v>
      </c>
      <c r="E84" s="192">
        <f>P!R86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</v>
      </c>
      <c r="E86" s="192">
        <f>P!R88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0</v>
      </c>
      <c r="E87" s="192">
        <f>P!R89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1</v>
      </c>
      <c r="E88" s="192">
        <f>P!R90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40</v>
      </c>
      <c r="E89" s="192">
        <f>P!R91</f>
        <v>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0</v>
      </c>
      <c r="E92" s="192">
        <f>P!R94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1</v>
      </c>
      <c r="E95" s="192">
        <f>P!R97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</v>
      </c>
      <c r="E97" s="192">
        <f>P!R99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0</v>
      </c>
      <c r="E98" s="192">
        <f>P!R100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0</v>
      </c>
      <c r="E104" s="192">
        <f>P!R106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0</v>
      </c>
      <c r="E106" s="192">
        <f>P!R108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0</v>
      </c>
      <c r="E109" s="192">
        <f>P!R111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0</v>
      </c>
      <c r="E112" s="192">
        <f>P!R114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24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0</v>
      </c>
      <c r="E126" s="192">
        <f>P!R128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0</v>
      </c>
      <c r="E132" s="192">
        <f>P!R134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0</v>
      </c>
      <c r="E133" s="192">
        <f>P!R135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0</v>
      </c>
      <c r="E141" s="192">
        <f>P!R143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0</v>
      </c>
      <c r="E143" s="192">
        <f>P!R145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0</v>
      </c>
      <c r="E146" s="192">
        <f>P!R148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12</v>
      </c>
      <c r="E150" s="192">
        <f>P!R152</f>
        <v>0</v>
      </c>
      <c r="F150" s="287" t="str">
        <f t="shared" si="4"/>
        <v>হ্যা</v>
      </c>
      <c r="G150" s="309" t="str">
        <f t="shared" si="5"/>
        <v>--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5</v>
      </c>
      <c r="E153" s="192">
        <f>P!R155</f>
        <v>6</v>
      </c>
      <c r="F153" s="287" t="str">
        <f t="shared" si="4"/>
        <v>হ্যা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5</v>
      </c>
      <c r="E177" s="192">
        <f>P!R179</f>
        <v>7</v>
      </c>
      <c r="F177" s="287" t="str">
        <f t="shared" si="4"/>
        <v>হ্যা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4</v>
      </c>
      <c r="E178" s="192">
        <f>P!R180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0.5</v>
      </c>
      <c r="E179" s="192">
        <f>P!R181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0.5</v>
      </c>
      <c r="E180" s="192">
        <f>P!R182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0.5</v>
      </c>
      <c r="E181" s="192">
        <f>P!R183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12</v>
      </c>
      <c r="E182" s="192">
        <f>P!R184</f>
        <v>12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3</v>
      </c>
      <c r="E183" s="192">
        <f>P!R185</f>
        <v>30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1</v>
      </c>
      <c r="E184" s="192">
        <f>P!R186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0</v>
      </c>
      <c r="E185" s="192">
        <f>P!R187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0</v>
      </c>
      <c r="E186" s="192">
        <f>P!R188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0</v>
      </c>
      <c r="E188" s="192">
        <f>P!R190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0</v>
      </c>
      <c r="E193" s="192">
        <f>P!R195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5</v>
      </c>
      <c r="E195" s="192">
        <f>P!R197</f>
        <v>8</v>
      </c>
      <c r="F195" s="287" t="str">
        <f t="shared" si="4"/>
        <v>হ্যা</v>
      </c>
      <c r="G195" s="309" t="str">
        <f t="shared" si="5"/>
        <v>++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1</v>
      </c>
      <c r="E197" s="192">
        <f>P!R199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0.5</v>
      </c>
      <c r="E198" s="192">
        <f>P!R200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0</v>
      </c>
      <c r="E199" s="192">
        <f>P!R201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5</v>
      </c>
      <c r="E206" s="192">
        <f>P!R208</f>
        <v>5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5</v>
      </c>
      <c r="E207" s="192">
        <f>P!R209</f>
        <v>7</v>
      </c>
      <c r="F207" s="287" t="str">
        <f t="shared" si="6"/>
        <v>হ্যা</v>
      </c>
      <c r="G207" s="309" t="str">
        <f t="shared" si="7"/>
        <v>++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0</v>
      </c>
      <c r="E214" s="192">
        <f>P!R216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0</v>
      </c>
      <c r="E215" s="192">
        <f>P!R217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0</v>
      </c>
      <c r="E229" s="192">
        <f>P!R231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0</v>
      </c>
      <c r="E230" s="192">
        <f>P!R232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100</v>
      </c>
      <c r="E231" s="192">
        <f>P!R233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0</v>
      </c>
      <c r="E235" s="192">
        <f>P!R237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3</v>
      </c>
      <c r="E237" s="192">
        <f>P!R239</f>
        <v>0</v>
      </c>
      <c r="F237" s="287" t="str">
        <f t="shared" si="6"/>
        <v>হ্যা</v>
      </c>
      <c r="G237" s="309" t="str">
        <f t="shared" si="7"/>
        <v>--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0</v>
      </c>
      <c r="E239" s="192">
        <f>P!R241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0</v>
      </c>
      <c r="E241" s="192">
        <f>P!R243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S!V242</f>
        <v>0</v>
      </c>
      <c r="E242" s="192">
        <f>P!R244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69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 hidden="1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S!V247</f>
        <v>0</v>
      </c>
      <c r="E247" s="192">
        <f>P!R249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60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150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2800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P!D3+8</f>
        <v>45870</v>
      </c>
      <c r="E1" s="531"/>
      <c r="F1" s="531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0</v>
      </c>
      <c r="E5" s="192">
        <f>P!T7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0</v>
      </c>
      <c r="E8" s="192">
        <f>P!T10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0</v>
      </c>
      <c r="E9" s="192">
        <f>P!T11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0</v>
      </c>
      <c r="E13" s="192">
        <f>P!T15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</v>
      </c>
      <c r="E14" s="192">
        <f>P!T16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0</v>
      </c>
      <c r="E15" s="192">
        <f>P!T17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0</v>
      </c>
      <c r="E19" s="192">
        <f>P!T21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</v>
      </c>
      <c r="E20" s="192">
        <f>P!T22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0</v>
      </c>
      <c r="E34" s="192">
        <f>P!T36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0</v>
      </c>
      <c r="E56" s="192">
        <f>P!T58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0</v>
      </c>
      <c r="E58" s="192">
        <f>P!T60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0</v>
      </c>
      <c r="E60" s="192">
        <f>P!T62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</v>
      </c>
      <c r="E61" s="192">
        <f>P!T63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</v>
      </c>
      <c r="E62" s="192">
        <f>P!T64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</v>
      </c>
      <c r="E80" s="192">
        <f>P!T82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0</v>
      </c>
      <c r="E88" s="192">
        <f>P!T90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0</v>
      </c>
      <c r="E89" s="192">
        <f>P!T91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0</v>
      </c>
      <c r="E95" s="192">
        <f>P!T97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0</v>
      </c>
      <c r="E124" s="192">
        <f>P!T126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0</v>
      </c>
      <c r="E150" s="192">
        <f>P!T152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0</v>
      </c>
      <c r="E153" s="192">
        <f>P!T155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0</v>
      </c>
      <c r="E177" s="192">
        <f>P!T179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0</v>
      </c>
      <c r="E178" s="192">
        <f>P!T180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</v>
      </c>
      <c r="E179" s="192">
        <f>P!T181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</v>
      </c>
      <c r="E180" s="192">
        <f>P!T182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</v>
      </c>
      <c r="E181" s="192">
        <f>P!T183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0</v>
      </c>
      <c r="E182" s="192">
        <f>P!T184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0</v>
      </c>
      <c r="E183" s="192">
        <f>P!T185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0</v>
      </c>
      <c r="E184" s="192">
        <f>P!T186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0</v>
      </c>
      <c r="E186" s="192">
        <f>P!T188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0</v>
      </c>
      <c r="E188" s="192">
        <f>P!T190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0</v>
      </c>
      <c r="E195" s="192">
        <f>P!T197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</v>
      </c>
      <c r="E197" s="192">
        <f>P!T199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</v>
      </c>
      <c r="E198" s="192">
        <f>P!T200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0</v>
      </c>
      <c r="E211" s="192">
        <f>P!T213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423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424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</v>
      </c>
      <c r="E230" s="192">
        <f>P!T232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0</v>
      </c>
      <c r="E231" s="192">
        <f>P!T233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0</v>
      </c>
      <c r="E232" s="192">
        <f>P!T234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S!X247</f>
        <v>0</v>
      </c>
      <c r="E247" s="192">
        <f>P!T249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0</v>
      </c>
      <c r="F252" s="287"/>
      <c r="G252" s="309" t="str">
        <f t="shared" si="7"/>
        <v>OK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P!D3+9</f>
        <v>45871</v>
      </c>
      <c r="E1" s="531"/>
      <c r="F1" s="531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0</v>
      </c>
      <c r="E5" s="192">
        <f>P!V7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S!Z6</f>
        <v>0</v>
      </c>
      <c r="E6" s="192">
        <f>P!V8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0</v>
      </c>
      <c r="E8" s="192">
        <f>P!V10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0</v>
      </c>
      <c r="E9" s="192">
        <f>P!V11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0</v>
      </c>
      <c r="E13" s="192">
        <f>P!V15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</v>
      </c>
      <c r="E14" s="192">
        <f>P!V16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0</v>
      </c>
      <c r="E15" s="192">
        <f>P!V17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0</v>
      </c>
      <c r="E19" s="192">
        <f>P!V21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</v>
      </c>
      <c r="E20" s="192">
        <f>P!V22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0</v>
      </c>
      <c r="E34" s="192">
        <f>P!V36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0</v>
      </c>
      <c r="E56" s="192">
        <f>P!V58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0</v>
      </c>
      <c r="E58" s="192">
        <f>P!V60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0</v>
      </c>
      <c r="E60" s="192">
        <f>P!V62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</v>
      </c>
      <c r="E61" s="192">
        <f>P!V63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</v>
      </c>
      <c r="E62" s="192">
        <f>P!V64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</v>
      </c>
      <c r="E65" s="192">
        <f>P!V67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</v>
      </c>
      <c r="E69" s="192">
        <f>P!V71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</v>
      </c>
      <c r="E70" s="192">
        <f>P!V72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</v>
      </c>
      <c r="E75" s="192">
        <f>P!V77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</v>
      </c>
      <c r="E78" s="192">
        <f>P!V80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</v>
      </c>
      <c r="E80" s="192">
        <f>P!V82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0</v>
      </c>
      <c r="E88" s="192">
        <f>P!V90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0</v>
      </c>
      <c r="E89" s="192">
        <f>P!V91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0</v>
      </c>
      <c r="E95" s="192">
        <f>P!V97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0</v>
      </c>
      <c r="E104" s="192">
        <f>P!V106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0</v>
      </c>
      <c r="E124" s="192">
        <f>P!V126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0</v>
      </c>
      <c r="E150" s="192">
        <f>P!V152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0</v>
      </c>
      <c r="E154" s="192">
        <f>P!V156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0</v>
      </c>
      <c r="E177" s="192">
        <f>P!V179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0</v>
      </c>
      <c r="E178" s="192">
        <f>P!V180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</v>
      </c>
      <c r="E179" s="192">
        <f>P!V181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</v>
      </c>
      <c r="E180" s="192">
        <f>P!V182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</v>
      </c>
      <c r="E181" s="192">
        <f>P!V183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0</v>
      </c>
      <c r="E182" s="192">
        <f>P!V184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0</v>
      </c>
      <c r="E183" s="192">
        <f>P!V185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0</v>
      </c>
      <c r="E184" s="192">
        <f>P!V186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0</v>
      </c>
      <c r="E187" s="192">
        <f>P!V189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0</v>
      </c>
      <c r="E197" s="192">
        <f>P!V199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</v>
      </c>
      <c r="E198" s="192">
        <f>P!V200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0</v>
      </c>
      <c r="E203" s="192">
        <f>P!V205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</v>
      </c>
      <c r="E230" s="192">
        <f>P!V232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0</v>
      </c>
      <c r="E231" s="192">
        <f>P!V233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0</v>
      </c>
      <c r="E232" s="192">
        <f>P!V234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P!D3+10</f>
        <v>45872</v>
      </c>
      <c r="E1" s="531"/>
      <c r="F1" s="531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15" zoomScale="110" zoomScaleNormal="110" workbookViewId="0">
      <selection activeCell="C13" sqref="C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6" t="s">
        <v>540</v>
      </c>
      <c r="B1" s="446"/>
      <c r="C1" s="446"/>
      <c r="D1" s="446"/>
      <c r="E1" s="446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200</v>
      </c>
      <c r="F5" s="204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50</v>
      </c>
      <c r="F6" s="204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04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4" t="str">
        <f t="shared" si="0"/>
        <v>OK</v>
      </c>
    </row>
    <row r="10" spans="1:9" ht="18.75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04" t="str">
        <f t="shared" si="0"/>
        <v>OK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6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8</v>
      </c>
      <c r="F12" s="204" t="str">
        <f t="shared" si="0"/>
        <v>OK</v>
      </c>
    </row>
    <row r="13" spans="1:9" ht="18.75" customHeight="1">
      <c r="A13" s="21">
        <f>SUBTOTAL(103,B$3:B13)</f>
        <v>7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125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8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204" t="str">
        <f t="shared" si="0"/>
        <v>OK</v>
      </c>
    </row>
    <row r="15" spans="1:9" ht="18.75" customHeight="1">
      <c r="A15" s="21">
        <f>SUBTOTAL(103,B$3:B15)</f>
        <v>9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04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9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10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0.75</v>
      </c>
      <c r="F17" s="204" t="str">
        <f t="shared" si="0"/>
        <v>OK</v>
      </c>
    </row>
    <row r="18" spans="1:6" ht="18.75" hidden="1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04" t="str">
        <f t="shared" si="0"/>
        <v>OK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8</v>
      </c>
      <c r="F20" s="204" t="str">
        <f t="shared" si="0"/>
        <v>OK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6</v>
      </c>
      <c r="F21" s="204" t="str">
        <f t="shared" si="0"/>
        <v>OK</v>
      </c>
    </row>
    <row r="22" spans="1:6" ht="18.75" hidden="1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4" t="str">
        <f t="shared" si="0"/>
        <v>×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11</v>
      </c>
      <c r="F23" s="204" t="str">
        <f t="shared" si="0"/>
        <v>OK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4.0000000000000001E-3</v>
      </c>
      <c r="F29" s="204" t="str">
        <f t="shared" si="0"/>
        <v>OK</v>
      </c>
    </row>
    <row r="30" spans="1:6" ht="18.75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04" t="str">
        <f t="shared" si="0"/>
        <v>OK</v>
      </c>
    </row>
    <row r="31" spans="1:6" ht="18.75" customHeight="1">
      <c r="A31" s="21">
        <f>SUBTOTAL(103,B$3:B31)</f>
        <v>17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2</v>
      </c>
      <c r="F31" s="204" t="str">
        <f t="shared" si="0"/>
        <v>OK</v>
      </c>
    </row>
    <row r="32" spans="1:6" ht="18.75" hidden="1" customHeight="1">
      <c r="A32" s="21">
        <f>SUBTOTAL(103,B$3:B32)</f>
        <v>17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17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hidden="1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04" t="str">
        <f t="shared" si="0"/>
        <v>×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6</v>
      </c>
      <c r="F35" s="204" t="str">
        <f t="shared" si="0"/>
        <v>OK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2</v>
      </c>
      <c r="F36" s="204" t="str">
        <f t="shared" si="0"/>
        <v>OK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20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23</v>
      </c>
      <c r="F38" s="204" t="str">
        <f t="shared" si="0"/>
        <v>OK</v>
      </c>
    </row>
    <row r="39" spans="1:6" ht="18.75" hidden="1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4" t="str">
        <f t="shared" si="0"/>
        <v>×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5</v>
      </c>
      <c r="F40" s="204" t="str">
        <f t="shared" si="0"/>
        <v>OK</v>
      </c>
    </row>
    <row r="41" spans="1:6" ht="18.75" hidden="1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4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hidden="1" customHeight="1">
      <c r="A45" s="21">
        <f>SUBTOTAL(103,B$3:B45)</f>
        <v>21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4" t="str">
        <f t="shared" si="0"/>
        <v>×</v>
      </c>
    </row>
    <row r="46" spans="1:6" ht="18.75" hidden="1" customHeight="1">
      <c r="A46" s="21">
        <f>SUBTOTAL(103,B$3:B46)</f>
        <v>21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customHeight="1">
      <c r="A47" s="21">
        <f>SUBTOTAL(103,B$3:B47)</f>
        <v>22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500</v>
      </c>
      <c r="F47" s="204" t="str">
        <f t="shared" si="0"/>
        <v>OK</v>
      </c>
    </row>
    <row r="48" spans="1:6" ht="18.75" hidden="1" customHeight="1">
      <c r="A48" s="21">
        <f>SUBTOTAL(103,B$3:B48)</f>
        <v>22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4" t="str">
        <f t="shared" si="0"/>
        <v>×</v>
      </c>
    </row>
    <row r="49" spans="1:6" ht="18.75" hidden="1" customHeight="1">
      <c r="A49" s="21">
        <f>SUBTOTAL(103,B$3:B49)</f>
        <v>22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23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04" t="str">
        <f t="shared" si="0"/>
        <v>OK</v>
      </c>
    </row>
    <row r="51" spans="1:6" ht="18.75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3</v>
      </c>
      <c r="F51" s="204" t="str">
        <f t="shared" si="0"/>
        <v>OK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24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24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25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62</v>
      </c>
      <c r="F56" s="204" t="str">
        <f t="shared" si="0"/>
        <v>OK</v>
      </c>
    </row>
    <row r="57" spans="1:6" ht="18.75" customHeight="1">
      <c r="A57" s="21">
        <f>SUBTOTAL(103,B$3:B57)</f>
        <v>26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4</v>
      </c>
      <c r="F57" s="204" t="str">
        <f t="shared" si="0"/>
        <v>OK</v>
      </c>
    </row>
    <row r="58" spans="1:6" ht="18.75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04" t="str">
        <f t="shared" si="0"/>
        <v>OK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4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04" t="str">
        <f t="shared" si="0"/>
        <v>OK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2.5</v>
      </c>
      <c r="F61" s="204" t="str">
        <f t="shared" si="0"/>
        <v>OK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04" t="str">
        <f t="shared" si="0"/>
        <v>OK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04" t="str">
        <f t="shared" si="0"/>
        <v>OK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</v>
      </c>
      <c r="F65" s="204" t="str">
        <f t="shared" si="0"/>
        <v>OK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10</v>
      </c>
      <c r="F66" s="204" t="str">
        <f t="shared" si="0"/>
        <v>OK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10</v>
      </c>
      <c r="F67" s="204" t="str">
        <f t="shared" si="0"/>
        <v>OK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0.35499999999999998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1.2</v>
      </c>
      <c r="F69" s="204" t="str">
        <f t="shared" si="1"/>
        <v>OK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0.30000000000000004</v>
      </c>
      <c r="F70" s="204" t="str">
        <f t="shared" si="1"/>
        <v>OK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19</v>
      </c>
      <c r="F71" s="204" t="str">
        <f t="shared" si="1"/>
        <v>OK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</v>
      </c>
      <c r="F72" s="204" t="str">
        <f t="shared" si="1"/>
        <v>OK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04" t="str">
        <f t="shared" si="1"/>
        <v>OK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4.5</v>
      </c>
      <c r="F75" s="204" t="str">
        <f t="shared" si="1"/>
        <v>OK</v>
      </c>
    </row>
    <row r="76" spans="1:6" ht="18.75" customHeight="1">
      <c r="A76" s="21">
        <f>SUBTOTAL(103,B$3:B76)</f>
        <v>42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0.4</v>
      </c>
      <c r="F76" s="204" t="str">
        <f t="shared" si="1"/>
        <v>OK</v>
      </c>
    </row>
    <row r="77" spans="1:6" ht="18.75" customHeight="1">
      <c r="A77" s="21">
        <f>SUBTOTAL(103,B$3:B77)</f>
        <v>43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</v>
      </c>
      <c r="F77" s="204" t="str">
        <f t="shared" si="1"/>
        <v>OK</v>
      </c>
    </row>
    <row r="78" spans="1:6" ht="18.75" customHeight="1">
      <c r="A78" s="21">
        <f>SUBTOTAL(103,B$3:B78)</f>
        <v>44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4" t="str">
        <f t="shared" si="1"/>
        <v>OK</v>
      </c>
    </row>
    <row r="79" spans="1:6" ht="18.75" customHeight="1">
      <c r="A79" s="21">
        <f>SUBTOTAL(103,B$3:B79)</f>
        <v>45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0.05</v>
      </c>
      <c r="F79" s="204" t="str">
        <f t="shared" si="1"/>
        <v>OK</v>
      </c>
    </row>
    <row r="80" spans="1:6" ht="18.75" customHeight="1">
      <c r="A80" s="21">
        <f>SUBTOTAL(103,B$3:B80)</f>
        <v>46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8.5</v>
      </c>
      <c r="F80" s="204" t="str">
        <f t="shared" si="1"/>
        <v>OK</v>
      </c>
    </row>
    <row r="81" spans="1:6" ht="18.75" hidden="1" customHeight="1">
      <c r="A81" s="21">
        <f>SUBTOTAL(103,B$3:B81)</f>
        <v>46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47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0.2</v>
      </c>
      <c r="F84" s="204" t="str">
        <f t="shared" si="1"/>
        <v>OK</v>
      </c>
    </row>
    <row r="85" spans="1:6" ht="18.75" hidden="1" customHeight="1">
      <c r="A85" s="21">
        <f>SUBTOTAL(103,B$3:B85)</f>
        <v>47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48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</v>
      </c>
      <c r="F86" s="204" t="str">
        <f t="shared" si="1"/>
        <v>OK</v>
      </c>
    </row>
    <row r="87" spans="1:6" ht="18.75" customHeight="1">
      <c r="A87" s="21">
        <f>SUBTOTAL(103,B$3:B87)</f>
        <v>49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04" t="str">
        <f t="shared" si="1"/>
        <v>OK</v>
      </c>
    </row>
    <row r="88" spans="1:6" ht="18.75" hidden="1" customHeight="1">
      <c r="A88" s="21">
        <f>SUBTOTAL(103,B$3:B88)</f>
        <v>49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04" t="str">
        <f t="shared" si="1"/>
        <v>×</v>
      </c>
    </row>
    <row r="89" spans="1:6" ht="18.75" customHeight="1">
      <c r="A89" s="21">
        <f>SUBTOTAL(103,B$3:B89)</f>
        <v>50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610</v>
      </c>
      <c r="F89" s="204" t="str">
        <f t="shared" si="1"/>
        <v>OK</v>
      </c>
    </row>
    <row r="90" spans="1:6" ht="18.75" customHeight="1">
      <c r="A90" s="21">
        <f>SUBTOTAL(103,B$3:B90)</f>
        <v>51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5</v>
      </c>
      <c r="F90" s="204" t="str">
        <f t="shared" si="1"/>
        <v>OK</v>
      </c>
    </row>
    <row r="91" spans="1:6" ht="18.75" hidden="1" customHeight="1">
      <c r="A91" s="21">
        <f>SUBTOTAL(103,B$3:B91)</f>
        <v>51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hidden="1" customHeight="1">
      <c r="A92" s="21">
        <f>SUBTOTAL(103,B$3:B92)</f>
        <v>51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04" t="str">
        <f t="shared" si="1"/>
        <v>×</v>
      </c>
    </row>
    <row r="93" spans="1:6" ht="18.75" hidden="1" customHeight="1">
      <c r="A93" s="21">
        <f>SUBTOTAL(103,B$3:B93)</f>
        <v>51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customHeight="1">
      <c r="A94" s="21">
        <f>SUBTOTAL(103,B$3:B94)</f>
        <v>52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10</v>
      </c>
      <c r="F94" s="204" t="str">
        <f t="shared" si="1"/>
        <v>OK</v>
      </c>
    </row>
    <row r="95" spans="1:6" ht="18.75" customHeight="1">
      <c r="A95" s="21">
        <f>SUBTOTAL(103,B$3:B95)</f>
        <v>53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13</v>
      </c>
      <c r="F95" s="204" t="str">
        <f t="shared" si="1"/>
        <v>OK</v>
      </c>
    </row>
    <row r="96" spans="1:6" ht="18.75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04" t="str">
        <f t="shared" si="1"/>
        <v>OK</v>
      </c>
    </row>
    <row r="97" spans="1:6" ht="18.75" hidden="1" customHeight="1">
      <c r="A97" s="21">
        <f>SUBTOTAL(103,B$3:B97)</f>
        <v>54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4" t="str">
        <f t="shared" si="1"/>
        <v>×</v>
      </c>
    </row>
    <row r="98" spans="1:6" ht="18.75" customHeight="1">
      <c r="A98" s="21">
        <f>SUBTOTAL(103,B$3:B98)</f>
        <v>55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2</v>
      </c>
      <c r="F98" s="204" t="str">
        <f t="shared" si="1"/>
        <v>OK</v>
      </c>
    </row>
    <row r="99" spans="1:6" ht="18.75" hidden="1" customHeight="1">
      <c r="A99" s="21">
        <f>SUBTOTAL(103,B$3:B99)</f>
        <v>55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55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55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55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hidden="1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4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4</v>
      </c>
      <c r="F109" s="204" t="str">
        <f t="shared" si="1"/>
        <v>OK</v>
      </c>
    </row>
    <row r="110" spans="1:6" ht="18.75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1</v>
      </c>
      <c r="F110" s="204" t="str">
        <f t="shared" si="1"/>
        <v>OK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4</v>
      </c>
      <c r="F112" s="204" t="str">
        <f t="shared" si="1"/>
        <v>OK</v>
      </c>
    </row>
    <row r="113" spans="1:6" ht="18.75" hidden="1" customHeight="1">
      <c r="A113" s="21">
        <f>SUBTOTAL(103,B$3:B113)</f>
        <v>58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58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58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59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288</v>
      </c>
      <c r="F116" s="204" t="str">
        <f t="shared" si="1"/>
        <v>OK</v>
      </c>
    </row>
    <row r="117" spans="1:6" ht="18.75" hidden="1" customHeight="1">
      <c r="A117" s="21">
        <f>SUBTOTAL(103,B$3:B117)</f>
        <v>59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59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59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59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59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59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2.3000000000000003</v>
      </c>
      <c r="F123" s="204" t="str">
        <f t="shared" si="1"/>
        <v>OK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267</v>
      </c>
      <c r="F124" s="204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23.2</v>
      </c>
      <c r="F126" s="204" t="str">
        <f t="shared" si="1"/>
        <v>OK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3.1400999999999999</v>
      </c>
      <c r="F127" s="204" t="str">
        <f t="shared" si="1"/>
        <v>OK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6</v>
      </c>
      <c r="F128" s="204" t="str">
        <f t="shared" si="1"/>
        <v>OK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4.4000000000000004</v>
      </c>
      <c r="F129" s="204" t="str">
        <f t="shared" si="1"/>
        <v>OK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19</v>
      </c>
      <c r="F130" s="204" t="str">
        <f t="shared" si="1"/>
        <v>OK</v>
      </c>
    </row>
    <row r="131" spans="1:6" ht="18.75" customHeight="1">
      <c r="A131" s="21">
        <f>SUBTOTAL(103,B$3:B131)</f>
        <v>67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2</v>
      </c>
      <c r="F131" s="204" t="str">
        <f t="shared" si="1"/>
        <v>OK</v>
      </c>
    </row>
    <row r="132" spans="1:6" ht="18.75" customHeight="1">
      <c r="A132" s="21">
        <f>SUBTOTAL(103,B$3:B132)</f>
        <v>68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53.9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69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35</v>
      </c>
      <c r="F133" s="204" t="str">
        <f t="shared" si="2"/>
        <v>OK</v>
      </c>
    </row>
    <row r="134" spans="1:6" ht="18.75" hidden="1" customHeight="1">
      <c r="A134" s="21">
        <f>SUBTOTAL(103,B$3:B134)</f>
        <v>69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70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1.5</v>
      </c>
      <c r="F135" s="204" t="str">
        <f t="shared" si="2"/>
        <v>OK</v>
      </c>
    </row>
    <row r="136" spans="1:6" ht="18.75" customHeight="1">
      <c r="A136" s="21">
        <f>SUBTOTAL(103,B$3:B136)</f>
        <v>71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3</v>
      </c>
      <c r="F136" s="204" t="str">
        <f t="shared" si="2"/>
        <v>OK</v>
      </c>
    </row>
    <row r="137" spans="1:6" ht="18.75" customHeight="1">
      <c r="A137" s="21">
        <f>SUBTOTAL(103,B$3:B137)</f>
        <v>72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7</v>
      </c>
      <c r="F137" s="204" t="str">
        <f t="shared" si="2"/>
        <v>OK</v>
      </c>
    </row>
    <row r="138" spans="1:6" ht="18.75" hidden="1" customHeight="1">
      <c r="A138" s="21">
        <f>SUBTOTAL(103,B$3:B138)</f>
        <v>72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72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72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73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571</v>
      </c>
      <c r="F141" s="204" t="str">
        <f t="shared" si="2"/>
        <v>OK</v>
      </c>
    </row>
    <row r="142" spans="1:6" ht="18.75" hidden="1" customHeight="1">
      <c r="A142" s="21">
        <f>SUBTOTAL(103,B$3:B142)</f>
        <v>73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74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140.5</v>
      </c>
      <c r="F143" s="204" t="str">
        <f t="shared" si="2"/>
        <v>OK</v>
      </c>
    </row>
    <row r="144" spans="1:6" ht="18.75" hidden="1" customHeight="1">
      <c r="A144" s="21">
        <f>SUBTOTAL(103,B$3:B144)</f>
        <v>74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75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13</v>
      </c>
      <c r="F145" s="204" t="str">
        <f t="shared" si="2"/>
        <v>OK</v>
      </c>
    </row>
    <row r="146" spans="1:6" ht="18.75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9</v>
      </c>
      <c r="F146" s="204" t="str">
        <f t="shared" si="2"/>
        <v>OK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customHeight="1">
      <c r="A149" s="21">
        <f>SUBTOTAL(103,B$3:B149)</f>
        <v>77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6</v>
      </c>
      <c r="F149" s="204" t="str">
        <f t="shared" si="2"/>
        <v>OK</v>
      </c>
    </row>
    <row r="150" spans="1:6" ht="18.75" customHeight="1">
      <c r="A150" s="21">
        <f>SUBTOTAL(103,B$3:B150)</f>
        <v>78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276</v>
      </c>
      <c r="F150" s="204" t="str">
        <f t="shared" si="2"/>
        <v>OK</v>
      </c>
    </row>
    <row r="151" spans="1:6" ht="18.75" hidden="1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35.599999999999994</v>
      </c>
      <c r="F152" s="204" t="str">
        <f t="shared" si="2"/>
        <v>OK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57</v>
      </c>
      <c r="F153" s="204" t="str">
        <f t="shared" si="2"/>
        <v>OK</v>
      </c>
    </row>
    <row r="154" spans="1:6" ht="18.75" customHeight="1">
      <c r="A154" s="21">
        <f>SUBTOTAL(103,B$3:B154)</f>
        <v>81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9.1</v>
      </c>
      <c r="F154" s="204" t="str">
        <f t="shared" si="2"/>
        <v>OK</v>
      </c>
    </row>
    <row r="155" spans="1:6" ht="18.75" customHeight="1">
      <c r="A155" s="21">
        <f>SUBTOTAL(103,B$3:B155)</f>
        <v>82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10.100000000000001</v>
      </c>
      <c r="F155" s="204" t="str">
        <f t="shared" si="2"/>
        <v>OK</v>
      </c>
    </row>
    <row r="156" spans="1:6" ht="18.75" customHeight="1">
      <c r="A156" s="21">
        <f>SUBTOTAL(103,B$3:B156)</f>
        <v>83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3.5</v>
      </c>
      <c r="F156" s="204" t="str">
        <f t="shared" si="2"/>
        <v>OK</v>
      </c>
    </row>
    <row r="157" spans="1:6" ht="18.75" hidden="1" customHeight="1">
      <c r="A157" s="21">
        <f>SUBTOTAL(103,B$3:B157)</f>
        <v>83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83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83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hidden="1" customHeight="1">
      <c r="A160" s="21">
        <f>SUBTOTAL(103,B$3:B160)</f>
        <v>83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04" t="str">
        <f t="shared" si="2"/>
        <v>×</v>
      </c>
    </row>
    <row r="161" spans="1:6" ht="18.75" customHeight="1">
      <c r="A161" s="21">
        <f>SUBTOTAL(103,B$3:B161)</f>
        <v>84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204" t="str">
        <f t="shared" si="2"/>
        <v>OK</v>
      </c>
    </row>
    <row r="162" spans="1:6" ht="18.75" customHeight="1">
      <c r="A162" s="21">
        <f>SUBTOTAL(103,B$3:B162)</f>
        <v>85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5.5</v>
      </c>
      <c r="F162" s="204" t="str">
        <f t="shared" si="2"/>
        <v>OK</v>
      </c>
    </row>
    <row r="163" spans="1:6" ht="18.75" hidden="1" customHeight="1">
      <c r="A163" s="21">
        <f>SUBTOTAL(103,B$3:B163)</f>
        <v>85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85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85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85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customHeight="1">
      <c r="A167" s="21">
        <f>SUBTOTAL(103,B$3:B167)</f>
        <v>86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9</v>
      </c>
      <c r="F167" s="204" t="str">
        <f t="shared" si="2"/>
        <v>OK</v>
      </c>
    </row>
    <row r="168" spans="1:6" ht="18.75" customHeight="1">
      <c r="A168" s="21">
        <f>SUBTOTAL(103,B$3:B168)</f>
        <v>87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04" t="str">
        <f t="shared" si="2"/>
        <v>OK</v>
      </c>
    </row>
    <row r="169" spans="1:6" ht="18.75" customHeight="1">
      <c r="A169" s="21">
        <f>SUBTOTAL(103,B$3:B169)</f>
        <v>88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04" t="str">
        <f t="shared" si="2"/>
        <v>OK</v>
      </c>
    </row>
    <row r="170" spans="1:6" ht="18.75" hidden="1" customHeight="1">
      <c r="A170" s="21">
        <f>SUBTOTAL(103,B$3:B170)</f>
        <v>88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88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customHeight="1">
      <c r="A172" s="21">
        <f>SUBTOTAL(103,B$3:B172)</f>
        <v>89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4.5999999999999996</v>
      </c>
      <c r="F172" s="204" t="str">
        <f t="shared" si="2"/>
        <v>OK</v>
      </c>
    </row>
    <row r="173" spans="1:6" ht="18.75" customHeight="1">
      <c r="A173" s="21">
        <f>SUBTOTAL(103,B$3:B173)</f>
        <v>90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10.1</v>
      </c>
      <c r="F173" s="204" t="str">
        <f t="shared" si="2"/>
        <v>OK</v>
      </c>
    </row>
    <row r="174" spans="1:6" ht="18.75" hidden="1" customHeight="1">
      <c r="A174" s="21">
        <f>SUBTOTAL(103,B$3:B174)</f>
        <v>90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90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90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91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55</v>
      </c>
      <c r="F177" s="204" t="str">
        <f t="shared" si="2"/>
        <v>OK</v>
      </c>
    </row>
    <row r="178" spans="1:6" ht="18.75" customHeight="1">
      <c r="A178" s="21">
        <f>SUBTOTAL(103,B$3:B178)</f>
        <v>92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83</v>
      </c>
      <c r="F178" s="204" t="str">
        <f t="shared" si="2"/>
        <v>OK</v>
      </c>
    </row>
    <row r="179" spans="1:6" ht="18.75" customHeight="1">
      <c r="A179" s="21">
        <f>SUBTOTAL(103,B$3:B179)</f>
        <v>93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12</v>
      </c>
      <c r="F179" s="204" t="str">
        <f t="shared" si="2"/>
        <v>OK</v>
      </c>
    </row>
    <row r="180" spans="1:6" ht="18.75" customHeight="1">
      <c r="A180" s="21">
        <f>SUBTOTAL(103,B$3:B180)</f>
        <v>94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</v>
      </c>
      <c r="F180" s="204" t="str">
        <f t="shared" si="2"/>
        <v>OK</v>
      </c>
    </row>
    <row r="181" spans="1:6" ht="18.75" customHeight="1">
      <c r="A181" s="21">
        <f>SUBTOTAL(103,B$3:B181)</f>
        <v>95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16.5</v>
      </c>
      <c r="F181" s="204" t="str">
        <f t="shared" si="2"/>
        <v>OK</v>
      </c>
    </row>
    <row r="182" spans="1:6" ht="18.75" customHeight="1">
      <c r="A182" s="21">
        <f>SUBTOTAL(103,B$3:B182)</f>
        <v>96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309</v>
      </c>
      <c r="F182" s="204" t="str">
        <f t="shared" si="2"/>
        <v>OK</v>
      </c>
    </row>
    <row r="183" spans="1:6" ht="18.75" customHeight="1">
      <c r="A183" s="21">
        <f>SUBTOTAL(103,B$3:B183)</f>
        <v>97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92</v>
      </c>
      <c r="F183" s="204" t="str">
        <f t="shared" si="2"/>
        <v>OK</v>
      </c>
    </row>
    <row r="184" spans="1:6" ht="18.75" customHeight="1">
      <c r="A184" s="21">
        <f>SUBTOTAL(103,B$3:B184)</f>
        <v>98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21.5</v>
      </c>
      <c r="F184" s="204" t="str">
        <f t="shared" si="2"/>
        <v>OK</v>
      </c>
    </row>
    <row r="185" spans="1:6" ht="18.75" customHeight="1">
      <c r="A185" s="21">
        <f>SUBTOTAL(103,B$3:B185)</f>
        <v>99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5.5</v>
      </c>
      <c r="F185" s="204" t="str">
        <f t="shared" si="2"/>
        <v>OK</v>
      </c>
    </row>
    <row r="186" spans="1:6" ht="18.75" customHeight="1">
      <c r="A186" s="21">
        <f>SUBTOTAL(103,B$3:B186)</f>
        <v>100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13</v>
      </c>
      <c r="F186" s="204" t="str">
        <f t="shared" si="2"/>
        <v>OK</v>
      </c>
    </row>
    <row r="187" spans="1:6" ht="18.75" customHeight="1">
      <c r="A187" s="21">
        <f>SUBTOTAL(103,B$3:B187)</f>
        <v>101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37</v>
      </c>
      <c r="F187" s="204" t="str">
        <f t="shared" si="2"/>
        <v>OK</v>
      </c>
    </row>
    <row r="188" spans="1:6" ht="18.75" customHeight="1">
      <c r="A188" s="21">
        <f>SUBTOTAL(103,B$3:B188)</f>
        <v>102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138</v>
      </c>
      <c r="F188" s="204" t="str">
        <f t="shared" si="2"/>
        <v>OK</v>
      </c>
    </row>
    <row r="189" spans="1:6" ht="18.75" hidden="1" customHeight="1">
      <c r="A189" s="21">
        <f>SUBTOTAL(103,B$3:B189)</f>
        <v>102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103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hidden="1" customHeight="1">
      <c r="A191" s="21">
        <f>SUBTOTAL(103,B$3:B191)</f>
        <v>103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103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104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17</v>
      </c>
      <c r="F193" s="204" t="str">
        <f t="shared" si="2"/>
        <v>OK</v>
      </c>
    </row>
    <row r="194" spans="1:6" ht="18.75" customHeight="1">
      <c r="A194" s="21">
        <f>SUBTOTAL(103,B$3:B194)</f>
        <v>105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13.899999999999999</v>
      </c>
      <c r="F194" s="204" t="str">
        <f t="shared" si="2"/>
        <v>OK</v>
      </c>
    </row>
    <row r="195" spans="1:6" ht="18.75" customHeight="1">
      <c r="A195" s="21">
        <f>SUBTOTAL(103,B$3:B195)</f>
        <v>106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44</v>
      </c>
      <c r="F195" s="204" t="str">
        <f t="shared" si="2"/>
        <v>OK</v>
      </c>
    </row>
    <row r="196" spans="1:6" ht="18.75" hidden="1" customHeight="1">
      <c r="A196" s="21">
        <f>SUBTOTAL(103,B$3:B196)</f>
        <v>106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4" t="str">
        <f t="shared" ref="F196:F252" si="3">IF(E196&lt;&gt;0,"OK","×")</f>
        <v>×</v>
      </c>
    </row>
    <row r="197" spans="1:6" ht="18.75" customHeight="1">
      <c r="A197" s="21">
        <f>SUBTOTAL(103,B$3:B197)</f>
        <v>107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15.5</v>
      </c>
      <c r="F197" s="204" t="str">
        <f t="shared" si="3"/>
        <v>OK</v>
      </c>
    </row>
    <row r="198" spans="1:6" ht="18.75" customHeight="1">
      <c r="A198" s="21">
        <f>SUBTOTAL(103,B$3:B198)</f>
        <v>108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7</v>
      </c>
      <c r="F198" s="204" t="str">
        <f t="shared" si="3"/>
        <v>OK</v>
      </c>
    </row>
    <row r="199" spans="1:6" ht="18.75" customHeight="1">
      <c r="A199" s="21">
        <f>SUBTOTAL(103,B$3:B199)</f>
        <v>109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</v>
      </c>
      <c r="F199" s="204" t="str">
        <f t="shared" si="3"/>
        <v>OK</v>
      </c>
    </row>
    <row r="200" spans="1:6" ht="18.75" customHeight="1">
      <c r="A200" s="21">
        <f>SUBTOTAL(103,B$3:B200)</f>
        <v>110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0.5</v>
      </c>
      <c r="F200" s="204" t="str">
        <f t="shared" si="3"/>
        <v>OK</v>
      </c>
    </row>
    <row r="201" spans="1:6" ht="18.75" customHeight="1">
      <c r="A201" s="21">
        <f>SUBTOTAL(103,B$3:B201)</f>
        <v>111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0.4</v>
      </c>
      <c r="F201" s="204" t="str">
        <f t="shared" si="3"/>
        <v>OK</v>
      </c>
    </row>
    <row r="202" spans="1:6" ht="18.75" hidden="1" customHeight="1">
      <c r="A202" s="21">
        <f>SUBTOTAL(103,B$3:B202)</f>
        <v>111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112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8</v>
      </c>
      <c r="F203" s="204" t="str">
        <f t="shared" si="3"/>
        <v>OK</v>
      </c>
    </row>
    <row r="204" spans="1:6" ht="18.75" customHeight="1">
      <c r="A204" s="21">
        <f>SUBTOTAL(103,B$3:B204)</f>
        <v>113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25</v>
      </c>
      <c r="F204" s="204" t="str">
        <f t="shared" si="3"/>
        <v>OK</v>
      </c>
    </row>
    <row r="205" spans="1:6" ht="18.75" customHeight="1">
      <c r="A205" s="21">
        <f>SUBTOTAL(103,B$3:B205)</f>
        <v>114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</v>
      </c>
      <c r="F205" s="204" t="str">
        <f t="shared" si="3"/>
        <v>OK</v>
      </c>
    </row>
    <row r="206" spans="1:6" ht="18.75" customHeight="1">
      <c r="A206" s="21">
        <f>SUBTOTAL(103,B$3:B206)</f>
        <v>115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20</v>
      </c>
      <c r="F206" s="204" t="str">
        <f t="shared" si="3"/>
        <v>OK</v>
      </c>
    </row>
    <row r="207" spans="1:6" ht="18.75" customHeight="1">
      <c r="A207" s="21">
        <f>SUBTOTAL(103,B$3:B207)</f>
        <v>116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17</v>
      </c>
      <c r="F207" s="204" t="str">
        <f t="shared" si="3"/>
        <v>OK</v>
      </c>
    </row>
    <row r="208" spans="1:6" ht="18.75" hidden="1" customHeight="1">
      <c r="A208" s="21">
        <f>SUBTOTAL(103,B$3:B208)</f>
        <v>116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116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116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117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04" t="str">
        <f t="shared" si="3"/>
        <v>OK</v>
      </c>
    </row>
    <row r="212" spans="1:6" ht="18.75" customHeight="1">
      <c r="A212" s="21">
        <f>SUBTOTAL(103,B$3:B212)</f>
        <v>118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1.1000000000000001</v>
      </c>
      <c r="F212" s="204" t="str">
        <f t="shared" si="3"/>
        <v>OK</v>
      </c>
    </row>
    <row r="213" spans="1:6" ht="18.75" hidden="1" customHeight="1">
      <c r="A213" s="21">
        <f>SUBTOTAL(103,B$3:B213)</f>
        <v>118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119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32</v>
      </c>
      <c r="F214" s="204" t="str">
        <f t="shared" si="3"/>
        <v>OK</v>
      </c>
    </row>
    <row r="215" spans="1:6" ht="18.75" hidden="1" customHeight="1">
      <c r="A215" s="21">
        <f>SUBTOTAL(103,B$3:B215)</f>
        <v>119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119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119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119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119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119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119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119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119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119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119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119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119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120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22.334000000000003</v>
      </c>
      <c r="F229" s="204" t="str">
        <f t="shared" si="3"/>
        <v>OK</v>
      </c>
    </row>
    <row r="230" spans="1:6" ht="18.75" customHeight="1">
      <c r="A230" s="21">
        <f>SUBTOTAL(103,B$3:B230)</f>
        <v>121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24</v>
      </c>
      <c r="F230" s="204" t="str">
        <f t="shared" si="3"/>
        <v>OK</v>
      </c>
    </row>
    <row r="231" spans="1:6" ht="18.75" customHeight="1">
      <c r="A231" s="21">
        <f>SUBTOTAL(103,B$3:B231)</f>
        <v>122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04" t="str">
        <f t="shared" si="3"/>
        <v>OK</v>
      </c>
    </row>
    <row r="232" spans="1:6" ht="18.75" customHeight="1">
      <c r="A232" s="21">
        <f>SUBTOTAL(103,B$3:B232)</f>
        <v>123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562</v>
      </c>
      <c r="F232" s="204" t="str">
        <f t="shared" si="3"/>
        <v>OK</v>
      </c>
    </row>
    <row r="233" spans="1:6" ht="18.75" customHeight="1">
      <c r="A233" s="21">
        <f>SUBTOTAL(103,B$3:B233)</f>
        <v>124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0.96</v>
      </c>
      <c r="F233" s="204" t="str">
        <f t="shared" si="3"/>
        <v>OK</v>
      </c>
    </row>
    <row r="234" spans="1:6" ht="18.75" customHeight="1">
      <c r="A234" s="21">
        <f>SUBTOTAL(103,B$3:B234)</f>
        <v>125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4</v>
      </c>
      <c r="F234" s="204" t="str">
        <f t="shared" si="3"/>
        <v>OK</v>
      </c>
    </row>
    <row r="235" spans="1:6" ht="18.75" hidden="1" customHeight="1">
      <c r="A235" s="21">
        <f>SUBTOTAL(103,B$3:B235)</f>
        <v>125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125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customHeight="1">
      <c r="A237" s="21">
        <f>SUBTOTAL(103,B$3:B237)</f>
        <v>126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17</v>
      </c>
      <c r="F237" s="204" t="str">
        <f t="shared" si="3"/>
        <v>OK</v>
      </c>
    </row>
    <row r="238" spans="1:6" ht="18.75" customHeight="1">
      <c r="A238" s="21">
        <f>SUBTOTAL(103,B$3:B238)</f>
        <v>127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11</v>
      </c>
      <c r="F238" s="204" t="str">
        <f t="shared" si="3"/>
        <v>OK</v>
      </c>
    </row>
    <row r="239" spans="1:6" ht="18.75" customHeight="1">
      <c r="A239" s="21">
        <f>SUBTOTAL(103,B$3:B239)</f>
        <v>128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20</v>
      </c>
      <c r="F239" s="204" t="str">
        <f t="shared" si="3"/>
        <v>OK</v>
      </c>
    </row>
    <row r="240" spans="1:6" ht="18.75" hidden="1" customHeight="1">
      <c r="A240" s="21">
        <f>SUBTOTAL(103,B$3:B240)</f>
        <v>128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128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hidden="1" customHeight="1">
      <c r="A242" s="21">
        <f>SUBTOTAL(103,B$3:B242)</f>
        <v>128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04" t="str">
        <f t="shared" si="3"/>
        <v>×</v>
      </c>
    </row>
    <row r="243" spans="1:6" ht="18.75" customHeight="1">
      <c r="A243" s="21">
        <f>SUBTOTAL(103,B$3:B243)</f>
        <v>129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633</v>
      </c>
      <c r="F243" s="204" t="str">
        <f t="shared" si="3"/>
        <v>OK</v>
      </c>
    </row>
    <row r="244" spans="1:6" ht="18.75" hidden="1" customHeight="1">
      <c r="A244" s="21">
        <f>SUBTOTAL(103,B$3:B244)</f>
        <v>129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129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130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675</v>
      </c>
      <c r="F246" s="204" t="str">
        <f t="shared" si="3"/>
        <v>OK</v>
      </c>
    </row>
    <row r="247" spans="1:6" ht="39" customHeight="1">
      <c r="A247" s="21">
        <f>SUBTOTAL(103,B$3:B247)</f>
        <v>131</v>
      </c>
      <c r="B247" s="21">
        <f>P!A249</f>
        <v>245</v>
      </c>
      <c r="C247" s="307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D247" s="11" t="str">
        <f>P!C249</f>
        <v>টাকা</v>
      </c>
      <c r="E247" s="31">
        <f>P!AJ249</f>
        <v>10940</v>
      </c>
      <c r="F247" s="204" t="str">
        <f t="shared" si="3"/>
        <v>OK</v>
      </c>
    </row>
    <row r="248" spans="1:6" ht="18.75" customHeight="1">
      <c r="A248" s="21">
        <f>SUBTOTAL(103,B$3:B248)</f>
        <v>132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540</v>
      </c>
      <c r="F248" s="204" t="str">
        <f t="shared" si="3"/>
        <v>OK</v>
      </c>
    </row>
    <row r="249" spans="1:6" ht="18.75" customHeight="1">
      <c r="A249" s="21">
        <f>SUBTOTAL(103,B$3:B249)</f>
        <v>133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4300</v>
      </c>
      <c r="F249" s="204" t="str">
        <f t="shared" si="3"/>
        <v>OK</v>
      </c>
    </row>
    <row r="250" spans="1:6" ht="18.75" customHeight="1">
      <c r="A250" s="21">
        <f>SUBTOTAL(103,B$3:B250)</f>
        <v>134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1620</v>
      </c>
      <c r="F250" s="204" t="str">
        <f t="shared" si="3"/>
        <v>OK</v>
      </c>
    </row>
    <row r="251" spans="1:6" ht="18.75" customHeight="1">
      <c r="A251" s="21">
        <f>SUBTOTAL(103,B$3:B251)</f>
        <v>135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5870</v>
      </c>
      <c r="F251" s="204" t="str">
        <f t="shared" si="3"/>
        <v>OK</v>
      </c>
    </row>
    <row r="252" spans="1:6" ht="18.75" customHeight="1">
      <c r="A252" s="21">
        <f>SUBTOTAL(103,B$3:B252)</f>
        <v>136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29700</v>
      </c>
      <c r="F252" s="20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P!D3+11</f>
        <v>45873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topLeftCell="A185" zoomScale="85" zoomScaleNormal="85" workbookViewId="0">
      <selection activeCell="C201" sqref="C20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1" t="s">
        <v>542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203"/>
      <c r="W1" s="65"/>
    </row>
    <row r="2" spans="1:25" ht="15" customHeight="1">
      <c r="A2" s="453" t="s">
        <v>0</v>
      </c>
      <c r="B2" s="455" t="s">
        <v>214</v>
      </c>
      <c r="C2" s="457" t="s">
        <v>1</v>
      </c>
      <c r="D2" s="459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442</v>
      </c>
      <c r="R2" s="347" t="s">
        <v>443</v>
      </c>
      <c r="S2" s="372" t="s">
        <v>444</v>
      </c>
      <c r="T2" s="34" t="s">
        <v>445</v>
      </c>
      <c r="U2" s="461" t="s">
        <v>305</v>
      </c>
      <c r="V2" s="447" t="s">
        <v>345</v>
      </c>
      <c r="W2" s="24"/>
      <c r="Y2" s="202"/>
    </row>
    <row r="3" spans="1:25" ht="12" customHeight="1">
      <c r="A3" s="454"/>
      <c r="B3" s="456"/>
      <c r="C3" s="458"/>
      <c r="D3" s="460"/>
      <c r="E3" s="35">
        <f>P!D3</f>
        <v>45862</v>
      </c>
      <c r="F3" s="35">
        <f>P!F3</f>
        <v>45863</v>
      </c>
      <c r="G3" s="35">
        <f>P!H3</f>
        <v>45864</v>
      </c>
      <c r="H3" s="35">
        <f>P!J3</f>
        <v>45865</v>
      </c>
      <c r="I3" s="35">
        <f>P!L3</f>
        <v>45866</v>
      </c>
      <c r="J3" s="35">
        <f>P!N3</f>
        <v>45867</v>
      </c>
      <c r="K3" s="35">
        <f>P!P3</f>
        <v>45868</v>
      </c>
      <c r="L3" s="35">
        <f>P!R3</f>
        <v>45869</v>
      </c>
      <c r="M3" s="35">
        <f>P!T3</f>
        <v>45870</v>
      </c>
      <c r="N3" s="35">
        <f>P!V3</f>
        <v>45871</v>
      </c>
      <c r="O3" s="35">
        <f>P!X3</f>
        <v>45872</v>
      </c>
      <c r="P3" s="35">
        <f>P!Z3</f>
        <v>45873</v>
      </c>
      <c r="Q3" s="35">
        <f>P!AB3</f>
        <v>45874</v>
      </c>
      <c r="R3" s="35">
        <f>P!AD3</f>
        <v>45875</v>
      </c>
      <c r="S3" s="35">
        <f>P!AF3</f>
        <v>45876</v>
      </c>
      <c r="T3" s="35">
        <f>P!AH3</f>
        <v>45877</v>
      </c>
      <c r="U3" s="462"/>
      <c r="V3" s="448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50</v>
      </c>
      <c r="G6" s="33">
        <f>P!H7</f>
        <v>0</v>
      </c>
      <c r="H6" s="33">
        <f>P!J7</f>
        <v>50</v>
      </c>
      <c r="I6" s="33">
        <f>P!L7</f>
        <v>0</v>
      </c>
      <c r="J6" s="33">
        <f>P!N7</f>
        <v>50</v>
      </c>
      <c r="K6" s="33">
        <f>P!P7</f>
        <v>50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24250</v>
      </c>
      <c r="V6" s="204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6100</v>
      </c>
      <c r="V7" s="204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25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04" t="str">
        <f t="shared" si="0"/>
        <v>OK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30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04" t="str">
        <f t="shared" si="0"/>
        <v>OK</v>
      </c>
      <c r="W10" s="25"/>
    </row>
    <row r="11" spans="1:25" ht="16.5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25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3250</v>
      </c>
      <c r="V11" s="204" t="str">
        <f t="shared" si="0"/>
        <v>OK</v>
      </c>
      <c r="W11" s="25"/>
    </row>
    <row r="12" spans="1:25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6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8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480</v>
      </c>
      <c r="V13" s="204" t="str">
        <f t="shared" si="0"/>
        <v>OK</v>
      </c>
      <c r="W13" s="25"/>
    </row>
    <row r="14" spans="1:25" ht="16.5">
      <c r="A14" s="21">
        <f>SUBTOTAL(103,B$4:B14)</f>
        <v>7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5</v>
      </c>
      <c r="G14" s="33">
        <f>P!H15</f>
        <v>60</v>
      </c>
      <c r="H14" s="33">
        <f>P!J15</f>
        <v>10</v>
      </c>
      <c r="I14" s="33">
        <f>P!L15</f>
        <v>35</v>
      </c>
      <c r="J14" s="33">
        <f>P!N15</f>
        <v>0</v>
      </c>
      <c r="K14" s="33">
        <f>P!P15</f>
        <v>10</v>
      </c>
      <c r="L14" s="33">
        <f>P!R15</f>
        <v>5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22280</v>
      </c>
      <c r="V14" s="204" t="str">
        <f t="shared" si="0"/>
        <v>OK</v>
      </c>
      <c r="W14" s="24"/>
    </row>
    <row r="15" spans="1:25" ht="16.5">
      <c r="A15" s="21">
        <f>SUBTOTAL(103,B$4:B15)</f>
        <v>8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1</v>
      </c>
      <c r="H15" s="33">
        <f>P!J16</f>
        <v>0</v>
      </c>
      <c r="I15" s="33">
        <f>P!L16</f>
        <v>1</v>
      </c>
      <c r="J15" s="33">
        <f>P!N16</f>
        <v>0</v>
      </c>
      <c r="K15" s="33">
        <f>P!P16</f>
        <v>0</v>
      </c>
      <c r="L15" s="33">
        <f>P!R16</f>
        <v>2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1280</v>
      </c>
      <c r="V15" s="204" t="str">
        <f t="shared" si="0"/>
        <v>OK</v>
      </c>
      <c r="W15" s="25"/>
    </row>
    <row r="16" spans="1:25" ht="16.5">
      <c r="A16" s="21">
        <f>SUBTOTAL(103,B$4:B16)</f>
        <v>9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25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04" t="str">
        <f t="shared" si="0"/>
        <v>OK</v>
      </c>
      <c r="W16" s="24"/>
    </row>
    <row r="17" spans="1:23" ht="16.5" hidden="1">
      <c r="A17" s="21">
        <f>SUBTOTAL(103,B$4:B17)</f>
        <v>9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10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0.45</v>
      </c>
      <c r="H18" s="33">
        <f>P!J19</f>
        <v>0</v>
      </c>
      <c r="I18" s="33">
        <f>P!L19</f>
        <v>0.3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330</v>
      </c>
      <c r="V18" s="204" t="str">
        <f t="shared" si="0"/>
        <v>OK</v>
      </c>
      <c r="W18" s="24"/>
    </row>
    <row r="19" spans="1:23" ht="16.5" hidden="1">
      <c r="A19" s="21">
        <f>SUBTOTAL(103,B$4:B19)</f>
        <v>10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04" t="str">
        <f t="shared" si="0"/>
        <v>OK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0.5</v>
      </c>
      <c r="F21" s="33">
        <f>P!F22</f>
        <v>0</v>
      </c>
      <c r="G21" s="33">
        <f>P!H22</f>
        <v>5</v>
      </c>
      <c r="H21" s="33">
        <f>P!J22</f>
        <v>0</v>
      </c>
      <c r="I21" s="33">
        <f>P!L22</f>
        <v>0</v>
      </c>
      <c r="J21" s="33">
        <f>P!N22</f>
        <v>0.5</v>
      </c>
      <c r="K21" s="33">
        <f>P!P22</f>
        <v>2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7380</v>
      </c>
      <c r="V21" s="204" t="str">
        <f t="shared" si="0"/>
        <v>OK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4</v>
      </c>
      <c r="J22" s="33">
        <f>P!N23</f>
        <v>0</v>
      </c>
      <c r="K22" s="33">
        <f>P!P23</f>
        <v>2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1560</v>
      </c>
      <c r="V22" s="204" t="str">
        <f t="shared" si="0"/>
        <v>OK</v>
      </c>
      <c r="W22" s="25"/>
    </row>
    <row r="23" spans="1:23" ht="16.5" hidden="1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4" t="str">
        <f t="shared" si="0"/>
        <v>×</v>
      </c>
      <c r="W23" s="25"/>
    </row>
    <row r="24" spans="1:23" ht="16.5">
      <c r="A24" s="21">
        <f>SUBTOTAL(103,B$4:B24)</f>
        <v>14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3</v>
      </c>
      <c r="H24" s="33">
        <f>P!J25</f>
        <v>0</v>
      </c>
      <c r="I24" s="33">
        <f>P!L25</f>
        <v>4</v>
      </c>
      <c r="J24" s="33">
        <f>P!N25</f>
        <v>0</v>
      </c>
      <c r="K24" s="33">
        <f>P!P25</f>
        <v>4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1995</v>
      </c>
      <c r="V24" s="204" t="str">
        <f t="shared" si="0"/>
        <v>OK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4.0000000000000001E-3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1200</v>
      </c>
      <c r="V30" s="204" t="str">
        <f t="shared" si="0"/>
        <v>OK</v>
      </c>
      <c r="W30" s="25"/>
    </row>
    <row r="31" spans="1:23" ht="16.5">
      <c r="A31" s="21">
        <f>SUBTOTAL(103,B$4:B31)</f>
        <v>16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04" t="str">
        <f t="shared" si="0"/>
        <v>OK</v>
      </c>
      <c r="W31" s="25"/>
    </row>
    <row r="32" spans="1:23" ht="16.5">
      <c r="A32" s="21">
        <f>SUBTOTAL(103,B$4:B32)</f>
        <v>17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2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240</v>
      </c>
      <c r="V32" s="204" t="str">
        <f t="shared" si="0"/>
        <v>OK</v>
      </c>
      <c r="W32" s="25"/>
    </row>
    <row r="33" spans="1:23" ht="16.5" hidden="1">
      <c r="A33" s="21">
        <f>SUBTOTAL(103,B$4:B33)</f>
        <v>17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17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 hidden="1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04" t="str">
        <f t="shared" si="0"/>
        <v>×</v>
      </c>
      <c r="W35" s="25"/>
    </row>
    <row r="36" spans="1:23" ht="16.5">
      <c r="A36" s="21">
        <f>SUBTOTAL(103,B$4:B36)</f>
        <v>18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6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1020</v>
      </c>
      <c r="V36" s="204" t="str">
        <f t="shared" si="0"/>
        <v>OK</v>
      </c>
      <c r="W36" s="25"/>
    </row>
    <row r="37" spans="1:23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2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800</v>
      </c>
      <c r="V37" s="204" t="str">
        <f t="shared" si="0"/>
        <v>OK</v>
      </c>
      <c r="W37" s="25"/>
    </row>
    <row r="38" spans="1:23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20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2</v>
      </c>
      <c r="F39" s="33">
        <f>P!F40</f>
        <v>0</v>
      </c>
      <c r="G39" s="33">
        <f>P!H40</f>
        <v>5</v>
      </c>
      <c r="H39" s="33">
        <f>P!J40</f>
        <v>2</v>
      </c>
      <c r="I39" s="33">
        <f>P!L40</f>
        <v>14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2365</v>
      </c>
      <c r="V39" s="204" t="str">
        <f t="shared" si="0"/>
        <v>OK</v>
      </c>
      <c r="W39" s="25"/>
    </row>
    <row r="40" spans="1:23" ht="16.5" hidden="1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4" t="str">
        <f t="shared" si="0"/>
        <v>×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5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450</v>
      </c>
      <c r="V41" s="204" t="str">
        <f t="shared" si="0"/>
        <v>OK</v>
      </c>
      <c r="W41" s="25"/>
    </row>
    <row r="42" spans="1:23" ht="16.5" hidden="1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4" t="str">
        <f t="shared" si="0"/>
        <v>×</v>
      </c>
      <c r="W42" s="25"/>
    </row>
    <row r="43" spans="1:23" ht="16.5" hidden="1">
      <c r="A43" s="21">
        <f>SUBTOTAL(103,B$4:B43)</f>
        <v>21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 hidden="1">
      <c r="A46" s="21">
        <f>SUBTOTAL(103,B$4:B46)</f>
        <v>21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4" t="str">
        <f t="shared" si="0"/>
        <v>×</v>
      </c>
      <c r="W46" s="25"/>
    </row>
    <row r="47" spans="1:23" ht="16.5" hidden="1">
      <c r="A47" s="21">
        <f>SUBTOTAL(103,B$4:B47)</f>
        <v>21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>
      <c r="A48" s="21">
        <f>SUBTOTAL(103,B$4:B48)</f>
        <v>22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500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1000</v>
      </c>
      <c r="V48" s="204" t="str">
        <f t="shared" si="0"/>
        <v>OK</v>
      </c>
      <c r="W48" s="25"/>
    </row>
    <row r="49" spans="1:23" ht="16.5" hidden="1">
      <c r="A49" s="21">
        <f>SUBTOTAL(103,B$4:B49)</f>
        <v>22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4" t="str">
        <f t="shared" si="0"/>
        <v>×</v>
      </c>
      <c r="W49" s="25"/>
    </row>
    <row r="50" spans="1:23" ht="16.5" hidden="1">
      <c r="A50" s="21">
        <f>SUBTOTAL(103,B$4:B50)</f>
        <v>22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23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8</v>
      </c>
      <c r="H51" s="33">
        <f>P!J52</f>
        <v>0</v>
      </c>
      <c r="I51" s="33">
        <f>P!L52</f>
        <v>3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04" t="str">
        <f t="shared" si="0"/>
        <v>OK</v>
      </c>
      <c r="W51" s="25"/>
    </row>
    <row r="52" spans="1:23" ht="16.5">
      <c r="A52" s="21">
        <f>SUBTOTAL(103,B$4:B52)</f>
        <v>24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2</v>
      </c>
      <c r="H52" s="33">
        <f>P!J53</f>
        <v>0</v>
      </c>
      <c r="I52" s="33">
        <f>P!L53</f>
        <v>1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270</v>
      </c>
      <c r="V52" s="204" t="str">
        <f t="shared" si="0"/>
        <v>OK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24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24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25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3</v>
      </c>
      <c r="F57" s="33">
        <f>P!F58</f>
        <v>4</v>
      </c>
      <c r="G57" s="33">
        <f>P!H58</f>
        <v>20</v>
      </c>
      <c r="H57" s="33">
        <f>P!J58</f>
        <v>4</v>
      </c>
      <c r="I57" s="33">
        <f>P!L58</f>
        <v>16</v>
      </c>
      <c r="J57" s="33">
        <f>P!N58</f>
        <v>7</v>
      </c>
      <c r="K57" s="33">
        <f>P!P58</f>
        <v>8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1240</v>
      </c>
      <c r="V57" s="204" t="str">
        <f t="shared" si="0"/>
        <v>OK</v>
      </c>
      <c r="W57" s="25"/>
    </row>
    <row r="58" spans="1:23" ht="16.5">
      <c r="A58" s="21">
        <f>SUBTOTAL(103,B$4:B58)</f>
        <v>26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4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3800</v>
      </c>
      <c r="V58" s="204" t="str">
        <f t="shared" si="0"/>
        <v>OK</v>
      </c>
      <c r="W58" s="25"/>
    </row>
    <row r="59" spans="1:23" ht="16.5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5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1360</v>
      </c>
      <c r="V59" s="204" t="str">
        <f t="shared" si="0"/>
        <v>OK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4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5</v>
      </c>
      <c r="H61" s="31">
        <f>P!J62</f>
        <v>0</v>
      </c>
      <c r="I61" s="31">
        <f>P!L62</f>
        <v>0</v>
      </c>
      <c r="J61" s="31">
        <f>P!N62</f>
        <v>5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04" t="str">
        <f t="shared" si="0"/>
        <v>OK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1</v>
      </c>
      <c r="H62" s="33">
        <f>P!J63</f>
        <v>0</v>
      </c>
      <c r="I62" s="33">
        <f>P!L63</f>
        <v>0.5</v>
      </c>
      <c r="J62" s="33">
        <f>P!N63</f>
        <v>0.5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1550</v>
      </c>
      <c r="V62" s="204" t="str">
        <f t="shared" si="0"/>
        <v>OK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3</v>
      </c>
      <c r="H63" s="33">
        <f>P!J64</f>
        <v>0</v>
      </c>
      <c r="I63" s="33">
        <f>P!L64</f>
        <v>1</v>
      </c>
      <c r="J63" s="33">
        <f>P!N64</f>
        <v>0</v>
      </c>
      <c r="K63" s="33">
        <f>P!P64</f>
        <v>0.5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04" t="str">
        <f t="shared" si="0"/>
        <v>OK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0.2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100</v>
      </c>
      <c r="V64" s="204" t="str">
        <f t="shared" si="0"/>
        <v>OK</v>
      </c>
      <c r="W64" s="25"/>
    </row>
    <row r="65" spans="1:23" ht="16.5" hidden="1">
      <c r="A65" s="21">
        <f>SUBTOTAL(103,B$4:B65)</f>
        <v>31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1</v>
      </c>
      <c r="H66" s="33">
        <f>P!J67</f>
        <v>0</v>
      </c>
      <c r="I66" s="33">
        <f>P!L67</f>
        <v>0</v>
      </c>
      <c r="J66" s="33">
        <f>P!N67</f>
        <v>0.1</v>
      </c>
      <c r="K66" s="33">
        <f>P!P67</f>
        <v>0.1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1020</v>
      </c>
      <c r="V66" s="204" t="str">
        <f t="shared" si="0"/>
        <v>OK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10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180</v>
      </c>
      <c r="V67" s="204" t="str">
        <f t="shared" si="0"/>
        <v>OK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10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180</v>
      </c>
      <c r="V68" s="204" t="str">
        <f t="shared" si="0"/>
        <v>OK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0.2</v>
      </c>
      <c r="H69" s="33">
        <f>P!J70</f>
        <v>0</v>
      </c>
      <c r="I69" s="33">
        <f>P!L70</f>
        <v>0.15</v>
      </c>
      <c r="J69" s="33">
        <f>P!N70</f>
        <v>0</v>
      </c>
      <c r="K69" s="33">
        <f>P!P70</f>
        <v>0</v>
      </c>
      <c r="L69" s="33">
        <f>P!R70</f>
        <v>5.0000000000000001E-3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2360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0.7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700</v>
      </c>
      <c r="V70" s="204" t="str">
        <f t="shared" si="1"/>
        <v>OK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0.2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0.1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540</v>
      </c>
      <c r="V71" s="204" t="str">
        <f t="shared" si="1"/>
        <v>OK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10</v>
      </c>
      <c r="H72" s="33">
        <f>P!J73</f>
        <v>2</v>
      </c>
      <c r="I72" s="33">
        <f>P!L73</f>
        <v>7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152</v>
      </c>
      <c r="V72" s="204" t="str">
        <f t="shared" si="1"/>
        <v>OK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2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1440</v>
      </c>
      <c r="V73" s="204" t="str">
        <f t="shared" si="1"/>
        <v>OK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2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04" t="str">
        <f t="shared" si="1"/>
        <v>OK</v>
      </c>
      <c r="W74" s="25"/>
    </row>
    <row r="75" spans="1:23" ht="16.5" hidden="1">
      <c r="A75" s="21">
        <f>SUBTOTAL(103,B$4:B75)</f>
        <v>40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4.5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8160</v>
      </c>
      <c r="V76" s="204" t="str">
        <f t="shared" si="1"/>
        <v>OK</v>
      </c>
      <c r="W76" s="25"/>
    </row>
    <row r="77" spans="1:23" ht="16.5">
      <c r="A77" s="21">
        <f>SUBTOTAL(103,B$4:B77)</f>
        <v>42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0.4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730</v>
      </c>
      <c r="V77" s="204" t="str">
        <f t="shared" si="1"/>
        <v>OK</v>
      </c>
      <c r="W77" s="25"/>
    </row>
    <row r="78" spans="1:23" ht="16.5">
      <c r="A78" s="21">
        <f>SUBTOTAL(103,B$4:B78)</f>
        <v>43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0.3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1080</v>
      </c>
      <c r="V78" s="204" t="str">
        <f t="shared" si="1"/>
        <v>OK</v>
      </c>
      <c r="W78" s="25"/>
    </row>
    <row r="79" spans="1:23" ht="16.5">
      <c r="A79" s="21">
        <f>SUBTOTAL(103,B$4:B79)</f>
        <v>44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0.1</v>
      </c>
      <c r="H79" s="33">
        <f>P!J80</f>
        <v>0</v>
      </c>
      <c r="I79" s="33">
        <f>P!L80</f>
        <v>0.2</v>
      </c>
      <c r="J79" s="33">
        <f>P!N80</f>
        <v>0.1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220</v>
      </c>
      <c r="V79" s="204" t="str">
        <f t="shared" si="1"/>
        <v>OK</v>
      </c>
      <c r="W79" s="25"/>
    </row>
    <row r="80" spans="1:23" ht="16.5">
      <c r="A80" s="21">
        <f>SUBTOTAL(103,B$4:B80)</f>
        <v>45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0.05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30</v>
      </c>
      <c r="V80" s="204" t="str">
        <f t="shared" si="1"/>
        <v>OK</v>
      </c>
      <c r="W80" s="25"/>
    </row>
    <row r="81" spans="1:23" ht="16.5">
      <c r="A81" s="21">
        <f>SUBTOTAL(103,B$4:B81)</f>
        <v>46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7</v>
      </c>
      <c r="H81" s="33">
        <f>P!J82</f>
        <v>0</v>
      </c>
      <c r="I81" s="33">
        <f>P!L82</f>
        <v>0</v>
      </c>
      <c r="J81" s="33">
        <f>P!N82</f>
        <v>0.5</v>
      </c>
      <c r="K81" s="33">
        <f>P!P82</f>
        <v>1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1530</v>
      </c>
      <c r="V81" s="204" t="str">
        <f t="shared" si="1"/>
        <v>OK</v>
      </c>
      <c r="W81" s="25"/>
    </row>
    <row r="82" spans="1:23" ht="16.5" hidden="1">
      <c r="A82" s="21">
        <f>SUBTOTAL(103,B$4:B82)</f>
        <v>46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47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0.2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560</v>
      </c>
      <c r="V85" s="204" t="str">
        <f t="shared" si="1"/>
        <v>OK</v>
      </c>
      <c r="W85" s="25"/>
    </row>
    <row r="86" spans="1:23" ht="16.5" hidden="1">
      <c r="A86" s="21">
        <f>SUBTOTAL(103,B$4:B86)</f>
        <v>47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48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0.4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720</v>
      </c>
      <c r="V87" s="204" t="str">
        <f t="shared" si="1"/>
        <v>OK</v>
      </c>
      <c r="W87" s="25"/>
    </row>
    <row r="88" spans="1:23" ht="16.5">
      <c r="A88" s="21">
        <f>SUBTOTAL(103,B$4:B88)</f>
        <v>49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04" t="str">
        <f t="shared" si="1"/>
        <v>OK</v>
      </c>
      <c r="W88" s="25"/>
    </row>
    <row r="89" spans="1:23" ht="16.5" hidden="1">
      <c r="A89" s="21">
        <f>SUBTOTAL(103,B$4:B89)</f>
        <v>49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04" t="str">
        <f t="shared" si="1"/>
        <v>×</v>
      </c>
      <c r="W89" s="25"/>
    </row>
    <row r="90" spans="1:23" ht="16.5">
      <c r="A90" s="21">
        <f>SUBTOTAL(103,B$4:B90)</f>
        <v>50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40</v>
      </c>
      <c r="G90" s="33">
        <f>P!H91</f>
        <v>120</v>
      </c>
      <c r="H90" s="33">
        <f>P!J91</f>
        <v>80</v>
      </c>
      <c r="I90" s="33">
        <f>P!L91</f>
        <v>200</v>
      </c>
      <c r="J90" s="33">
        <f>P!N91</f>
        <v>80</v>
      </c>
      <c r="K90" s="33">
        <f>P!P91</f>
        <v>50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6198</v>
      </c>
      <c r="V90" s="204" t="str">
        <f t="shared" si="1"/>
        <v>OK</v>
      </c>
      <c r="W90" s="25"/>
    </row>
    <row r="91" spans="1:23" ht="16.5">
      <c r="A91" s="21">
        <f>SUBTOTAL(103,B$4:B91)</f>
        <v>51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5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100</v>
      </c>
      <c r="V91" s="204" t="str">
        <f t="shared" si="1"/>
        <v>OK</v>
      </c>
      <c r="W91" s="25"/>
    </row>
    <row r="92" spans="1:23" ht="16.5" hidden="1">
      <c r="A92" s="21">
        <f>SUBTOTAL(103,B$4:B92)</f>
        <v>51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 hidden="1">
      <c r="A93" s="21">
        <f>SUBTOTAL(103,B$4:B93)</f>
        <v>51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04" t="str">
        <f t="shared" si="1"/>
        <v>×</v>
      </c>
      <c r="W93" s="25"/>
    </row>
    <row r="94" spans="1:23" ht="16.5" hidden="1">
      <c r="A94" s="21">
        <f>SUBTOTAL(103,B$4:B94)</f>
        <v>51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>
      <c r="A95" s="21">
        <f>SUBTOTAL(103,B$4:B95)</f>
        <v>52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5</v>
      </c>
      <c r="I95" s="33">
        <f>P!L96</f>
        <v>5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1000</v>
      </c>
      <c r="V95" s="204" t="str">
        <f t="shared" si="1"/>
        <v>OK</v>
      </c>
      <c r="W95" s="25"/>
    </row>
    <row r="96" spans="1:23" ht="16.5">
      <c r="A96" s="21">
        <f>SUBTOTAL(103,B$4:B96)</f>
        <v>53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2</v>
      </c>
      <c r="K96" s="33">
        <f>P!P97</f>
        <v>2</v>
      </c>
      <c r="L96" s="33">
        <f>P!R97</f>
        <v>1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1105</v>
      </c>
      <c r="V96" s="204" t="str">
        <f t="shared" si="1"/>
        <v>OK</v>
      </c>
      <c r="W96" s="25"/>
    </row>
    <row r="97" spans="1:23" ht="16.5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1</v>
      </c>
      <c r="I97" s="33">
        <f>P!L98</f>
        <v>2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04" t="str">
        <f t="shared" si="1"/>
        <v>OK</v>
      </c>
      <c r="W97" s="25"/>
    </row>
    <row r="98" spans="1:23" ht="16.5" hidden="1">
      <c r="A98" s="21">
        <f>SUBTOTAL(103,B$4:B98)</f>
        <v>54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4" t="str">
        <f t="shared" si="1"/>
        <v>×</v>
      </c>
      <c r="W98" s="25"/>
    </row>
    <row r="99" spans="1:23" ht="16.5">
      <c r="A99" s="21">
        <f>SUBTOTAL(103,B$4:B99)</f>
        <v>55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1</v>
      </c>
      <c r="J99" s="33">
        <f>P!N100</f>
        <v>0</v>
      </c>
      <c r="K99" s="33">
        <f>P!P100</f>
        <v>1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420</v>
      </c>
      <c r="V99" s="204" t="str">
        <f t="shared" si="1"/>
        <v>OK</v>
      </c>
      <c r="W99" s="25"/>
    </row>
    <row r="100" spans="1:23" ht="16.5" hidden="1">
      <c r="A100" s="21">
        <f>SUBTOTAL(103,B$4:B100)</f>
        <v>55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55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55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55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 hidden="1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4" t="str">
        <f t="shared" si="1"/>
        <v>×</v>
      </c>
      <c r="W105" s="25"/>
    </row>
    <row r="106" spans="1:23" ht="16.5" hidden="1">
      <c r="A106" s="21">
        <f>SUBTOTAL(103,B$4:B106)</f>
        <v>55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2</v>
      </c>
      <c r="H110" s="33">
        <f>P!J111</f>
        <v>0</v>
      </c>
      <c r="I110" s="33">
        <f>P!L111</f>
        <v>2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1080</v>
      </c>
      <c r="V110" s="204" t="str">
        <f t="shared" si="1"/>
        <v>OK</v>
      </c>
      <c r="W110" s="25"/>
    </row>
    <row r="111" spans="1:23" ht="16.5">
      <c r="A111" s="21">
        <f>SUBTOTAL(103,B$4:B111)</f>
        <v>57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0.5</v>
      </c>
      <c r="I111" s="33">
        <f>P!L112</f>
        <v>0.5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860</v>
      </c>
      <c r="V111" s="204" t="str">
        <f t="shared" si="1"/>
        <v>OK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1</v>
      </c>
      <c r="I113" s="33">
        <f>P!L114</f>
        <v>0.5</v>
      </c>
      <c r="J113" s="33">
        <f>P!N114</f>
        <v>0</v>
      </c>
      <c r="K113" s="33">
        <f>P!P114</f>
        <v>2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6850</v>
      </c>
      <c r="V113" s="204" t="str">
        <f t="shared" si="1"/>
        <v>OK</v>
      </c>
      <c r="W113" s="25"/>
    </row>
    <row r="114" spans="1:23" ht="16.5" hidden="1">
      <c r="A114" s="21">
        <f>SUBTOTAL(103,B$4:B114)</f>
        <v>58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58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58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59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216</v>
      </c>
      <c r="I117" s="33">
        <f>P!L118</f>
        <v>72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2490</v>
      </c>
      <c r="V117" s="204" t="str">
        <f t="shared" si="1"/>
        <v>OK</v>
      </c>
      <c r="W117" s="25"/>
    </row>
    <row r="118" spans="1:23" ht="16.5" hidden="1">
      <c r="A118" s="21">
        <f>SUBTOTAL(103,B$4:B118)</f>
        <v>59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59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59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59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59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59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0.6</v>
      </c>
      <c r="I124" s="31">
        <f>P!L125</f>
        <v>1.1000000000000001</v>
      </c>
      <c r="J124" s="31">
        <f>P!N125</f>
        <v>0.6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3020</v>
      </c>
      <c r="V124" s="204" t="str">
        <f t="shared" si="1"/>
        <v>OK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25</v>
      </c>
      <c r="F125" s="31">
        <f>P!F126</f>
        <v>25</v>
      </c>
      <c r="G125" s="31">
        <f>P!H126</f>
        <v>30</v>
      </c>
      <c r="H125" s="31">
        <f>P!J126</f>
        <v>50</v>
      </c>
      <c r="I125" s="31">
        <f>P!L126</f>
        <v>52</v>
      </c>
      <c r="J125" s="31">
        <f>P!N126</f>
        <v>35</v>
      </c>
      <c r="K125" s="31">
        <f>P!P126</f>
        <v>26</v>
      </c>
      <c r="L125" s="31">
        <f>P!R126</f>
        <v>24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2670</v>
      </c>
      <c r="V125" s="204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20.2</v>
      </c>
      <c r="J127" s="33">
        <f>P!N128</f>
        <v>3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3248</v>
      </c>
      <c r="V127" s="204" t="str">
        <f t="shared" si="1"/>
        <v>OK</v>
      </c>
      <c r="W127" s="25"/>
    </row>
    <row r="128" spans="1:23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3.1400999999999999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1193</v>
      </c>
      <c r="V128" s="204" t="str">
        <f t="shared" si="1"/>
        <v>OK</v>
      </c>
      <c r="W128" s="25"/>
    </row>
    <row r="129" spans="1:23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1</v>
      </c>
      <c r="I129" s="33">
        <f>P!L130</f>
        <v>0</v>
      </c>
      <c r="J129" s="33">
        <f>P!N130</f>
        <v>5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2530</v>
      </c>
      <c r="V129" s="204" t="str">
        <f t="shared" si="1"/>
        <v>OK</v>
      </c>
      <c r="W129" s="25"/>
    </row>
    <row r="130" spans="1:23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4.4000000000000004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1892</v>
      </c>
      <c r="V130" s="204" t="str">
        <f t="shared" si="1"/>
        <v>OK</v>
      </c>
      <c r="W130" s="25"/>
    </row>
    <row r="131" spans="1:23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2</v>
      </c>
      <c r="F131" s="33">
        <f>P!F132</f>
        <v>3</v>
      </c>
      <c r="G131" s="33">
        <f>P!H132</f>
        <v>0</v>
      </c>
      <c r="H131" s="33">
        <f>P!J132</f>
        <v>12</v>
      </c>
      <c r="I131" s="33">
        <f>P!L132</f>
        <v>2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1520</v>
      </c>
      <c r="V131" s="204" t="str">
        <f t="shared" si="1"/>
        <v>OK</v>
      </c>
      <c r="W131" s="25"/>
    </row>
    <row r="132" spans="1:23" ht="16.5">
      <c r="A132" s="21">
        <f>SUBTOTAL(103,B$4:B132)</f>
        <v>67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2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300</v>
      </c>
      <c r="V132" s="204" t="str">
        <f t="shared" si="1"/>
        <v>OK</v>
      </c>
      <c r="W132" s="25"/>
    </row>
    <row r="133" spans="1:23" ht="16.5">
      <c r="A133" s="21">
        <f>SUBTOTAL(103,B$4:B133)</f>
        <v>68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18</v>
      </c>
      <c r="I133" s="33">
        <f>P!L134</f>
        <v>30</v>
      </c>
      <c r="J133" s="33">
        <f>P!N134</f>
        <v>5.9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7788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69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8</v>
      </c>
      <c r="F134" s="33">
        <f>P!F135</f>
        <v>0</v>
      </c>
      <c r="G134" s="33">
        <f>P!H135</f>
        <v>0</v>
      </c>
      <c r="H134" s="33">
        <f>P!J135</f>
        <v>9</v>
      </c>
      <c r="I134" s="33">
        <f>P!L135</f>
        <v>8</v>
      </c>
      <c r="J134" s="33">
        <f>P!N135</f>
        <v>0</v>
      </c>
      <c r="K134" s="33">
        <f>P!P135</f>
        <v>10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7220</v>
      </c>
      <c r="V134" s="204" t="str">
        <f t="shared" si="2"/>
        <v>OK</v>
      </c>
      <c r="W134" s="25"/>
    </row>
    <row r="135" spans="1:23" ht="16.5" hidden="1">
      <c r="A135" s="21">
        <f>SUBTOTAL(103,B$4:B135)</f>
        <v>69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70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1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0.5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420</v>
      </c>
      <c r="V136" s="204" t="str">
        <f t="shared" si="2"/>
        <v>OK</v>
      </c>
      <c r="W136" s="25"/>
    </row>
    <row r="137" spans="1:23" ht="16.5">
      <c r="A137" s="21">
        <f>SUBTOTAL(103,B$4:B137)</f>
        <v>71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3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990</v>
      </c>
      <c r="V137" s="204" t="str">
        <f t="shared" si="2"/>
        <v>OK</v>
      </c>
      <c r="W137" s="25"/>
    </row>
    <row r="138" spans="1:23" ht="16.5">
      <c r="A138" s="21">
        <f>SUBTOTAL(103,B$4:B138)</f>
        <v>72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7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455</v>
      </c>
      <c r="V138" s="204" t="str">
        <f t="shared" si="2"/>
        <v>OK</v>
      </c>
      <c r="W138" s="25"/>
    </row>
    <row r="139" spans="1:23" ht="17.25" hidden="1" customHeight="1">
      <c r="A139" s="21">
        <f>SUBTOTAL(103,B$4:B139)</f>
        <v>72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72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72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73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480</v>
      </c>
      <c r="H142" s="33">
        <f>P!J143</f>
        <v>0</v>
      </c>
      <c r="I142" s="33">
        <f>P!L143</f>
        <v>60</v>
      </c>
      <c r="J142" s="33">
        <f>P!N143</f>
        <v>0</v>
      </c>
      <c r="K142" s="33">
        <f>P!P143</f>
        <v>31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12642</v>
      </c>
      <c r="V142" s="204" t="str">
        <f t="shared" si="2"/>
        <v>OK</v>
      </c>
      <c r="W142" s="25"/>
    </row>
    <row r="143" spans="1:23" ht="16.5" hidden="1">
      <c r="A143" s="21">
        <f>SUBTOTAL(103,B$4:B143)</f>
        <v>73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74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105</v>
      </c>
      <c r="H144" s="33">
        <f>P!J145</f>
        <v>5</v>
      </c>
      <c r="I144" s="33">
        <f>P!L145</f>
        <v>25</v>
      </c>
      <c r="J144" s="33">
        <f>P!N145</f>
        <v>4.5</v>
      </c>
      <c r="K144" s="33">
        <f>P!P145</f>
        <v>1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161225</v>
      </c>
      <c r="V144" s="204" t="str">
        <f t="shared" si="2"/>
        <v>OK</v>
      </c>
      <c r="W144" s="25"/>
    </row>
    <row r="145" spans="1:23" ht="16.5" hidden="1">
      <c r="A145" s="21">
        <f>SUBTOTAL(103,B$4:B145)</f>
        <v>74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75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10</v>
      </c>
      <c r="H146" s="33">
        <f>P!J147</f>
        <v>0</v>
      </c>
      <c r="I146" s="33">
        <f>P!L147</f>
        <v>0</v>
      </c>
      <c r="J146" s="33">
        <f>P!N147</f>
        <v>3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10400</v>
      </c>
      <c r="V146" s="204" t="str">
        <f t="shared" si="2"/>
        <v>OK</v>
      </c>
      <c r="W146" s="25"/>
    </row>
    <row r="147" spans="1:23" ht="16.5">
      <c r="A147" s="21">
        <f>SUBTOTAL(103,B$4:B147)</f>
        <v>76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9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10350</v>
      </c>
      <c r="V147" s="204" t="str">
        <f t="shared" si="2"/>
        <v>OK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>
      <c r="A150" s="21">
        <f>SUBTOTAL(103,B$4:B150)</f>
        <v>77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6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3940</v>
      </c>
      <c r="V150" s="204" t="str">
        <f t="shared" si="2"/>
        <v>OK</v>
      </c>
      <c r="W150" s="25"/>
    </row>
    <row r="151" spans="1:23" ht="16.5">
      <c r="A151" s="21">
        <f>SUBTOTAL(103,B$4:B151)</f>
        <v>78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12</v>
      </c>
      <c r="F151" s="33">
        <f>P!F152</f>
        <v>8</v>
      </c>
      <c r="G151" s="33">
        <f>P!H152</f>
        <v>135</v>
      </c>
      <c r="H151" s="33">
        <f>P!J152</f>
        <v>16</v>
      </c>
      <c r="I151" s="33">
        <f>P!L152</f>
        <v>85</v>
      </c>
      <c r="J151" s="33">
        <f>P!N152</f>
        <v>10</v>
      </c>
      <c r="K151" s="33">
        <f>P!P152</f>
        <v>10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72704</v>
      </c>
      <c r="V151" s="204" t="str">
        <f t="shared" si="2"/>
        <v>OK</v>
      </c>
      <c r="W151" s="25"/>
    </row>
    <row r="152" spans="1:23" ht="16.5" hidden="1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27.4</v>
      </c>
      <c r="J153" s="33">
        <f>P!N154</f>
        <v>3.1</v>
      </c>
      <c r="K153" s="33">
        <f>P!P154</f>
        <v>5.0999999999999996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7543</v>
      </c>
      <c r="V153" s="204" t="str">
        <f t="shared" si="2"/>
        <v>OK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5.0999999999999996</v>
      </c>
      <c r="F154" s="33">
        <f>P!F155</f>
        <v>0</v>
      </c>
      <c r="G154" s="33">
        <f>P!H155</f>
        <v>6</v>
      </c>
      <c r="H154" s="33">
        <f>P!J155</f>
        <v>0</v>
      </c>
      <c r="I154" s="33">
        <f>P!L155</f>
        <v>39.9</v>
      </c>
      <c r="J154" s="33">
        <f>P!N155</f>
        <v>0</v>
      </c>
      <c r="K154" s="33">
        <f>P!P155</f>
        <v>0</v>
      </c>
      <c r="L154" s="33">
        <f>P!R155</f>
        <v>6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21863</v>
      </c>
      <c r="V154" s="204" t="str">
        <f t="shared" si="2"/>
        <v>OK</v>
      </c>
      <c r="W154" s="25"/>
    </row>
    <row r="155" spans="1:23" ht="16.5">
      <c r="A155" s="21">
        <f>SUBTOTAL(103,B$4:B155)</f>
        <v>81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9.1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3276</v>
      </c>
      <c r="V155" s="204" t="str">
        <f t="shared" si="2"/>
        <v>OK</v>
      </c>
      <c r="W155" s="25"/>
    </row>
    <row r="156" spans="1:23" ht="16.5">
      <c r="A156" s="21">
        <f>SUBTOTAL(103,B$4:B156)</f>
        <v>82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6.4</v>
      </c>
      <c r="J156" s="33">
        <f>P!N157</f>
        <v>0</v>
      </c>
      <c r="K156" s="33">
        <f>P!P157</f>
        <v>3.7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22763</v>
      </c>
      <c r="V156" s="204" t="str">
        <f t="shared" si="2"/>
        <v>OK</v>
      </c>
      <c r="W156" s="25"/>
    </row>
    <row r="157" spans="1:23" ht="16.5">
      <c r="A157" s="21">
        <f>SUBTOTAL(103,B$4:B157)</f>
        <v>83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3.5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4060</v>
      </c>
      <c r="V157" s="204" t="str">
        <f t="shared" si="2"/>
        <v>OK</v>
      </c>
      <c r="W157" s="25"/>
    </row>
    <row r="158" spans="1:23" ht="16.5" hidden="1">
      <c r="A158" s="21">
        <f>SUBTOTAL(103,B$4:B158)</f>
        <v>83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83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83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 hidden="1">
      <c r="A161" s="21">
        <f>SUBTOTAL(103,B$4:B161)</f>
        <v>83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04" t="str">
        <f t="shared" si="2"/>
        <v>×</v>
      </c>
      <c r="W161" s="25"/>
    </row>
    <row r="162" spans="1:23" ht="16.5">
      <c r="A162" s="21">
        <f>SUBTOTAL(103,B$4:B162)</f>
        <v>84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2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1400</v>
      </c>
      <c r="V162" s="204" t="str">
        <f t="shared" si="2"/>
        <v>OK</v>
      </c>
      <c r="W162" s="25"/>
    </row>
    <row r="163" spans="1:23" ht="16.5">
      <c r="A163" s="21">
        <f>SUBTOTAL(103,B$4:B163)</f>
        <v>85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3</v>
      </c>
      <c r="H163" s="33">
        <f>P!J164</f>
        <v>0</v>
      </c>
      <c r="I163" s="33">
        <f>P!L164</f>
        <v>2.5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6600</v>
      </c>
      <c r="V163" s="204" t="str">
        <f t="shared" si="2"/>
        <v>OK</v>
      </c>
      <c r="W163" s="25"/>
    </row>
    <row r="164" spans="1:23" ht="16.5" hidden="1">
      <c r="A164" s="21">
        <f>SUBTOTAL(103,B$4:B164)</f>
        <v>85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85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85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85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>
      <c r="A168" s="21">
        <f>SUBTOTAL(103,B$4:B168)</f>
        <v>86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1</v>
      </c>
      <c r="H168" s="33">
        <f>P!J169</f>
        <v>0</v>
      </c>
      <c r="I168" s="33">
        <f>P!L169</f>
        <v>8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3390</v>
      </c>
      <c r="V168" s="204" t="str">
        <f t="shared" si="2"/>
        <v>OK</v>
      </c>
      <c r="W168" s="25"/>
    </row>
    <row r="169" spans="1:23" ht="16.5">
      <c r="A169" s="21">
        <f>SUBTOTAL(103,B$4:B169)</f>
        <v>87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3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2170</v>
      </c>
      <c r="V169" s="204" t="str">
        <f t="shared" si="2"/>
        <v>OK</v>
      </c>
      <c r="W169" s="25"/>
    </row>
    <row r="170" spans="1:23" ht="16.5">
      <c r="A170" s="21">
        <f>SUBTOTAL(103,B$4:B170)</f>
        <v>88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5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04" t="str">
        <f t="shared" si="2"/>
        <v>OK</v>
      </c>
      <c r="W170" s="25"/>
    </row>
    <row r="171" spans="1:23" ht="16.5" hidden="1">
      <c r="A171" s="21">
        <f>SUBTOTAL(103,B$4:B171)</f>
        <v>88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88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>
      <c r="A173" s="21">
        <f>SUBTOTAL(103,B$4:B173)</f>
        <v>89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4.5999999999999996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3772</v>
      </c>
      <c r="V173" s="204" t="str">
        <f t="shared" si="2"/>
        <v>OK</v>
      </c>
      <c r="W173" s="25"/>
    </row>
    <row r="174" spans="1:23" ht="16.5">
      <c r="A174" s="21">
        <f>SUBTOTAL(103,B$4:B174)</f>
        <v>90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10.1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7470</v>
      </c>
      <c r="V174" s="204" t="str">
        <f t="shared" si="2"/>
        <v>OK</v>
      </c>
      <c r="W174" s="25"/>
    </row>
    <row r="175" spans="1:23" ht="16.5" hidden="1">
      <c r="A175" s="21">
        <f>SUBTOTAL(103,B$4:B175)</f>
        <v>90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90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90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91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30</v>
      </c>
      <c r="H178" s="33">
        <f>P!J179</f>
        <v>0</v>
      </c>
      <c r="I178" s="33">
        <f>P!L179</f>
        <v>15</v>
      </c>
      <c r="J178" s="33">
        <f>P!N179</f>
        <v>0</v>
      </c>
      <c r="K178" s="33">
        <f>P!P179</f>
        <v>3</v>
      </c>
      <c r="L178" s="33">
        <f>P!R179</f>
        <v>7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1330</v>
      </c>
      <c r="V178" s="204" t="str">
        <f t="shared" si="2"/>
        <v>OK</v>
      </c>
      <c r="W178" s="25"/>
    </row>
    <row r="179" spans="1:23" ht="16.5">
      <c r="A179" s="21">
        <f>SUBTOTAL(103,B$4:B179)</f>
        <v>92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5</v>
      </c>
      <c r="F179" s="31">
        <f>P!F180</f>
        <v>0</v>
      </c>
      <c r="G179" s="31">
        <f>P!H180</f>
        <v>30</v>
      </c>
      <c r="H179" s="31">
        <f>P!J180</f>
        <v>7</v>
      </c>
      <c r="I179" s="31">
        <f>P!L180</f>
        <v>30</v>
      </c>
      <c r="J179" s="31">
        <f>P!N180</f>
        <v>0</v>
      </c>
      <c r="K179" s="31">
        <f>P!P180</f>
        <v>7</v>
      </c>
      <c r="L179" s="31">
        <f>P!R180</f>
        <v>4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5095</v>
      </c>
      <c r="V179" s="204" t="str">
        <f t="shared" si="2"/>
        <v>OK</v>
      </c>
      <c r="W179" s="25"/>
    </row>
    <row r="180" spans="1:23" ht="16.5">
      <c r="A180" s="21">
        <f>SUBTOTAL(103,B$4:B180)</f>
        <v>93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</v>
      </c>
      <c r="G180" s="31">
        <f>P!H181</f>
        <v>6</v>
      </c>
      <c r="H180" s="31">
        <f>P!J181</f>
        <v>0.5</v>
      </c>
      <c r="I180" s="31">
        <f>P!L181</f>
        <v>3.5</v>
      </c>
      <c r="J180" s="31">
        <f>P!N181</f>
        <v>0.5</v>
      </c>
      <c r="K180" s="31">
        <f>P!P181</f>
        <v>0.5</v>
      </c>
      <c r="L180" s="31">
        <f>P!R181</f>
        <v>0.5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2030</v>
      </c>
      <c r="V180" s="204" t="str">
        <f t="shared" si="2"/>
        <v>OK</v>
      </c>
      <c r="W180" s="25"/>
    </row>
    <row r="181" spans="1:23" ht="16.5">
      <c r="A181" s="21">
        <f>SUBTOTAL(103,B$4:B181)</f>
        <v>94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0.5</v>
      </c>
      <c r="G181" s="33">
        <f>P!H182</f>
        <v>3</v>
      </c>
      <c r="H181" s="33">
        <f>P!J182</f>
        <v>8</v>
      </c>
      <c r="I181" s="33">
        <f>P!L182</f>
        <v>1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2240</v>
      </c>
      <c r="V181" s="204" t="str">
        <f t="shared" si="2"/>
        <v>OK</v>
      </c>
      <c r="W181" s="25"/>
    </row>
    <row r="182" spans="1:23" ht="16.5">
      <c r="A182" s="21">
        <f>SUBTOTAL(103,B$4:B182)</f>
        <v>95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0.5</v>
      </c>
      <c r="G182" s="33">
        <f>P!H183</f>
        <v>8</v>
      </c>
      <c r="H182" s="33">
        <f>P!J183</f>
        <v>1</v>
      </c>
      <c r="I182" s="33">
        <f>P!L183</f>
        <v>4</v>
      </c>
      <c r="J182" s="33">
        <f>P!N183</f>
        <v>1</v>
      </c>
      <c r="K182" s="33">
        <f>P!P183</f>
        <v>1</v>
      </c>
      <c r="L182" s="33">
        <f>P!R183</f>
        <v>0.5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2550</v>
      </c>
      <c r="V182" s="204" t="str">
        <f t="shared" si="2"/>
        <v>OK</v>
      </c>
      <c r="W182" s="25"/>
    </row>
    <row r="183" spans="1:23" ht="16.5">
      <c r="A183" s="21">
        <f>SUBTOTAL(103,B$4:B183)</f>
        <v>96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15</v>
      </c>
      <c r="F183" s="33">
        <f>P!F184</f>
        <v>12</v>
      </c>
      <c r="G183" s="33">
        <f>P!H184</f>
        <v>150</v>
      </c>
      <c r="H183" s="33">
        <f>P!J184</f>
        <v>20</v>
      </c>
      <c r="I183" s="33">
        <f>P!L184</f>
        <v>60</v>
      </c>
      <c r="J183" s="33">
        <f>P!N184</f>
        <v>20</v>
      </c>
      <c r="K183" s="33">
        <f>P!P184</f>
        <v>20</v>
      </c>
      <c r="L183" s="33">
        <f>P!R184</f>
        <v>12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1459</v>
      </c>
      <c r="V183" s="204" t="str">
        <f t="shared" si="2"/>
        <v>OK</v>
      </c>
      <c r="W183" s="25"/>
    </row>
    <row r="184" spans="1:23" ht="16.5">
      <c r="A184" s="21">
        <f>SUBTOTAL(103,B$4:B184)</f>
        <v>97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4</v>
      </c>
      <c r="F184" s="33">
        <f>P!F185</f>
        <v>2</v>
      </c>
      <c r="G184" s="33">
        <f>P!H185</f>
        <v>25</v>
      </c>
      <c r="H184" s="33">
        <f>P!J185</f>
        <v>3</v>
      </c>
      <c r="I184" s="33">
        <f>P!L185</f>
        <v>15</v>
      </c>
      <c r="J184" s="33">
        <f>P!N185</f>
        <v>5</v>
      </c>
      <c r="K184" s="33">
        <f>P!P185</f>
        <v>8</v>
      </c>
      <c r="L184" s="33">
        <f>P!R185</f>
        <v>30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4845</v>
      </c>
      <c r="V184" s="204" t="str">
        <f t="shared" si="2"/>
        <v>OK</v>
      </c>
      <c r="W184" s="25"/>
    </row>
    <row r="185" spans="1:23" ht="16.5">
      <c r="A185" s="21">
        <f>SUBTOTAL(103,B$4:B185)</f>
        <v>98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0.5</v>
      </c>
      <c r="G185" s="33">
        <f>P!H186</f>
        <v>5</v>
      </c>
      <c r="H185" s="33">
        <f>P!J186</f>
        <v>2</v>
      </c>
      <c r="I185" s="33">
        <f>P!L186</f>
        <v>8</v>
      </c>
      <c r="J185" s="33">
        <f>P!N186</f>
        <v>2</v>
      </c>
      <c r="K185" s="33">
        <f>P!P186</f>
        <v>2</v>
      </c>
      <c r="L185" s="33">
        <f>P!R186</f>
        <v>1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1650</v>
      </c>
      <c r="V185" s="204" t="str">
        <f t="shared" si="2"/>
        <v>OK</v>
      </c>
      <c r="W185" s="25"/>
    </row>
    <row r="186" spans="1:23" ht="16.5">
      <c r="A186" s="21">
        <f>SUBTOTAL(103,B$4:B186)</f>
        <v>99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0.5</v>
      </c>
      <c r="J186" s="33">
        <f>P!N187</f>
        <v>5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350</v>
      </c>
      <c r="V186" s="204" t="str">
        <f t="shared" si="2"/>
        <v>OK</v>
      </c>
      <c r="W186" s="25"/>
    </row>
    <row r="187" spans="1:23" ht="16.5">
      <c r="A187" s="21">
        <f>SUBTOTAL(103,B$4:B187)</f>
        <v>100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10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960</v>
      </c>
      <c r="V187" s="204" t="str">
        <f t="shared" si="2"/>
        <v>OK</v>
      </c>
      <c r="W187" s="25"/>
    </row>
    <row r="188" spans="1:23" ht="16.5">
      <c r="A188" s="21">
        <f>SUBTOTAL(103,B$4:B188)</f>
        <v>101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19</v>
      </c>
      <c r="I188" s="33">
        <f>P!L189</f>
        <v>0</v>
      </c>
      <c r="J188" s="33">
        <f>P!N189</f>
        <v>18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1850</v>
      </c>
      <c r="V188" s="204" t="str">
        <f t="shared" si="2"/>
        <v>OK</v>
      </c>
      <c r="W188" s="25"/>
    </row>
    <row r="189" spans="1:23" ht="16.5">
      <c r="A189" s="21">
        <f>SUBTOTAL(103,B$4:B189)</f>
        <v>102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32</v>
      </c>
      <c r="G189" s="33">
        <f>P!H190</f>
        <v>24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50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836</v>
      </c>
      <c r="V189" s="204" t="str">
        <f t="shared" si="2"/>
        <v>OK</v>
      </c>
      <c r="W189" s="25"/>
    </row>
    <row r="190" spans="1:23" ht="16.5" hidden="1">
      <c r="A190" s="21">
        <f>SUBTOTAL(103,B$4:B190)</f>
        <v>102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103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30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390</v>
      </c>
      <c r="V191" s="204" t="str">
        <f t="shared" si="2"/>
        <v>OK</v>
      </c>
      <c r="W191" s="25"/>
    </row>
    <row r="192" spans="1:23" ht="16.5" hidden="1">
      <c r="A192" s="21">
        <f>SUBTOTAL(103,B$4:B192)</f>
        <v>103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103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104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7</v>
      </c>
      <c r="G194" s="33">
        <f>P!H195</f>
        <v>0</v>
      </c>
      <c r="H194" s="33">
        <f>P!J195</f>
        <v>0</v>
      </c>
      <c r="I194" s="33">
        <f>P!L195</f>
        <v>10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680</v>
      </c>
      <c r="V194" s="204" t="str">
        <f t="shared" si="2"/>
        <v>OK</v>
      </c>
      <c r="W194" s="25"/>
    </row>
    <row r="195" spans="1:23" ht="16.5">
      <c r="A195" s="21">
        <f>SUBTOTAL(103,B$4:B195)</f>
        <v>105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13.899999999999999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276</v>
      </c>
      <c r="V195" s="204" t="str">
        <f t="shared" si="2"/>
        <v>OK</v>
      </c>
      <c r="W195" s="25"/>
    </row>
    <row r="196" spans="1:23" ht="16.5">
      <c r="A196" s="21">
        <f>SUBTOTAL(103,B$4:B196)</f>
        <v>106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5</v>
      </c>
      <c r="F196" s="33">
        <f>P!F197</f>
        <v>0</v>
      </c>
      <c r="G196" s="33">
        <f>P!H197</f>
        <v>5</v>
      </c>
      <c r="H196" s="33">
        <f>P!J197</f>
        <v>1</v>
      </c>
      <c r="I196" s="33">
        <f>P!L197</f>
        <v>25</v>
      </c>
      <c r="J196" s="33">
        <f>P!N197</f>
        <v>0</v>
      </c>
      <c r="K196" s="33">
        <f>P!P197</f>
        <v>0</v>
      </c>
      <c r="L196" s="33">
        <f>P!R197</f>
        <v>8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936</v>
      </c>
      <c r="V196" s="204" t="str">
        <f t="shared" si="2"/>
        <v>OK</v>
      </c>
      <c r="W196" s="25"/>
    </row>
    <row r="197" spans="1:23" ht="16.5" hidden="1">
      <c r="A197" s="21">
        <f>SUBTOTAL(103,B$4:B197)</f>
        <v>106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4" t="str">
        <f t="shared" ref="V197:V253" si="3">IF(U197&lt;&gt;0, "OK","×")</f>
        <v>×</v>
      </c>
      <c r="W197" s="25"/>
    </row>
    <row r="198" spans="1:23" ht="16.5">
      <c r="A198" s="21">
        <f>SUBTOTAL(103,B$4:B198)</f>
        <v>107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0.5</v>
      </c>
      <c r="G198" s="33">
        <f>P!H199</f>
        <v>3</v>
      </c>
      <c r="H198" s="33">
        <f>P!J199</f>
        <v>1</v>
      </c>
      <c r="I198" s="33">
        <f>P!L199</f>
        <v>6</v>
      </c>
      <c r="J198" s="33">
        <f>P!N199</f>
        <v>1</v>
      </c>
      <c r="K198" s="33">
        <f>P!P199</f>
        <v>2</v>
      </c>
      <c r="L198" s="33">
        <f>P!R199</f>
        <v>1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2015</v>
      </c>
      <c r="V198" s="204" t="str">
        <f t="shared" si="3"/>
        <v>OK</v>
      </c>
      <c r="W198" s="25"/>
    </row>
    <row r="199" spans="1:23" ht="16.5">
      <c r="A199" s="21">
        <f>SUBTOTAL(103,B$4:B199)</f>
        <v>108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2.5</v>
      </c>
      <c r="H199" s="33">
        <f>P!J200</f>
        <v>0.5</v>
      </c>
      <c r="I199" s="33">
        <f>P!L200</f>
        <v>1.5</v>
      </c>
      <c r="J199" s="33">
        <f>P!N200</f>
        <v>0.5</v>
      </c>
      <c r="K199" s="33">
        <f>P!P200</f>
        <v>0.5</v>
      </c>
      <c r="L199" s="33">
        <f>P!R200</f>
        <v>0.5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1145</v>
      </c>
      <c r="V199" s="204" t="str">
        <f t="shared" si="3"/>
        <v>OK</v>
      </c>
      <c r="W199" s="25"/>
    </row>
    <row r="200" spans="1:23" ht="16.5">
      <c r="A200" s="21">
        <f>SUBTOTAL(103,B$4:B200)</f>
        <v>109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1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220</v>
      </c>
      <c r="V200" s="204" t="str">
        <f t="shared" si="3"/>
        <v>OK</v>
      </c>
      <c r="W200" s="25"/>
    </row>
    <row r="201" spans="1:23" ht="16.5">
      <c r="A201" s="21">
        <f>SUBTOTAL(103,B$4:B201)</f>
        <v>110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0.5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300</v>
      </c>
      <c r="V201" s="204" t="str">
        <f t="shared" si="3"/>
        <v>OK</v>
      </c>
      <c r="W201" s="25"/>
    </row>
    <row r="202" spans="1:23" ht="16.5">
      <c r="A202" s="21">
        <f>SUBTOTAL(103,B$4:B202)</f>
        <v>111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0.4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180</v>
      </c>
      <c r="V202" s="204" t="str">
        <f t="shared" si="3"/>
        <v>OK</v>
      </c>
      <c r="W202" s="25"/>
    </row>
    <row r="203" spans="1:23" ht="16.5" hidden="1">
      <c r="A203" s="21">
        <f>SUBTOTAL(103,B$4:B203)</f>
        <v>111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112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5</v>
      </c>
      <c r="I204" s="33">
        <f>P!L205</f>
        <v>0</v>
      </c>
      <c r="J204" s="33">
        <f>P!N205</f>
        <v>3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360</v>
      </c>
      <c r="V204" s="204" t="str">
        <f t="shared" si="3"/>
        <v>OK</v>
      </c>
      <c r="W204" s="25"/>
    </row>
    <row r="205" spans="1:23" ht="16.5">
      <c r="A205" s="21">
        <f>SUBTOTAL(103,B$4:B205)</f>
        <v>113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25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750</v>
      </c>
      <c r="V205" s="204" t="str">
        <f t="shared" si="3"/>
        <v>OK</v>
      </c>
      <c r="W205" s="25"/>
    </row>
    <row r="206" spans="1:23" ht="16.5">
      <c r="A206" s="21">
        <f>SUBTOTAL(103,B$4:B206)</f>
        <v>114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1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100</v>
      </c>
      <c r="V206" s="204" t="str">
        <f t="shared" si="3"/>
        <v>OK</v>
      </c>
      <c r="W206" s="25"/>
    </row>
    <row r="207" spans="1:23" ht="16.5">
      <c r="A207" s="21">
        <f>SUBTOTAL(103,B$4:B207)</f>
        <v>115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5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10</v>
      </c>
      <c r="J207" s="33">
        <f>P!N208</f>
        <v>0</v>
      </c>
      <c r="K207" s="33">
        <f>P!P208</f>
        <v>0</v>
      </c>
      <c r="L207" s="33">
        <f>P!R208</f>
        <v>5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900</v>
      </c>
      <c r="V207" s="204" t="str">
        <f t="shared" si="3"/>
        <v>OK</v>
      </c>
      <c r="W207" s="25"/>
    </row>
    <row r="208" spans="1:23" ht="16.5">
      <c r="A208" s="21">
        <f>SUBTOTAL(103,B$4:B208)</f>
        <v>116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10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7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1090</v>
      </c>
      <c r="V208" s="204" t="str">
        <f t="shared" si="3"/>
        <v>OK</v>
      </c>
      <c r="W208" s="25"/>
    </row>
    <row r="209" spans="1:23" ht="16.5" hidden="1">
      <c r="A209" s="21">
        <f>SUBTOTAL(103,B$4:B209)</f>
        <v>116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116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116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117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5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450</v>
      </c>
      <c r="V212" s="204" t="str">
        <f t="shared" si="3"/>
        <v>OK</v>
      </c>
      <c r="W212" s="25"/>
    </row>
    <row r="213" spans="1:23" ht="16.5">
      <c r="A213" s="21">
        <f>SUBTOTAL(103,B$4:B213)</f>
        <v>118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0.1</v>
      </c>
      <c r="J213" s="33">
        <f>P!N214</f>
        <v>0</v>
      </c>
      <c r="K213" s="33">
        <f>P!P214</f>
        <v>1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300</v>
      </c>
      <c r="V213" s="204" t="str">
        <f t="shared" si="3"/>
        <v>OK</v>
      </c>
      <c r="W213" s="25"/>
    </row>
    <row r="214" spans="1:23" ht="16.5" hidden="1">
      <c r="A214" s="21">
        <f>SUBTOTAL(103,B$4:B214)</f>
        <v>118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119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1</v>
      </c>
      <c r="F215" s="33">
        <f>P!F216</f>
        <v>0</v>
      </c>
      <c r="G215" s="33">
        <f>P!H216</f>
        <v>25</v>
      </c>
      <c r="H215" s="33">
        <f>P!J216</f>
        <v>1</v>
      </c>
      <c r="I215" s="33">
        <f>P!L216</f>
        <v>0</v>
      </c>
      <c r="J215" s="33">
        <f>P!N216</f>
        <v>3</v>
      </c>
      <c r="K215" s="33">
        <f>P!P216</f>
        <v>2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1930</v>
      </c>
      <c r="V215" s="204" t="str">
        <f t="shared" si="3"/>
        <v>OK</v>
      </c>
      <c r="W215" s="25"/>
    </row>
    <row r="216" spans="1:23" ht="16.5" hidden="1">
      <c r="A216" s="21">
        <f>SUBTOTAL(103,B$4:B216)</f>
        <v>119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119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119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119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119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119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119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119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119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119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119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119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119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120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2.9340000000000002</v>
      </c>
      <c r="F230" s="33">
        <f>P!F231</f>
        <v>0</v>
      </c>
      <c r="G230" s="33">
        <f>P!H231</f>
        <v>0</v>
      </c>
      <c r="H230" s="33">
        <f>P!J231</f>
        <v>2.8</v>
      </c>
      <c r="I230" s="33">
        <f>P!L231</f>
        <v>9.8000000000000007</v>
      </c>
      <c r="J230" s="33">
        <f>P!N231</f>
        <v>6.8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15187</v>
      </c>
      <c r="V230" s="204" t="str">
        <f t="shared" si="3"/>
        <v>OK</v>
      </c>
      <c r="W230" s="25"/>
    </row>
    <row r="231" spans="1:23" ht="16.5">
      <c r="A231" s="21">
        <f>SUBTOTAL(103,B$4:B231)</f>
        <v>121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24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22800</v>
      </c>
      <c r="V231" s="204" t="str">
        <f t="shared" si="3"/>
        <v>OK</v>
      </c>
      <c r="W231" s="25"/>
    </row>
    <row r="232" spans="1:23" ht="16.5">
      <c r="A232" s="21">
        <f>SUBTOTAL(103,B$4:B232)</f>
        <v>122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2000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04" t="str">
        <f t="shared" si="3"/>
        <v>OK</v>
      </c>
      <c r="W232" s="25"/>
    </row>
    <row r="233" spans="1:23" ht="16.5">
      <c r="A233" s="21">
        <f>SUBTOTAL(103,B$4:B233)</f>
        <v>123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22</v>
      </c>
      <c r="G233" s="33">
        <f>P!H234</f>
        <v>540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14380</v>
      </c>
      <c r="V233" s="204" t="str">
        <f t="shared" si="3"/>
        <v>OK</v>
      </c>
      <c r="W233" s="25"/>
    </row>
    <row r="234" spans="1:23" ht="16.5">
      <c r="A234" s="21">
        <f>SUBTOTAL(103,B$4:B234)</f>
        <v>124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0.96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470</v>
      </c>
      <c r="V234" s="204" t="str">
        <f t="shared" si="3"/>
        <v>OK</v>
      </c>
      <c r="W234" s="25"/>
    </row>
    <row r="235" spans="1:23" ht="16.5">
      <c r="A235" s="21">
        <f>SUBTOTAL(103,B$4:B235)</f>
        <v>125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2</v>
      </c>
      <c r="I235" s="31">
        <f>P!L236</f>
        <v>0</v>
      </c>
      <c r="J235" s="31">
        <f>P!N236</f>
        <v>2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2400</v>
      </c>
      <c r="V235" s="204" t="str">
        <f t="shared" si="3"/>
        <v>OK</v>
      </c>
      <c r="W235" s="25"/>
    </row>
    <row r="236" spans="1:23" ht="16.5" hidden="1">
      <c r="A236" s="21">
        <f>SUBTOTAL(103,B$4:B236)</f>
        <v>125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125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>
      <c r="A238" s="21">
        <f>SUBTOTAL(103,B$4:B238)</f>
        <v>126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17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6460</v>
      </c>
      <c r="V238" s="204" t="str">
        <f t="shared" si="3"/>
        <v>OK</v>
      </c>
      <c r="W238" s="25"/>
    </row>
    <row r="239" spans="1:23" ht="16.5">
      <c r="A239" s="21">
        <f>SUBTOTAL(103,B$4:B239)</f>
        <v>127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3</v>
      </c>
      <c r="H239" s="33">
        <f>P!J240</f>
        <v>0</v>
      </c>
      <c r="I239" s="33">
        <f>P!L240</f>
        <v>4</v>
      </c>
      <c r="J239" s="33">
        <f>P!N240</f>
        <v>4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5220</v>
      </c>
      <c r="V239" s="204" t="str">
        <f t="shared" si="3"/>
        <v>OK</v>
      </c>
      <c r="W239" s="25"/>
    </row>
    <row r="240" spans="1:23" ht="16.5">
      <c r="A240" s="21">
        <f>SUBTOTAL(103,B$4:B240)</f>
        <v>128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20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6400</v>
      </c>
      <c r="V240" s="204" t="str">
        <f t="shared" si="3"/>
        <v>OK</v>
      </c>
      <c r="W240" s="25"/>
    </row>
    <row r="241" spans="1:25" ht="16.5" hidden="1">
      <c r="A241" s="21">
        <f>SUBTOTAL(103,B$4:B241)</f>
        <v>128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128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 hidden="1">
      <c r="A243" s="21">
        <f>SUBTOTAL(103,B$4:B243)</f>
        <v>128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4" t="str">
        <f t="shared" si="3"/>
        <v>×</v>
      </c>
      <c r="W243" s="25"/>
    </row>
    <row r="244" spans="1:25" ht="16.5">
      <c r="A244" s="21">
        <f>SUBTOTAL(103,B$4:B244)</f>
        <v>129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69</v>
      </c>
      <c r="F244" s="33">
        <f>P!F245</f>
        <v>53</v>
      </c>
      <c r="G244" s="33">
        <f>P!H245</f>
        <v>78</v>
      </c>
      <c r="H244" s="33">
        <f>P!J245</f>
        <v>30</v>
      </c>
      <c r="I244" s="33">
        <f>P!L245</f>
        <v>161</v>
      </c>
      <c r="J244" s="33">
        <f>P!N245</f>
        <v>104</v>
      </c>
      <c r="K244" s="33">
        <f>P!P245</f>
        <v>69</v>
      </c>
      <c r="L244" s="33">
        <f>P!R245</f>
        <v>69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5920</v>
      </c>
      <c r="V244" s="204" t="str">
        <f t="shared" si="3"/>
        <v>OK</v>
      </c>
      <c r="W244" s="25"/>
    </row>
    <row r="245" spans="1:25" ht="16.5" hidden="1">
      <c r="A245" s="21">
        <f>SUBTOTAL(103,B$4:B245)</f>
        <v>129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129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130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475</v>
      </c>
      <c r="H247" s="33">
        <f>P!J248</f>
        <v>0</v>
      </c>
      <c r="I247" s="33">
        <f>P!L248</f>
        <v>200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13500</v>
      </c>
      <c r="V247" s="204" t="str">
        <f t="shared" si="3"/>
        <v>OK</v>
      </c>
      <c r="W247" s="25"/>
    </row>
    <row r="248" spans="1:25" ht="57.75" customHeight="1">
      <c r="A248" s="21">
        <f>SUBTOTAL(103,B$4:B248)</f>
        <v>131</v>
      </c>
      <c r="B248" s="21">
        <f>P!A249</f>
        <v>245</v>
      </c>
      <c r="C248" s="436" t="str">
        <f>P!B249</f>
        <v>বিবিধ (পলিব্যাগ, প্রিংগেলস, বার্গার, চিকেন বল, আমলকি, ঝালমুড়ি, ওয়াটাইম মাস্ক, চিকেন মিটবল..)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1440</v>
      </c>
      <c r="H248" s="33">
        <f>P!J249</f>
        <v>2365</v>
      </c>
      <c r="I248" s="33">
        <f>P!L249</f>
        <v>300</v>
      </c>
      <c r="J248" s="33">
        <f>P!N249</f>
        <v>1600</v>
      </c>
      <c r="K248" s="33">
        <f>P!P249</f>
        <v>5235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10940</v>
      </c>
      <c r="V248" s="204" t="str">
        <f t="shared" si="3"/>
        <v>OK</v>
      </c>
      <c r="W248" s="25"/>
    </row>
    <row r="249" spans="1:25" ht="16.5">
      <c r="A249" s="21">
        <f>SUBTOTAL(103,B$4:B249)</f>
        <v>132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60</v>
      </c>
      <c r="G249" s="33">
        <f>P!H250</f>
        <v>60</v>
      </c>
      <c r="H249" s="33">
        <f>P!J250</f>
        <v>120</v>
      </c>
      <c r="I249" s="33">
        <f>P!L250</f>
        <v>180</v>
      </c>
      <c r="J249" s="33">
        <f>P!N250</f>
        <v>60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540</v>
      </c>
      <c r="V249" s="204" t="str">
        <f t="shared" si="3"/>
        <v>OK</v>
      </c>
      <c r="W249" s="25"/>
    </row>
    <row r="250" spans="1:25" ht="16.5">
      <c r="A250" s="21">
        <f>SUBTOTAL(103,B$4:B250)</f>
        <v>133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1300</v>
      </c>
      <c r="H250" s="33">
        <f>P!J251</f>
        <v>0</v>
      </c>
      <c r="I250" s="33">
        <f>P!L251</f>
        <v>3000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4300</v>
      </c>
      <c r="V250" s="204" t="str">
        <f t="shared" si="3"/>
        <v>OK</v>
      </c>
      <c r="W250" s="25"/>
    </row>
    <row r="251" spans="1:25" ht="16.5">
      <c r="A251" s="21">
        <f>SUBTOTAL(103,B$4:B251)</f>
        <v>134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50</v>
      </c>
      <c r="F251" s="33">
        <f>P!F252</f>
        <v>60</v>
      </c>
      <c r="G251" s="33">
        <f>P!H252</f>
        <v>250</v>
      </c>
      <c r="H251" s="33">
        <f>P!J252</f>
        <v>100</v>
      </c>
      <c r="I251" s="33">
        <f>P!L252</f>
        <v>900</v>
      </c>
      <c r="J251" s="33">
        <f>P!N252</f>
        <v>50</v>
      </c>
      <c r="K251" s="33">
        <f>P!P252</f>
        <v>150</v>
      </c>
      <c r="L251" s="33">
        <f>P!R252</f>
        <v>60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1620</v>
      </c>
      <c r="V251" s="204" t="str">
        <f t="shared" si="3"/>
        <v>OK</v>
      </c>
      <c r="W251" s="25"/>
    </row>
    <row r="252" spans="1:25" ht="16.5">
      <c r="A252" s="21">
        <f>SUBTOTAL(103,B$4:B252)</f>
        <v>135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220</v>
      </c>
      <c r="F252" s="33">
        <f>P!F253</f>
        <v>400</v>
      </c>
      <c r="G252" s="33">
        <f>P!H253</f>
        <v>1880</v>
      </c>
      <c r="H252" s="33">
        <f>P!J253</f>
        <v>650</v>
      </c>
      <c r="I252" s="33">
        <f>P!L253</f>
        <v>1580</v>
      </c>
      <c r="J252" s="33">
        <f>P!N253</f>
        <v>410</v>
      </c>
      <c r="K252" s="33">
        <f>P!P253</f>
        <v>580</v>
      </c>
      <c r="L252" s="33">
        <f>P!R253</f>
        <v>150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5870</v>
      </c>
      <c r="V252" s="204" t="str">
        <f t="shared" si="3"/>
        <v>OK</v>
      </c>
      <c r="W252" s="25"/>
    </row>
    <row r="253" spans="1:25" ht="19.5">
      <c r="A253" s="21">
        <f>SUBTOTAL(103,B$4:B253)</f>
        <v>136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3200</v>
      </c>
      <c r="F253" s="33">
        <f>P!F254</f>
        <v>1500</v>
      </c>
      <c r="G253" s="33">
        <f>P!H254</f>
        <v>5600</v>
      </c>
      <c r="H253" s="33">
        <f>P!J254</f>
        <v>2100</v>
      </c>
      <c r="I253" s="33">
        <f>P!L254</f>
        <v>6600</v>
      </c>
      <c r="J253" s="33">
        <f>P!N254</f>
        <v>4500</v>
      </c>
      <c r="K253" s="33">
        <f>P!P254</f>
        <v>3400</v>
      </c>
      <c r="L253" s="33">
        <f>P!R254</f>
        <v>2800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29700</v>
      </c>
      <c r="V253" s="204" t="str">
        <f t="shared" si="3"/>
        <v>OK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3">
        <f>SUM(U4:U253)</f>
        <v>726396</v>
      </c>
      <c r="U254" s="463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9"/>
      <c r="K255" s="449"/>
      <c r="L255" s="449"/>
      <c r="M255" s="449"/>
      <c r="N255" s="449"/>
      <c r="O255" s="449"/>
      <c r="P255" s="449"/>
      <c r="Q255" s="449"/>
      <c r="R255" s="449"/>
      <c r="S255" s="449"/>
      <c r="T255" s="452"/>
      <c r="U255" s="449"/>
      <c r="V255"/>
      <c r="W255" s="25"/>
      <c r="X255" s="380" t="b">
        <f>T254=TS!D20</f>
        <v>1</v>
      </c>
      <c r="Y255" s="380" t="s">
        <v>377</v>
      </c>
    </row>
    <row r="256" spans="1:25" ht="16.5">
      <c r="I256" s="450"/>
      <c r="J256" s="450"/>
      <c r="K256" s="450"/>
      <c r="L256" s="450"/>
      <c r="M256" s="450"/>
      <c r="N256" s="450"/>
      <c r="O256" s="450"/>
      <c r="P256" s="450"/>
      <c r="Q256" s="450"/>
      <c r="R256" s="450"/>
      <c r="S256" s="450"/>
      <c r="T256" s="450"/>
      <c r="U256" s="450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9"/>
      <c r="J260" s="449"/>
      <c r="K260" s="449"/>
      <c r="L260" s="449"/>
      <c r="M260" s="449"/>
      <c r="N260" s="449"/>
      <c r="O260" s="449"/>
      <c r="P260" s="449"/>
      <c r="Q260" s="449"/>
      <c r="R260" s="449"/>
      <c r="S260" s="449"/>
      <c r="T260" s="449"/>
      <c r="U260" s="449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15" zoomScaleNormal="115" workbookViewId="0">
      <pane xSplit="3" ySplit="4" topLeftCell="D241" activePane="bottomRight" state="frozen"/>
      <selection pane="topRight" activeCell="D1" sqref="D1"/>
      <selection pane="bottomLeft" activeCell="A5" sqref="A5"/>
      <selection pane="bottomRight" activeCell="B249" sqref="B249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customWidth="1"/>
    <col min="6" max="11" width="15" style="130" customWidth="1"/>
    <col min="12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16934</v>
      </c>
      <c r="F1" s="102" t="str">
        <f>IF(G1='2'!C51,"ঠিক","×")</f>
        <v>ঠিক</v>
      </c>
      <c r="G1" s="104">
        <f>SUM(G5:G254)</f>
        <v>24899</v>
      </c>
      <c r="H1" s="102" t="str">
        <f>IF(I1='3'!C51,"ঠিক","×")</f>
        <v>ঠিক</v>
      </c>
      <c r="I1" s="105">
        <f>SUM(I5:I254)</f>
        <v>318843</v>
      </c>
      <c r="J1" s="102" t="str">
        <f>IF(K1='4'!C51,"ঠিক","×")</f>
        <v>ঠিক</v>
      </c>
      <c r="K1" s="104">
        <f>SUM(K5:K254)</f>
        <v>75924</v>
      </c>
      <c r="L1" s="102" t="str">
        <f>IF(M1='5'!C51,"ঠিক","×")</f>
        <v>ঠিক</v>
      </c>
      <c r="M1" s="105">
        <f>SUM(M5:M254)</f>
        <v>169289</v>
      </c>
      <c r="N1" s="102" t="str">
        <f>IF(O1='6'!C51,"ঠিক","×")</f>
        <v>ঠিক</v>
      </c>
      <c r="O1" s="104">
        <f>SUM(O5:O254)</f>
        <v>51749</v>
      </c>
      <c r="P1" s="102" t="str">
        <f>IF(Q1='7'!C51,"ঠিক","×")</f>
        <v>ঠিক</v>
      </c>
      <c r="Q1" s="106">
        <f>SUM(Q5:Q254)</f>
        <v>58268</v>
      </c>
      <c r="R1" s="257" t="str">
        <f>IF(S1='8'!C51,"ঠিক","×")</f>
        <v>ঠিক</v>
      </c>
      <c r="S1" s="258">
        <f>SUM(S5:S254)</f>
        <v>10490</v>
      </c>
      <c r="T1" s="257" t="str">
        <f>IF(U1='9'!C51,"ঠিক","×")</f>
        <v>ঠিক</v>
      </c>
      <c r="U1" s="281">
        <f>SUM(U5:U254)</f>
        <v>0</v>
      </c>
      <c r="V1" s="257" t="str">
        <f>IF(W1='10'!C51,"ঠিক","×")</f>
        <v>ঠিক</v>
      </c>
      <c r="W1" s="258">
        <f>SUM(W5:W254)</f>
        <v>0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72" t="s">
        <v>0</v>
      </c>
      <c r="B2" s="472" t="s">
        <v>1</v>
      </c>
      <c r="C2" s="472" t="s">
        <v>2</v>
      </c>
      <c r="D2" s="473" t="s">
        <v>253</v>
      </c>
      <c r="E2" s="469"/>
      <c r="F2" s="464" t="s">
        <v>254</v>
      </c>
      <c r="G2" s="465"/>
      <c r="H2" s="468" t="s">
        <v>255</v>
      </c>
      <c r="I2" s="469"/>
      <c r="J2" s="464" t="s">
        <v>256</v>
      </c>
      <c r="K2" s="465"/>
      <c r="L2" s="468" t="s">
        <v>257</v>
      </c>
      <c r="M2" s="469"/>
      <c r="N2" s="464" t="s">
        <v>258</v>
      </c>
      <c r="O2" s="465"/>
      <c r="P2" s="468" t="s">
        <v>259</v>
      </c>
      <c r="Q2" s="487"/>
      <c r="R2" s="489" t="s">
        <v>260</v>
      </c>
      <c r="S2" s="490"/>
      <c r="T2" s="494" t="s">
        <v>371</v>
      </c>
      <c r="U2" s="484"/>
      <c r="V2" s="495" t="s">
        <v>372</v>
      </c>
      <c r="W2" s="496"/>
      <c r="X2" s="494" t="s">
        <v>373</v>
      </c>
      <c r="Y2" s="480"/>
      <c r="Z2" s="494" t="s">
        <v>381</v>
      </c>
      <c r="AA2" s="480"/>
      <c r="AB2" s="494" t="s">
        <v>428</v>
      </c>
      <c r="AC2" s="497"/>
      <c r="AD2" s="479" t="s">
        <v>429</v>
      </c>
      <c r="AE2" s="480"/>
      <c r="AF2" s="484" t="s">
        <v>430</v>
      </c>
      <c r="AG2" s="480"/>
      <c r="AH2" s="484" t="s">
        <v>441</v>
      </c>
      <c r="AI2" s="480"/>
      <c r="AJ2" s="475" t="s">
        <v>12</v>
      </c>
      <c r="AK2" s="477" t="s">
        <v>261</v>
      </c>
      <c r="AL2" s="492" t="s">
        <v>14</v>
      </c>
      <c r="AM2" s="109">
        <f>AL256</f>
        <v>726396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72"/>
      <c r="B3" s="472"/>
      <c r="C3" s="472"/>
      <c r="D3" s="474">
        <f>H!C7</f>
        <v>45862</v>
      </c>
      <c r="E3" s="471"/>
      <c r="F3" s="466">
        <f>D3+1</f>
        <v>45863</v>
      </c>
      <c r="G3" s="467"/>
      <c r="H3" s="470">
        <f>F3+1</f>
        <v>45864</v>
      </c>
      <c r="I3" s="471"/>
      <c r="J3" s="466">
        <f>H3+1</f>
        <v>45865</v>
      </c>
      <c r="K3" s="478"/>
      <c r="L3" s="470">
        <f>J3+1</f>
        <v>45866</v>
      </c>
      <c r="M3" s="471"/>
      <c r="N3" s="466">
        <f>L3+1</f>
        <v>45867</v>
      </c>
      <c r="O3" s="478"/>
      <c r="P3" s="470">
        <f>N3+1</f>
        <v>45868</v>
      </c>
      <c r="Q3" s="488"/>
      <c r="R3" s="491">
        <f>P3+1</f>
        <v>45869</v>
      </c>
      <c r="S3" s="478"/>
      <c r="T3" s="474">
        <f>R3+1</f>
        <v>45870</v>
      </c>
      <c r="U3" s="471"/>
      <c r="V3" s="466">
        <f>T3+1</f>
        <v>45871</v>
      </c>
      <c r="W3" s="478"/>
      <c r="X3" s="474">
        <f>V3+1</f>
        <v>45872</v>
      </c>
      <c r="Y3" s="481"/>
      <c r="Z3" s="474">
        <f>X3+1</f>
        <v>45873</v>
      </c>
      <c r="AA3" s="481"/>
      <c r="AB3" s="474">
        <f>Z3+1</f>
        <v>45874</v>
      </c>
      <c r="AC3" s="482"/>
      <c r="AD3" s="483">
        <f>AB3+1</f>
        <v>45875</v>
      </c>
      <c r="AE3" s="481"/>
      <c r="AF3" s="483">
        <f>AD3+1</f>
        <v>45876</v>
      </c>
      <c r="AG3" s="481"/>
      <c r="AH3" s="483">
        <f>AF3+1</f>
        <v>45877</v>
      </c>
      <c r="AI3" s="481"/>
      <c r="AJ3" s="476"/>
      <c r="AK3" s="472"/>
      <c r="AL3" s="493"/>
      <c r="AM3" s="111" t="str">
        <f>IF(ROUND(AM2,2)=ROUND(TS!D20,2),"ঠিক আছে","ভুল")</f>
        <v>ঠিক আছে</v>
      </c>
    </row>
    <row r="4" spans="1:43" ht="21" customHeight="1" thickBot="1">
      <c r="A4" s="472"/>
      <c r="B4" s="472"/>
      <c r="C4" s="472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76"/>
      <c r="AK4" s="472"/>
      <c r="AL4" s="493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>
        <v>0</v>
      </c>
      <c r="M5" s="115">
        <v>0</v>
      </c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>
        <v>0</v>
      </c>
      <c r="M6" s="115">
        <v>0</v>
      </c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>
        <v>50</v>
      </c>
      <c r="G7" s="115">
        <v>6700</v>
      </c>
      <c r="H7" s="116"/>
      <c r="I7" s="115"/>
      <c r="J7" s="114">
        <v>50</v>
      </c>
      <c r="K7" s="115">
        <v>6700</v>
      </c>
      <c r="L7" s="116">
        <v>0</v>
      </c>
      <c r="M7" s="115">
        <v>0</v>
      </c>
      <c r="N7" s="114">
        <v>50</v>
      </c>
      <c r="O7" s="115">
        <v>4150</v>
      </c>
      <c r="P7" s="116">
        <v>50</v>
      </c>
      <c r="Q7" s="117">
        <v>6700</v>
      </c>
      <c r="R7" s="116"/>
      <c r="S7" s="260"/>
      <c r="T7" s="249"/>
      <c r="U7" s="260"/>
      <c r="V7" s="116"/>
      <c r="W7" s="260"/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200</v>
      </c>
      <c r="AK7" s="367">
        <f>IF(ISERR(AL7/AJ7),S!D5,(AL7/AJ7))</f>
        <v>121.25</v>
      </c>
      <c r="AL7" s="120">
        <f t="shared" si="1"/>
        <v>24250</v>
      </c>
    </row>
    <row r="8" spans="1:43">
      <c r="A8" s="112">
        <v>4</v>
      </c>
      <c r="B8" s="113" t="s">
        <v>18</v>
      </c>
      <c r="C8" s="110" t="s">
        <v>9</v>
      </c>
      <c r="D8" s="296"/>
      <c r="E8" s="115"/>
      <c r="F8" s="296"/>
      <c r="G8" s="115"/>
      <c r="H8" s="116">
        <v>50</v>
      </c>
      <c r="I8" s="115">
        <v>6100</v>
      </c>
      <c r="J8" s="114"/>
      <c r="K8" s="115"/>
      <c r="L8" s="116">
        <v>0</v>
      </c>
      <c r="M8" s="115">
        <v>0</v>
      </c>
      <c r="N8" s="114"/>
      <c r="O8" s="115"/>
      <c r="P8" s="116"/>
      <c r="Q8" s="117"/>
      <c r="R8" s="116"/>
      <c r="S8" s="260"/>
      <c r="T8" s="249"/>
      <c r="U8" s="260"/>
      <c r="V8" s="116"/>
      <c r="W8" s="260"/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50</v>
      </c>
      <c r="AK8" s="367">
        <f>IF(ISERR(AL8/AJ8),S!D6,(AL8/AJ8))</f>
        <v>122</v>
      </c>
      <c r="AL8" s="120">
        <f t="shared" si="1"/>
        <v>6100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>
        <v>0</v>
      </c>
      <c r="M9" s="115">
        <v>0</v>
      </c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>
        <v>25</v>
      </c>
      <c r="I10" s="115">
        <v>3375</v>
      </c>
      <c r="J10" s="114"/>
      <c r="K10" s="115"/>
      <c r="L10" s="116">
        <v>0</v>
      </c>
      <c r="M10" s="115">
        <v>0</v>
      </c>
      <c r="N10" s="114"/>
      <c r="O10" s="115"/>
      <c r="P10" s="116"/>
      <c r="Q10" s="117"/>
      <c r="R10" s="116"/>
      <c r="S10" s="260"/>
      <c r="T10" s="249"/>
      <c r="U10" s="260"/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25</v>
      </c>
      <c r="AK10" s="367">
        <f>IF(ISERR(AL10/AJ10),S!D8,(AL10/AJ10))</f>
        <v>135</v>
      </c>
      <c r="AL10" s="120">
        <f t="shared" si="1"/>
        <v>3375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>
        <v>0</v>
      </c>
      <c r="M11" s="115">
        <v>0</v>
      </c>
      <c r="N11" s="114">
        <v>30</v>
      </c>
      <c r="O11" s="115">
        <v>4800</v>
      </c>
      <c r="P11" s="116"/>
      <c r="Q11" s="117"/>
      <c r="R11" s="116"/>
      <c r="S11" s="260"/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30</v>
      </c>
      <c r="AK11" s="367">
        <f>IF(ISERR(AL11/AJ11),S!D9,(AL11/AJ11))</f>
        <v>160</v>
      </c>
      <c r="AL11" s="120">
        <f>E11+G11+I11+K11+M11+O11+Q11+S11+U11+W11+Y11+AA11+AC11+AE11+AG11+AI11</f>
        <v>4800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>
        <v>25</v>
      </c>
      <c r="G12" s="115">
        <v>3250</v>
      </c>
      <c r="H12" s="116"/>
      <c r="I12" s="115"/>
      <c r="J12" s="114"/>
      <c r="K12" s="115"/>
      <c r="L12" s="116">
        <v>0</v>
      </c>
      <c r="M12" s="115">
        <v>0</v>
      </c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25</v>
      </c>
      <c r="AK12" s="367">
        <f>IF(ISERR(AL12/AJ12),S!D10,(AL12/AJ12))</f>
        <v>130</v>
      </c>
      <c r="AL12" s="120">
        <f t="shared" si="1"/>
        <v>3250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>
        <v>0</v>
      </c>
      <c r="M13" s="115">
        <v>0</v>
      </c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>
        <v>8</v>
      </c>
      <c r="I14" s="115">
        <v>480</v>
      </c>
      <c r="J14" s="114"/>
      <c r="K14" s="115"/>
      <c r="L14" s="116">
        <v>0</v>
      </c>
      <c r="M14" s="115">
        <v>0</v>
      </c>
      <c r="N14" s="114"/>
      <c r="O14" s="115"/>
      <c r="P14" s="116"/>
      <c r="Q14" s="117"/>
      <c r="R14" s="116"/>
      <c r="S14" s="260"/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8</v>
      </c>
      <c r="AK14" s="367">
        <f>IF(ISERR(AL14/AJ14),S!D12,(AL14/AJ14))</f>
        <v>60</v>
      </c>
      <c r="AL14" s="120">
        <f t="shared" si="1"/>
        <v>480</v>
      </c>
    </row>
    <row r="15" spans="1:43">
      <c r="A15" s="112">
        <v>11</v>
      </c>
      <c r="B15" s="113" t="s">
        <v>25</v>
      </c>
      <c r="C15" s="121" t="s">
        <v>26</v>
      </c>
      <c r="D15" s="296"/>
      <c r="E15" s="119"/>
      <c r="F15" s="296">
        <v>5</v>
      </c>
      <c r="G15" s="115">
        <v>890</v>
      </c>
      <c r="H15" s="116">
        <v>60</v>
      </c>
      <c r="I15" s="115">
        <v>10620</v>
      </c>
      <c r="J15" s="114">
        <v>10</v>
      </c>
      <c r="K15" s="115">
        <v>1800</v>
      </c>
      <c r="L15" s="116">
        <v>35</v>
      </c>
      <c r="M15" s="115">
        <v>6300</v>
      </c>
      <c r="N15" s="114"/>
      <c r="O15" s="115"/>
      <c r="P15" s="116">
        <v>10</v>
      </c>
      <c r="Q15" s="117">
        <v>1780</v>
      </c>
      <c r="R15" s="116">
        <v>5</v>
      </c>
      <c r="S15" s="260">
        <v>890</v>
      </c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125</v>
      </c>
      <c r="AK15" s="367">
        <f>IF(ISERR(AL15/AJ15),S!D13,(AL15/AJ15))</f>
        <v>178.24</v>
      </c>
      <c r="AL15" s="120">
        <f t="shared" si="1"/>
        <v>22280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>
        <v>1</v>
      </c>
      <c r="I16" s="115">
        <v>320</v>
      </c>
      <c r="J16" s="114"/>
      <c r="K16" s="115"/>
      <c r="L16" s="116">
        <v>1</v>
      </c>
      <c r="M16" s="115">
        <v>320</v>
      </c>
      <c r="N16" s="114"/>
      <c r="O16" s="115"/>
      <c r="P16" s="116"/>
      <c r="Q16" s="117"/>
      <c r="R16" s="116">
        <v>2</v>
      </c>
      <c r="S16" s="260">
        <v>640</v>
      </c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4</v>
      </c>
      <c r="AK16" s="367">
        <f>IF(ISERR(AL16/AJ16),S!D14,(AL16/AJ16))</f>
        <v>320</v>
      </c>
      <c r="AL16" s="120">
        <f t="shared" si="1"/>
        <v>1280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>
        <v>25</v>
      </c>
      <c r="I17" s="115">
        <v>1000</v>
      </c>
      <c r="J17" s="114"/>
      <c r="K17" s="115"/>
      <c r="L17" s="122">
        <v>0</v>
      </c>
      <c r="M17" s="115">
        <v>0</v>
      </c>
      <c r="N17" s="123"/>
      <c r="O17" s="115"/>
      <c r="P17" s="122"/>
      <c r="Q17" s="117"/>
      <c r="R17" s="116"/>
      <c r="S17" s="260"/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25</v>
      </c>
      <c r="AK17" s="367">
        <f>IF(ISERR(AL17/AJ17),S!D15,(AL17/AJ17))</f>
        <v>40</v>
      </c>
      <c r="AL17" s="120">
        <f t="shared" si="1"/>
        <v>1000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>
        <v>0</v>
      </c>
      <c r="M18" s="115">
        <v>0</v>
      </c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>
        <v>0.45</v>
      </c>
      <c r="I19" s="115">
        <v>180</v>
      </c>
      <c r="J19" s="114"/>
      <c r="K19" s="115"/>
      <c r="L19" s="116">
        <v>0.3</v>
      </c>
      <c r="M19" s="115">
        <v>150</v>
      </c>
      <c r="N19" s="114"/>
      <c r="O19" s="115"/>
      <c r="P19" s="116"/>
      <c r="Q19" s="117"/>
      <c r="R19" s="116"/>
      <c r="S19" s="260"/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0.75</v>
      </c>
      <c r="AK19" s="367">
        <f>IF(ISERR(AL19/AJ19),S!D17,(AL19/AJ19))</f>
        <v>440</v>
      </c>
      <c r="AL19" s="120">
        <f t="shared" si="1"/>
        <v>330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>
        <v>0</v>
      </c>
      <c r="M20" s="115">
        <v>0</v>
      </c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>
        <v>63</v>
      </c>
      <c r="G21" s="115">
        <v>3780</v>
      </c>
      <c r="H21" s="116"/>
      <c r="I21" s="115"/>
      <c r="J21" s="114"/>
      <c r="K21" s="115"/>
      <c r="L21" s="116">
        <v>0</v>
      </c>
      <c r="M21" s="115">
        <v>0</v>
      </c>
      <c r="N21" s="114"/>
      <c r="O21" s="115"/>
      <c r="P21" s="116">
        <v>63</v>
      </c>
      <c r="Q21" s="117">
        <v>3780</v>
      </c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126</v>
      </c>
      <c r="AK21" s="367">
        <f>IF(ISERR(AL21/AJ21),S!D19,(AL21/AJ21))</f>
        <v>60</v>
      </c>
      <c r="AL21" s="120">
        <f t="shared" si="1"/>
        <v>7560</v>
      </c>
    </row>
    <row r="22" spans="1:38">
      <c r="A22" s="112">
        <v>18</v>
      </c>
      <c r="B22" s="113" t="s">
        <v>32</v>
      </c>
      <c r="C22" s="121" t="s">
        <v>9</v>
      </c>
      <c r="D22" s="296">
        <v>0.5</v>
      </c>
      <c r="E22" s="119">
        <v>480</v>
      </c>
      <c r="F22" s="296"/>
      <c r="G22" s="115"/>
      <c r="H22" s="116">
        <v>5</v>
      </c>
      <c r="I22" s="115">
        <v>4600</v>
      </c>
      <c r="J22" s="114"/>
      <c r="K22" s="115"/>
      <c r="L22" s="116">
        <v>0</v>
      </c>
      <c r="M22" s="115">
        <v>0</v>
      </c>
      <c r="N22" s="114">
        <v>0.5</v>
      </c>
      <c r="O22" s="115">
        <v>460</v>
      </c>
      <c r="P22" s="116">
        <v>2</v>
      </c>
      <c r="Q22" s="117">
        <v>1840</v>
      </c>
      <c r="R22" s="116"/>
      <c r="S22" s="260"/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8</v>
      </c>
      <c r="AK22" s="367">
        <f>IF(ISERR(AL22/AJ22),S!D20,(AL22/AJ22))</f>
        <v>922.5</v>
      </c>
      <c r="AL22" s="120">
        <f t="shared" si="1"/>
        <v>7380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>
        <v>4</v>
      </c>
      <c r="M23" s="115">
        <v>1000</v>
      </c>
      <c r="N23" s="114"/>
      <c r="O23" s="115"/>
      <c r="P23" s="116">
        <v>2</v>
      </c>
      <c r="Q23" s="117">
        <v>560</v>
      </c>
      <c r="R23" s="116"/>
      <c r="S23" s="260"/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6</v>
      </c>
      <c r="AK23" s="367">
        <f>IF(ISERR(AL23/AJ23),S!D21,(AL23/AJ23))</f>
        <v>260</v>
      </c>
      <c r="AL23" s="120">
        <f t="shared" si="1"/>
        <v>1560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>
        <v>0</v>
      </c>
      <c r="M24" s="115">
        <v>0</v>
      </c>
      <c r="N24" s="114"/>
      <c r="O24" s="115"/>
      <c r="P24" s="116"/>
      <c r="Q24" s="117"/>
      <c r="R24" s="116"/>
      <c r="S24" s="260"/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0</v>
      </c>
      <c r="AK24" s="367">
        <f>IF(ISERR(AL24/AJ24),S!D22,(AL24/AJ24))</f>
        <v>2.8398045431949512</v>
      </c>
      <c r="AL24" s="120">
        <f t="shared" si="1"/>
        <v>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>
        <v>3</v>
      </c>
      <c r="I25" s="115">
        <v>555</v>
      </c>
      <c r="J25" s="114"/>
      <c r="K25" s="115"/>
      <c r="L25" s="116">
        <v>4</v>
      </c>
      <c r="M25" s="115">
        <v>720</v>
      </c>
      <c r="N25" s="114"/>
      <c r="O25" s="115"/>
      <c r="P25" s="116">
        <v>4</v>
      </c>
      <c r="Q25" s="117">
        <v>720</v>
      </c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11</v>
      </c>
      <c r="AK25" s="367">
        <f>IF(ISERR(AL25/AJ25),S!D23,(AL25/AJ25))</f>
        <v>181.36363636363637</v>
      </c>
      <c r="AL25" s="120">
        <f t="shared" si="1"/>
        <v>1995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>
        <v>0</v>
      </c>
      <c r="M26" s="115">
        <v>0</v>
      </c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>
        <v>0</v>
      </c>
      <c r="M27" s="115">
        <v>0</v>
      </c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>
        <v>0</v>
      </c>
      <c r="M28" s="115">
        <v>0</v>
      </c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>
        <v>0</v>
      </c>
      <c r="M29" s="115">
        <v>0</v>
      </c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>
        <v>0</v>
      </c>
      <c r="M30" s="115">
        <v>0</v>
      </c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>
        <v>4.0000000000000001E-3</v>
      </c>
      <c r="I31" s="115">
        <v>1200</v>
      </c>
      <c r="J31" s="114"/>
      <c r="K31" s="115"/>
      <c r="L31" s="122">
        <v>0</v>
      </c>
      <c r="M31" s="115">
        <v>0</v>
      </c>
      <c r="N31" s="123"/>
      <c r="O31" s="115"/>
      <c r="P31" s="122"/>
      <c r="Q31" s="117"/>
      <c r="R31" s="116"/>
      <c r="S31" s="260"/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4.0000000000000001E-3</v>
      </c>
      <c r="AK31" s="367">
        <f>IF(ISERR(AL31/AJ31),S!D29,(AL31/AJ31))</f>
        <v>300000</v>
      </c>
      <c r="AL31" s="120">
        <f t="shared" si="1"/>
        <v>1200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>
        <v>0.1</v>
      </c>
      <c r="I32" s="115">
        <v>240</v>
      </c>
      <c r="J32" s="114"/>
      <c r="K32" s="115"/>
      <c r="L32" s="116">
        <v>0</v>
      </c>
      <c r="M32" s="115">
        <v>0</v>
      </c>
      <c r="N32" s="114"/>
      <c r="O32" s="115"/>
      <c r="P32" s="116"/>
      <c r="Q32" s="117"/>
      <c r="R32" s="116"/>
      <c r="S32" s="260"/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0.1</v>
      </c>
      <c r="AK32" s="367">
        <f>IF(ISERR(AL32/AJ32),S!D30,(AL32/AJ32))</f>
        <v>2400</v>
      </c>
      <c r="AL32" s="120">
        <f t="shared" si="1"/>
        <v>240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>
        <v>2</v>
      </c>
      <c r="M33" s="115">
        <v>240</v>
      </c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2</v>
      </c>
      <c r="AK33" s="367">
        <f>IF(ISERR(AL33/AJ33),S!D31,(AL33/AJ33))</f>
        <v>120</v>
      </c>
      <c r="AL33" s="120">
        <f t="shared" si="1"/>
        <v>240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>
        <v>0</v>
      </c>
      <c r="M34" s="115">
        <v>0</v>
      </c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>
        <v>0</v>
      </c>
      <c r="M35" s="115">
        <v>0</v>
      </c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/>
      <c r="K36" s="115"/>
      <c r="L36" s="116">
        <v>0</v>
      </c>
      <c r="M36" s="115">
        <v>0</v>
      </c>
      <c r="N36" s="114"/>
      <c r="O36" s="115"/>
      <c r="P36" s="116"/>
      <c r="Q36" s="117"/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0</v>
      </c>
      <c r="AK36" s="367">
        <f>IF(ISERR(AL36/AJ36),S!D34,(AL36/AJ36))</f>
        <v>137.91644686704464</v>
      </c>
      <c r="AL36" s="120">
        <f t="shared" si="1"/>
        <v>0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>
        <v>6</v>
      </c>
      <c r="I37" s="115">
        <v>1020</v>
      </c>
      <c r="J37" s="114"/>
      <c r="K37" s="115"/>
      <c r="L37" s="116">
        <v>0</v>
      </c>
      <c r="M37" s="115">
        <v>0</v>
      </c>
      <c r="N37" s="114"/>
      <c r="O37" s="115"/>
      <c r="P37" s="116"/>
      <c r="Q37" s="117"/>
      <c r="R37" s="116"/>
      <c r="S37" s="260"/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6</v>
      </c>
      <c r="AK37" s="367">
        <f>IF(ISERR(AL37/AJ37),S!D35,(AL37/AJ37))</f>
        <v>170</v>
      </c>
      <c r="AL37" s="120">
        <f t="shared" si="1"/>
        <v>1020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>
        <v>2</v>
      </c>
      <c r="I38" s="115">
        <v>800</v>
      </c>
      <c r="J38" s="114"/>
      <c r="K38" s="115"/>
      <c r="L38" s="116">
        <v>0</v>
      </c>
      <c r="M38" s="115">
        <v>0</v>
      </c>
      <c r="N38" s="114"/>
      <c r="O38" s="115"/>
      <c r="P38" s="116"/>
      <c r="Q38" s="117"/>
      <c r="R38" s="116"/>
      <c r="S38" s="260"/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2</v>
      </c>
      <c r="AK38" s="367">
        <f>IF(ISERR(AL38/AJ38),S!D36,(AL38/AJ38))</f>
        <v>400</v>
      </c>
      <c r="AL38" s="120">
        <f t="shared" si="1"/>
        <v>800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>
        <v>0</v>
      </c>
      <c r="M39" s="115">
        <v>0</v>
      </c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>
        <v>2</v>
      </c>
      <c r="E40" s="119">
        <v>240</v>
      </c>
      <c r="F40" s="296"/>
      <c r="G40" s="115"/>
      <c r="H40" s="116">
        <v>5</v>
      </c>
      <c r="I40" s="115">
        <v>325</v>
      </c>
      <c r="J40" s="114">
        <v>2</v>
      </c>
      <c r="K40" s="115">
        <v>240</v>
      </c>
      <c r="L40" s="116">
        <v>14</v>
      </c>
      <c r="M40" s="115">
        <v>1560</v>
      </c>
      <c r="N40" s="114"/>
      <c r="O40" s="115"/>
      <c r="P40" s="116"/>
      <c r="Q40" s="117"/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23</v>
      </c>
      <c r="AK40" s="367">
        <f>IF(ISERR(AL40/AJ40),S!D38,(AL40/AJ40))</f>
        <v>102.82608695652173</v>
      </c>
      <c r="AL40" s="120">
        <f t="shared" si="1"/>
        <v>2365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>
        <v>0</v>
      </c>
      <c r="M41" s="115">
        <v>0</v>
      </c>
      <c r="N41" s="114"/>
      <c r="O41" s="115"/>
      <c r="P41" s="116"/>
      <c r="Q41" s="117"/>
      <c r="R41" s="116"/>
      <c r="S41" s="260"/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0</v>
      </c>
      <c r="AK41" s="367">
        <f>IF(ISERR(AL41/AJ41),S!D39,(AL41/AJ41))</f>
        <v>60</v>
      </c>
      <c r="AL41" s="120">
        <f t="shared" si="1"/>
        <v>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>
        <v>5</v>
      </c>
      <c r="I42" s="115">
        <v>450</v>
      </c>
      <c r="J42" s="114"/>
      <c r="K42" s="115"/>
      <c r="L42" s="116">
        <v>0</v>
      </c>
      <c r="M42" s="115">
        <v>0</v>
      </c>
      <c r="N42" s="114"/>
      <c r="O42" s="115"/>
      <c r="P42" s="116"/>
      <c r="Q42" s="117"/>
      <c r="R42" s="116"/>
      <c r="S42" s="260"/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5</v>
      </c>
      <c r="AK42" s="367">
        <f>IF(ISERR(AL42/AJ42),S!D40,(AL42/AJ42))</f>
        <v>90</v>
      </c>
      <c r="AL42" s="120">
        <f t="shared" si="1"/>
        <v>450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>
        <v>0</v>
      </c>
      <c r="M43" s="115">
        <v>0</v>
      </c>
      <c r="N43" s="114"/>
      <c r="O43" s="115"/>
      <c r="P43" s="116"/>
      <c r="Q43" s="117"/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0</v>
      </c>
      <c r="AK43" s="367">
        <f>IF(ISERR(AL43/AJ43),S!D41,(AL43/AJ43))</f>
        <v>8</v>
      </c>
      <c r="AL43" s="120">
        <f t="shared" si="1"/>
        <v>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>
        <v>0</v>
      </c>
      <c r="M44" s="115">
        <v>0</v>
      </c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>
        <v>0</v>
      </c>
      <c r="M45" s="115">
        <v>0</v>
      </c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>
        <v>0</v>
      </c>
      <c r="M46" s="115">
        <v>0</v>
      </c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>
        <v>0</v>
      </c>
      <c r="M47" s="115">
        <v>0</v>
      </c>
      <c r="N47" s="114"/>
      <c r="O47" s="115"/>
      <c r="P47" s="116"/>
      <c r="Q47" s="117"/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0</v>
      </c>
      <c r="AK47" s="367">
        <f>IF(ISERR(AL47/AJ47),S!D45,(AL47/AJ47))</f>
        <v>10.008298047410252</v>
      </c>
      <c r="AL47" s="120">
        <f t="shared" si="1"/>
        <v>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>
        <v>0</v>
      </c>
      <c r="M48" s="115">
        <v>0</v>
      </c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>
        <v>500</v>
      </c>
      <c r="I49" s="115">
        <v>1000</v>
      </c>
      <c r="J49" s="114"/>
      <c r="K49" s="115"/>
      <c r="L49" s="116">
        <v>0</v>
      </c>
      <c r="M49" s="115">
        <v>0</v>
      </c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500</v>
      </c>
      <c r="AK49" s="367">
        <f>IF(ISERR(AL49/AJ49),S!D47,(AL49/AJ49))</f>
        <v>2</v>
      </c>
      <c r="AL49" s="120">
        <f t="shared" si="1"/>
        <v>1000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>
        <v>0</v>
      </c>
      <c r="M50" s="115">
        <v>0</v>
      </c>
      <c r="N50" s="114"/>
      <c r="O50" s="115"/>
      <c r="P50" s="116"/>
      <c r="Q50" s="117"/>
      <c r="R50" s="116"/>
      <c r="S50" s="260"/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0</v>
      </c>
      <c r="AK50" s="367">
        <f>IF(ISERR(AL50/AJ50),S!D48,(AL50/AJ50))</f>
        <v>2.2000000000000002</v>
      </c>
      <c r="AL50" s="120">
        <f t="shared" si="1"/>
        <v>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>
        <v>0</v>
      </c>
      <c r="M51" s="115">
        <v>0</v>
      </c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>
        <v>8</v>
      </c>
      <c r="I52" s="115">
        <v>480</v>
      </c>
      <c r="J52" s="114"/>
      <c r="K52" s="115"/>
      <c r="L52" s="116">
        <v>3</v>
      </c>
      <c r="M52" s="115">
        <v>180</v>
      </c>
      <c r="N52" s="114"/>
      <c r="O52" s="115"/>
      <c r="P52" s="116"/>
      <c r="Q52" s="117"/>
      <c r="R52" s="116"/>
      <c r="S52" s="260"/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11</v>
      </c>
      <c r="AK52" s="367">
        <f>IF(ISERR(AL52/AJ52),S!D50,(AL52/AJ52))</f>
        <v>60</v>
      </c>
      <c r="AL52" s="120">
        <f t="shared" si="1"/>
        <v>660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>
        <v>2</v>
      </c>
      <c r="I53" s="115">
        <v>180</v>
      </c>
      <c r="J53" s="114"/>
      <c r="K53" s="115"/>
      <c r="L53" s="116">
        <v>1</v>
      </c>
      <c r="M53" s="115">
        <v>90</v>
      </c>
      <c r="N53" s="114"/>
      <c r="O53" s="115"/>
      <c r="P53" s="116"/>
      <c r="Q53" s="117"/>
      <c r="R53" s="116"/>
      <c r="S53" s="260"/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3</v>
      </c>
      <c r="AK53" s="367">
        <f>IF(ISERR(AL53/AJ53),S!D51,(AL53/AJ53))</f>
        <v>90</v>
      </c>
      <c r="AL53" s="120">
        <f t="shared" si="1"/>
        <v>270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>
        <v>0</v>
      </c>
      <c r="M54" s="115">
        <v>0</v>
      </c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>
        <v>0</v>
      </c>
      <c r="M55" s="115">
        <v>0</v>
      </c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>
        <v>0</v>
      </c>
      <c r="M56" s="115">
        <v>0</v>
      </c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>
        <v>0</v>
      </c>
      <c r="M57" s="115">
        <v>0</v>
      </c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>
        <v>3</v>
      </c>
      <c r="E58" s="119">
        <v>60</v>
      </c>
      <c r="F58" s="296">
        <v>4</v>
      </c>
      <c r="G58" s="115">
        <v>80</v>
      </c>
      <c r="H58" s="116">
        <v>20</v>
      </c>
      <c r="I58" s="115">
        <v>400</v>
      </c>
      <c r="J58" s="114">
        <v>4</v>
      </c>
      <c r="K58" s="115">
        <v>80</v>
      </c>
      <c r="L58" s="116">
        <v>16</v>
      </c>
      <c r="M58" s="115">
        <v>320</v>
      </c>
      <c r="N58" s="114">
        <v>7</v>
      </c>
      <c r="O58" s="115">
        <v>140</v>
      </c>
      <c r="P58" s="116">
        <v>8</v>
      </c>
      <c r="Q58" s="117">
        <v>160</v>
      </c>
      <c r="R58" s="116"/>
      <c r="S58" s="260"/>
      <c r="T58" s="249"/>
      <c r="U58" s="260"/>
      <c r="V58" s="116"/>
      <c r="W58" s="260"/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62</v>
      </c>
      <c r="AK58" s="367">
        <f>IF(ISERR(AL58/AJ58),S!D56,(AL58/AJ58))</f>
        <v>20</v>
      </c>
      <c r="AL58" s="120">
        <f t="shared" si="1"/>
        <v>1240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>
        <v>4</v>
      </c>
      <c r="I59" s="115">
        <v>3800</v>
      </c>
      <c r="J59" s="114"/>
      <c r="K59" s="115"/>
      <c r="L59" s="116">
        <v>0</v>
      </c>
      <c r="M59" s="115">
        <v>0</v>
      </c>
      <c r="N59" s="114"/>
      <c r="O59" s="115"/>
      <c r="P59" s="116"/>
      <c r="Q59" s="117"/>
      <c r="R59" s="116"/>
      <c r="S59" s="260"/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4</v>
      </c>
      <c r="AK59" s="367">
        <f>IF(ISERR(AL59/AJ59),S!D57,(AL59/AJ59))</f>
        <v>950</v>
      </c>
      <c r="AL59" s="120">
        <f t="shared" si="1"/>
        <v>3800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>
        <v>5</v>
      </c>
      <c r="I60" s="115">
        <v>1360</v>
      </c>
      <c r="J60" s="114"/>
      <c r="K60" s="115"/>
      <c r="L60" s="122">
        <v>0</v>
      </c>
      <c r="M60" s="115">
        <v>0</v>
      </c>
      <c r="N60" s="123"/>
      <c r="O60" s="115"/>
      <c r="P60" s="122"/>
      <c r="Q60" s="117"/>
      <c r="R60" s="116"/>
      <c r="S60" s="260"/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5</v>
      </c>
      <c r="AK60" s="367">
        <f>IF(ISERR(AL60/AJ60),S!D58,(AL60/AJ60))</f>
        <v>272</v>
      </c>
      <c r="AL60" s="120">
        <f t="shared" si="1"/>
        <v>1360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>
        <v>0</v>
      </c>
      <c r="M61" s="115">
        <v>0</v>
      </c>
      <c r="N61" s="114"/>
      <c r="O61" s="115"/>
      <c r="P61" s="116"/>
      <c r="Q61" s="117"/>
      <c r="R61" s="116"/>
      <c r="S61" s="260"/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0</v>
      </c>
      <c r="AK61" s="367">
        <f>IF(ISERR(AL61/AJ61),S!D59,(AL61/AJ61))</f>
        <v>102.5</v>
      </c>
      <c r="AL61" s="120">
        <f t="shared" si="1"/>
        <v>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/>
      <c r="G62" s="115"/>
      <c r="H62" s="116">
        <v>5</v>
      </c>
      <c r="I62" s="115">
        <v>550</v>
      </c>
      <c r="J62" s="114"/>
      <c r="K62" s="115"/>
      <c r="L62" s="116">
        <v>0</v>
      </c>
      <c r="M62" s="115">
        <v>0</v>
      </c>
      <c r="N62" s="114">
        <v>5</v>
      </c>
      <c r="O62" s="115">
        <v>550</v>
      </c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10</v>
      </c>
      <c r="AK62" s="367">
        <f>IF(ISERR(AL62/AJ62),S!D60,(AL62/AJ62))</f>
        <v>110</v>
      </c>
      <c r="AL62" s="120">
        <f t="shared" si="1"/>
        <v>1100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>
        <v>1</v>
      </c>
      <c r="I63" s="115">
        <v>620</v>
      </c>
      <c r="J63" s="114"/>
      <c r="K63" s="115"/>
      <c r="L63" s="116">
        <v>0.5</v>
      </c>
      <c r="M63" s="115">
        <v>310</v>
      </c>
      <c r="N63" s="114">
        <v>0.5</v>
      </c>
      <c r="O63" s="115">
        <v>310</v>
      </c>
      <c r="P63" s="116"/>
      <c r="Q63" s="117"/>
      <c r="R63" s="116">
        <v>0.5</v>
      </c>
      <c r="S63" s="260">
        <v>310</v>
      </c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2.5</v>
      </c>
      <c r="AK63" s="367">
        <f>IF(ISERR(AL63/AJ63),S!D61,(AL63/AJ63))</f>
        <v>620</v>
      </c>
      <c r="AL63" s="120">
        <f t="shared" si="1"/>
        <v>1550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>
        <v>3</v>
      </c>
      <c r="I64" s="115">
        <v>1920</v>
      </c>
      <c r="J64" s="114"/>
      <c r="K64" s="115"/>
      <c r="L64" s="116">
        <v>1</v>
      </c>
      <c r="M64" s="115">
        <v>640</v>
      </c>
      <c r="N64" s="114"/>
      <c r="O64" s="115"/>
      <c r="P64" s="116">
        <v>0.5</v>
      </c>
      <c r="Q64" s="117">
        <v>320</v>
      </c>
      <c r="R64" s="116"/>
      <c r="S64" s="260"/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4.5</v>
      </c>
      <c r="AK64" s="367">
        <f>IF(ISERR(AL64/AJ64),S!D62,(AL64/AJ64))</f>
        <v>640</v>
      </c>
      <c r="AL64" s="120">
        <f t="shared" si="1"/>
        <v>2880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>
        <v>0.2</v>
      </c>
      <c r="M65" s="115">
        <v>100</v>
      </c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0.2</v>
      </c>
      <c r="AK65" s="367">
        <f>IF(ISERR(AL65/AJ65),S!D63,(AL65/AJ65))</f>
        <v>500</v>
      </c>
      <c r="AL65" s="120">
        <f t="shared" si="1"/>
        <v>100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>
        <v>0</v>
      </c>
      <c r="M66" s="115">
        <v>0</v>
      </c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>
        <v>1</v>
      </c>
      <c r="I67" s="115">
        <v>840</v>
      </c>
      <c r="J67" s="114"/>
      <c r="K67" s="115"/>
      <c r="L67" s="116">
        <v>0</v>
      </c>
      <c r="M67" s="115">
        <v>0</v>
      </c>
      <c r="N67" s="114">
        <v>0.1</v>
      </c>
      <c r="O67" s="115">
        <v>90</v>
      </c>
      <c r="P67" s="116">
        <v>0.1</v>
      </c>
      <c r="Q67" s="117">
        <v>90</v>
      </c>
      <c r="R67" s="116"/>
      <c r="S67" s="260"/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1.2</v>
      </c>
      <c r="AK67" s="367">
        <f>IF(ISERR(AL67/AJ67),S!D65,(AL67/AJ67))</f>
        <v>850</v>
      </c>
      <c r="AL67" s="120">
        <f t="shared" si="1"/>
        <v>1020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>
        <v>10</v>
      </c>
      <c r="I68" s="115">
        <v>180</v>
      </c>
      <c r="J68" s="114"/>
      <c r="K68" s="115"/>
      <c r="L68" s="116">
        <v>0</v>
      </c>
      <c r="M68" s="115">
        <v>0</v>
      </c>
      <c r="N68" s="114"/>
      <c r="O68" s="115"/>
      <c r="P68" s="116"/>
      <c r="Q68" s="117"/>
      <c r="R68" s="116"/>
      <c r="S68" s="260"/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10</v>
      </c>
      <c r="AK68" s="367">
        <f>IF(ISERR(AL68/AJ68),S!D66,(AL68/AJ68))</f>
        <v>18</v>
      </c>
      <c r="AL68" s="120">
        <f t="shared" si="1"/>
        <v>180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>
        <v>10</v>
      </c>
      <c r="I69" s="115">
        <v>180</v>
      </c>
      <c r="J69" s="114"/>
      <c r="K69" s="115"/>
      <c r="L69" s="116">
        <v>0</v>
      </c>
      <c r="M69" s="115">
        <v>0</v>
      </c>
      <c r="N69" s="114"/>
      <c r="O69" s="115"/>
      <c r="P69" s="116"/>
      <c r="Q69" s="117"/>
      <c r="R69" s="116"/>
      <c r="S69" s="260"/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10</v>
      </c>
      <c r="AK69" s="367">
        <f>IF(ISERR(AL69/AJ69),S!D67,(AL69/AJ69))</f>
        <v>18</v>
      </c>
      <c r="AL69" s="120">
        <f t="shared" si="1"/>
        <v>180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>
        <v>0.2</v>
      </c>
      <c r="I70" s="115">
        <v>1160</v>
      </c>
      <c r="J70" s="114"/>
      <c r="K70" s="115"/>
      <c r="L70" s="116">
        <v>0.15</v>
      </c>
      <c r="M70" s="115">
        <v>900</v>
      </c>
      <c r="N70" s="114"/>
      <c r="O70" s="115"/>
      <c r="P70" s="116"/>
      <c r="Q70" s="117"/>
      <c r="R70" s="116">
        <v>5.0000000000000001E-3</v>
      </c>
      <c r="S70" s="260">
        <v>300</v>
      </c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0.35499999999999998</v>
      </c>
      <c r="AK70" s="367">
        <f>IF(ISERR(AL70/AJ70),S!D68,(AL70/AJ70))</f>
        <v>6647.8873239436625</v>
      </c>
      <c r="AL70" s="120">
        <f t="shared" ref="AL70:AL133" si="3">E70+G70+I70+K70+M70+O70+Q70+S70+U70+W70+Y70+AA70+AC70+AE70+AG70+AI70</f>
        <v>2360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>
        <v>0.7</v>
      </c>
      <c r="I71" s="115">
        <v>410</v>
      </c>
      <c r="J71" s="114"/>
      <c r="K71" s="115"/>
      <c r="L71" s="116">
        <v>0</v>
      </c>
      <c r="M71" s="115">
        <v>0</v>
      </c>
      <c r="N71" s="114">
        <v>0.5</v>
      </c>
      <c r="O71" s="115">
        <v>290</v>
      </c>
      <c r="P71" s="116"/>
      <c r="Q71" s="117"/>
      <c r="R71" s="116"/>
      <c r="S71" s="260"/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1.2</v>
      </c>
      <c r="AK71" s="367">
        <f>IF(ISERR(AL71/AJ71),S!D69,(AL71/AJ71))</f>
        <v>583.33333333333337</v>
      </c>
      <c r="AL71" s="120">
        <f t="shared" si="3"/>
        <v>700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>
        <v>0.2</v>
      </c>
      <c r="I72" s="115">
        <v>360</v>
      </c>
      <c r="J72" s="114"/>
      <c r="K72" s="115"/>
      <c r="L72" s="116">
        <v>0</v>
      </c>
      <c r="M72" s="115">
        <v>0</v>
      </c>
      <c r="N72" s="114"/>
      <c r="O72" s="115"/>
      <c r="P72" s="116">
        <v>0.1</v>
      </c>
      <c r="Q72" s="117">
        <v>180</v>
      </c>
      <c r="R72" s="116"/>
      <c r="S72" s="260"/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0.30000000000000004</v>
      </c>
      <c r="AK72" s="367">
        <f>IF(ISERR(AL72/AJ72),S!D70,(AL72/AJ72))</f>
        <v>1799.9999999999998</v>
      </c>
      <c r="AL72" s="120">
        <f t="shared" si="3"/>
        <v>540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>
        <v>10</v>
      </c>
      <c r="I73" s="115">
        <v>80</v>
      </c>
      <c r="J73" s="114">
        <v>2</v>
      </c>
      <c r="K73" s="115">
        <v>16</v>
      </c>
      <c r="L73" s="116">
        <v>7</v>
      </c>
      <c r="M73" s="115">
        <v>56</v>
      </c>
      <c r="N73" s="114"/>
      <c r="O73" s="115"/>
      <c r="P73" s="116"/>
      <c r="Q73" s="117"/>
      <c r="R73" s="116"/>
      <c r="S73" s="260"/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19</v>
      </c>
      <c r="AK73" s="367">
        <f>IF(ISERR(AL73/AJ73),S!D71,(AL73/AJ73))</f>
        <v>8</v>
      </c>
      <c r="AL73" s="120">
        <f t="shared" si="3"/>
        <v>152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>
        <v>2</v>
      </c>
      <c r="I74" s="115">
        <v>1440</v>
      </c>
      <c r="J74" s="114"/>
      <c r="K74" s="115"/>
      <c r="L74" s="116">
        <v>0</v>
      </c>
      <c r="M74" s="115">
        <v>0</v>
      </c>
      <c r="N74" s="114"/>
      <c r="O74" s="115"/>
      <c r="P74" s="116"/>
      <c r="Q74" s="117"/>
      <c r="R74" s="116"/>
      <c r="S74" s="260"/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2</v>
      </c>
      <c r="AK74" s="367">
        <f>IF(ISERR(AL74/AJ74),S!D72,(AL74/AJ74))</f>
        <v>720</v>
      </c>
      <c r="AL74" s="120">
        <f t="shared" si="3"/>
        <v>1440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>
        <v>2</v>
      </c>
      <c r="I75" s="115">
        <v>1320</v>
      </c>
      <c r="J75" s="114"/>
      <c r="K75" s="115"/>
      <c r="L75" s="116">
        <v>0</v>
      </c>
      <c r="M75" s="115">
        <v>0</v>
      </c>
      <c r="N75" s="114"/>
      <c r="O75" s="115"/>
      <c r="P75" s="116"/>
      <c r="Q75" s="117"/>
      <c r="R75" s="116"/>
      <c r="S75" s="260"/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2</v>
      </c>
      <c r="AK75" s="367">
        <f>IF(ISERR(AL75/AJ75),S!D73,(AL75/AJ75))</f>
        <v>660</v>
      </c>
      <c r="AL75" s="120">
        <f t="shared" si="3"/>
        <v>1320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>
        <v>0</v>
      </c>
      <c r="M76" s="115">
        <v>0</v>
      </c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>
        <v>4.5</v>
      </c>
      <c r="I77" s="115">
        <v>8160</v>
      </c>
      <c r="J77" s="114"/>
      <c r="K77" s="115"/>
      <c r="L77" s="116">
        <v>0</v>
      </c>
      <c r="M77" s="115">
        <v>0</v>
      </c>
      <c r="N77" s="114"/>
      <c r="O77" s="115"/>
      <c r="P77" s="116"/>
      <c r="Q77" s="117"/>
      <c r="R77" s="116"/>
      <c r="S77" s="260"/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4.5</v>
      </c>
      <c r="AK77" s="367">
        <f>IF(ISERR(AL77/AJ77),S!D75,(AL77/AJ77))</f>
        <v>1813.3333333333333</v>
      </c>
      <c r="AL77" s="120">
        <f t="shared" si="3"/>
        <v>8160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>
        <v>0.4</v>
      </c>
      <c r="M78" s="115">
        <v>730</v>
      </c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0.4</v>
      </c>
      <c r="AK78" s="367">
        <f>IF(ISERR(AL78/AJ78),S!D76,(AL78/AJ78))</f>
        <v>1825</v>
      </c>
      <c r="AL78" s="120">
        <f t="shared" si="3"/>
        <v>730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>
        <v>0.3</v>
      </c>
      <c r="I79" s="115">
        <v>1080</v>
      </c>
      <c r="J79" s="114"/>
      <c r="K79" s="115"/>
      <c r="L79" s="122">
        <v>0</v>
      </c>
      <c r="M79" s="115">
        <v>0</v>
      </c>
      <c r="N79" s="123"/>
      <c r="O79" s="115"/>
      <c r="P79" s="122"/>
      <c r="Q79" s="117"/>
      <c r="R79" s="116"/>
      <c r="S79" s="260"/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0.3</v>
      </c>
      <c r="AK79" s="367">
        <f>IF(ISERR(AL79/AJ79),S!D77,(AL79/AJ79))</f>
        <v>3600</v>
      </c>
      <c r="AL79" s="120">
        <f t="shared" si="3"/>
        <v>1080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/>
      <c r="G80" s="115"/>
      <c r="H80" s="116">
        <v>0.1</v>
      </c>
      <c r="I80" s="115">
        <v>55</v>
      </c>
      <c r="J80" s="114"/>
      <c r="K80" s="115"/>
      <c r="L80" s="116">
        <v>0.2</v>
      </c>
      <c r="M80" s="115">
        <v>110</v>
      </c>
      <c r="N80" s="114">
        <v>0.1</v>
      </c>
      <c r="O80" s="115">
        <v>55</v>
      </c>
      <c r="P80" s="116"/>
      <c r="Q80" s="117"/>
      <c r="R80" s="116"/>
      <c r="S80" s="260"/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0.4</v>
      </c>
      <c r="AK80" s="367">
        <f>IF(ISERR(AL80/AJ80),S!D78,(AL80/AJ80))</f>
        <v>550</v>
      </c>
      <c r="AL80" s="120">
        <f t="shared" si="3"/>
        <v>220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>
        <v>0.05</v>
      </c>
      <c r="M81" s="115">
        <v>30</v>
      </c>
      <c r="N81" s="114"/>
      <c r="O81" s="115"/>
      <c r="P81" s="116"/>
      <c r="Q81" s="117"/>
      <c r="R81" s="116"/>
      <c r="S81" s="260"/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0.05</v>
      </c>
      <c r="AK81" s="367">
        <f>IF(ISERR(AL81/AJ81),S!D79,(AL81/AJ81))</f>
        <v>600</v>
      </c>
      <c r="AL81" s="120">
        <f t="shared" si="3"/>
        <v>30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>
        <v>7</v>
      </c>
      <c r="I82" s="115">
        <v>1260</v>
      </c>
      <c r="J82" s="114"/>
      <c r="K82" s="115"/>
      <c r="L82" s="116">
        <v>0</v>
      </c>
      <c r="M82" s="115">
        <v>0</v>
      </c>
      <c r="N82" s="114">
        <v>0.5</v>
      </c>
      <c r="O82" s="115">
        <v>90</v>
      </c>
      <c r="P82" s="116">
        <v>1</v>
      </c>
      <c r="Q82" s="117">
        <v>180</v>
      </c>
      <c r="R82" s="116"/>
      <c r="S82" s="260"/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8.5</v>
      </c>
      <c r="AK82" s="367">
        <f>IF(ISERR(AL82/AJ82),S!D80,(AL82/AJ82))</f>
        <v>180</v>
      </c>
      <c r="AL82" s="120">
        <f t="shared" si="3"/>
        <v>1530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>
        <v>0</v>
      </c>
      <c r="M83" s="115">
        <v>0</v>
      </c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>
        <v>0</v>
      </c>
      <c r="M84" s="115">
        <v>0</v>
      </c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>
        <v>0</v>
      </c>
      <c r="M85" s="115">
        <v>0</v>
      </c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>
        <v>0.2</v>
      </c>
      <c r="I86" s="115">
        <v>560</v>
      </c>
      <c r="J86" s="114"/>
      <c r="K86" s="115"/>
      <c r="L86" s="122">
        <v>0</v>
      </c>
      <c r="M86" s="115">
        <v>0</v>
      </c>
      <c r="N86" s="123"/>
      <c r="O86" s="115"/>
      <c r="P86" s="122"/>
      <c r="Q86" s="117"/>
      <c r="R86" s="116"/>
      <c r="S86" s="260"/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0.2</v>
      </c>
      <c r="AK86" s="367">
        <f>IF(ISERR(AL86/AJ86),S!D84,(AL86/AJ86))</f>
        <v>2800</v>
      </c>
      <c r="AL86" s="120">
        <f t="shared" si="3"/>
        <v>560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>
        <v>0</v>
      </c>
      <c r="M87" s="115">
        <v>0</v>
      </c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>
        <v>0.4</v>
      </c>
      <c r="I88" s="115">
        <v>720</v>
      </c>
      <c r="J88" s="114"/>
      <c r="K88" s="115"/>
      <c r="L88" s="122">
        <v>0</v>
      </c>
      <c r="M88" s="115">
        <v>0</v>
      </c>
      <c r="N88" s="123"/>
      <c r="O88" s="115"/>
      <c r="P88" s="122"/>
      <c r="Q88" s="117"/>
      <c r="R88" s="116"/>
      <c r="S88" s="260"/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0.4</v>
      </c>
      <c r="AK88" s="367">
        <f>IF(ISERR(AL88/AJ88),S!D86,(AL88/AJ88))</f>
        <v>1800</v>
      </c>
      <c r="AL88" s="120">
        <f t="shared" si="3"/>
        <v>720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>
        <v>24</v>
      </c>
      <c r="I89" s="115">
        <v>1608</v>
      </c>
      <c r="J89" s="114"/>
      <c r="K89" s="115"/>
      <c r="L89" s="116">
        <v>0</v>
      </c>
      <c r="M89" s="115">
        <v>0</v>
      </c>
      <c r="N89" s="114"/>
      <c r="O89" s="115"/>
      <c r="P89" s="116"/>
      <c r="Q89" s="117"/>
      <c r="R89" s="116"/>
      <c r="S89" s="260"/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24</v>
      </c>
      <c r="AK89" s="367">
        <f>IF(ISERR(AL89/AJ89),S!D87,(AL89/AJ89))</f>
        <v>67</v>
      </c>
      <c r="AL89" s="120">
        <f t="shared" si="3"/>
        <v>1608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/>
      <c r="G90" s="115"/>
      <c r="H90" s="116"/>
      <c r="I90" s="115"/>
      <c r="J90" s="114"/>
      <c r="K90" s="115"/>
      <c r="L90" s="116">
        <v>0</v>
      </c>
      <c r="M90" s="115">
        <v>0</v>
      </c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0</v>
      </c>
      <c r="AK90" s="367">
        <f>IF(ISERR(AL90/AJ90),S!D88,(AL90/AJ90))</f>
        <v>115.05347295176578</v>
      </c>
      <c r="AL90" s="120">
        <f t="shared" si="3"/>
        <v>0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400</v>
      </c>
      <c r="F91" s="296">
        <v>40</v>
      </c>
      <c r="G91" s="115">
        <v>400</v>
      </c>
      <c r="H91" s="116">
        <v>120</v>
      </c>
      <c r="I91" s="115">
        <v>1200</v>
      </c>
      <c r="J91" s="114">
        <v>80</v>
      </c>
      <c r="K91" s="115">
        <v>800</v>
      </c>
      <c r="L91" s="116">
        <v>200</v>
      </c>
      <c r="M91" s="115">
        <v>2000</v>
      </c>
      <c r="N91" s="114">
        <v>80</v>
      </c>
      <c r="O91" s="115">
        <v>848</v>
      </c>
      <c r="P91" s="116">
        <v>50</v>
      </c>
      <c r="Q91" s="117">
        <v>550</v>
      </c>
      <c r="R91" s="116"/>
      <c r="S91" s="260"/>
      <c r="T91" s="249"/>
      <c r="U91" s="260"/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610</v>
      </c>
      <c r="AK91" s="367">
        <f>IF(ISERR(AL91/AJ91),S!D89,(AL91/AJ91))</f>
        <v>10.160655737704918</v>
      </c>
      <c r="AL91" s="120">
        <f t="shared" si="3"/>
        <v>6198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>
        <v>5</v>
      </c>
      <c r="M92" s="115">
        <v>100</v>
      </c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5</v>
      </c>
      <c r="AK92" s="367">
        <f>IF(ISERR(AL92/AJ92),S!D90,(AL92/AJ92))</f>
        <v>20</v>
      </c>
      <c r="AL92" s="120">
        <f t="shared" si="3"/>
        <v>100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>
        <v>0</v>
      </c>
      <c r="M93" s="115">
        <v>0</v>
      </c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/>
      <c r="I94" s="115"/>
      <c r="J94" s="114"/>
      <c r="K94" s="115"/>
      <c r="L94" s="116">
        <v>0</v>
      </c>
      <c r="M94" s="115">
        <v>0</v>
      </c>
      <c r="N94" s="114"/>
      <c r="O94" s="115"/>
      <c r="P94" s="116"/>
      <c r="Q94" s="117"/>
      <c r="R94" s="116"/>
      <c r="S94" s="260"/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0</v>
      </c>
      <c r="AK94" s="367">
        <f>IF(ISERR(AL94/AJ94),S!D92,(AL94/AJ94))</f>
        <v>219.99793388429751</v>
      </c>
      <c r="AL94" s="120">
        <f t="shared" si="3"/>
        <v>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>
        <v>0</v>
      </c>
      <c r="M95" s="115">
        <v>0</v>
      </c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>
        <v>5</v>
      </c>
      <c r="K96" s="115">
        <v>500</v>
      </c>
      <c r="L96" s="116">
        <v>5</v>
      </c>
      <c r="M96" s="115">
        <v>500</v>
      </c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10</v>
      </c>
      <c r="AK96" s="367">
        <f>IF(ISERR(AL96/AJ96),S!D94,(AL96/AJ96))</f>
        <v>100</v>
      </c>
      <c r="AL96" s="120">
        <f t="shared" si="3"/>
        <v>1000</v>
      </c>
    </row>
    <row r="97" spans="1:38">
      <c r="A97" s="112">
        <v>93</v>
      </c>
      <c r="B97" s="113" t="s">
        <v>99</v>
      </c>
      <c r="C97" s="121" t="s">
        <v>31</v>
      </c>
      <c r="D97" s="296"/>
      <c r="E97" s="119"/>
      <c r="F97" s="296"/>
      <c r="G97" s="115"/>
      <c r="H97" s="116">
        <v>4</v>
      </c>
      <c r="I97" s="115">
        <v>340</v>
      </c>
      <c r="J97" s="114">
        <v>2</v>
      </c>
      <c r="K97" s="115">
        <v>170</v>
      </c>
      <c r="L97" s="116">
        <v>2</v>
      </c>
      <c r="M97" s="115">
        <v>170</v>
      </c>
      <c r="N97" s="114">
        <v>2</v>
      </c>
      <c r="O97" s="115">
        <v>170</v>
      </c>
      <c r="P97" s="116">
        <v>2</v>
      </c>
      <c r="Q97" s="117">
        <v>170</v>
      </c>
      <c r="R97" s="116">
        <v>1</v>
      </c>
      <c r="S97" s="260">
        <v>85</v>
      </c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13</v>
      </c>
      <c r="AK97" s="367">
        <f>IF(ISERR(AL97/AJ97),S!D95,(AL97/AJ97))</f>
        <v>85</v>
      </c>
      <c r="AL97" s="120">
        <f t="shared" si="3"/>
        <v>1105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>
        <v>1</v>
      </c>
      <c r="K98" s="115">
        <v>370</v>
      </c>
      <c r="L98" s="116">
        <v>2</v>
      </c>
      <c r="M98" s="115">
        <v>740</v>
      </c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3</v>
      </c>
      <c r="AK98" s="367">
        <f>IF(ISERR(AL98/AJ98),S!D96,(AL98/AJ98))</f>
        <v>370</v>
      </c>
      <c r="AL98" s="120">
        <f t="shared" si="3"/>
        <v>1110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>
        <v>0</v>
      </c>
      <c r="M99" s="115">
        <v>0</v>
      </c>
      <c r="N99" s="114"/>
      <c r="O99" s="115"/>
      <c r="P99" s="116"/>
      <c r="Q99" s="117"/>
      <c r="R99" s="116"/>
      <c r="S99" s="260"/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</v>
      </c>
      <c r="AK99" s="367">
        <f>IF(ISERR(AL99/AJ99),S!D97,(AL99/AJ99))</f>
        <v>450</v>
      </c>
      <c r="AL99" s="120">
        <f t="shared" si="3"/>
        <v>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/>
      <c r="I100" s="115"/>
      <c r="J100" s="114"/>
      <c r="K100" s="115"/>
      <c r="L100" s="116">
        <v>1</v>
      </c>
      <c r="M100" s="115">
        <v>210</v>
      </c>
      <c r="N100" s="114"/>
      <c r="O100" s="115"/>
      <c r="P100" s="116">
        <v>1</v>
      </c>
      <c r="Q100" s="117">
        <v>210</v>
      </c>
      <c r="R100" s="116"/>
      <c r="S100" s="260"/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2</v>
      </c>
      <c r="AK100" s="367">
        <f>IF(ISERR(AL100/AJ100),S!D98,(AL100/AJ100))</f>
        <v>210</v>
      </c>
      <c r="AL100" s="120">
        <f t="shared" si="3"/>
        <v>420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>
        <v>0</v>
      </c>
      <c r="M101" s="115">
        <v>0</v>
      </c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>
        <v>0</v>
      </c>
      <c r="M102" s="115">
        <v>0</v>
      </c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>
        <v>0</v>
      </c>
      <c r="M103" s="115">
        <v>0</v>
      </c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>
        <v>0</v>
      </c>
      <c r="M104" s="115">
        <v>0</v>
      </c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>
        <v>0</v>
      </c>
      <c r="M105" s="115">
        <v>0</v>
      </c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>
        <v>0</v>
      </c>
      <c r="M106" s="115">
        <v>0</v>
      </c>
      <c r="N106" s="114"/>
      <c r="O106" s="115"/>
      <c r="P106" s="116"/>
      <c r="Q106" s="117"/>
      <c r="R106" s="116"/>
      <c r="S106" s="260"/>
      <c r="T106" s="249"/>
      <c r="U106" s="260"/>
      <c r="V106" s="116"/>
      <c r="W106" s="260"/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0</v>
      </c>
      <c r="AK106" s="367">
        <f>IF(ISERR(AL106/AJ106),S!D104,(AL106/AJ106))</f>
        <v>165.71428571428572</v>
      </c>
      <c r="AL106" s="120">
        <f t="shared" si="3"/>
        <v>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>
        <v>0</v>
      </c>
      <c r="M107" s="115">
        <v>0</v>
      </c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>
        <v>0</v>
      </c>
      <c r="M108" s="115">
        <v>0</v>
      </c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>
        <v>0</v>
      </c>
      <c r="M109" s="115">
        <v>0</v>
      </c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>
        <v>0</v>
      </c>
      <c r="M110" s="115">
        <v>0</v>
      </c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>
        <v>2</v>
      </c>
      <c r="I111" s="115">
        <v>540</v>
      </c>
      <c r="J111" s="114"/>
      <c r="K111" s="115"/>
      <c r="L111" s="116">
        <v>2</v>
      </c>
      <c r="M111" s="115">
        <v>540</v>
      </c>
      <c r="N111" s="114"/>
      <c r="O111" s="115"/>
      <c r="P111" s="116"/>
      <c r="Q111" s="117"/>
      <c r="R111" s="116"/>
      <c r="S111" s="260"/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4</v>
      </c>
      <c r="AK111" s="367">
        <f>IF(ISERR(AL111/AJ111),S!D109,(AL111/AJ111))</f>
        <v>270</v>
      </c>
      <c r="AL111" s="120">
        <f t="shared" si="3"/>
        <v>1080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>
        <v>0.5</v>
      </c>
      <c r="K112" s="115">
        <v>430</v>
      </c>
      <c r="L112" s="116">
        <v>0.5</v>
      </c>
      <c r="M112" s="115">
        <v>430</v>
      </c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1</v>
      </c>
      <c r="AK112" s="367">
        <f>IF(ISERR(AL112/AJ112),S!D110,(AL112/AJ112))</f>
        <v>860</v>
      </c>
      <c r="AL112" s="120">
        <f t="shared" si="3"/>
        <v>860</v>
      </c>
    </row>
    <row r="113" spans="1:38">
      <c r="A113" s="112">
        <v>109</v>
      </c>
      <c r="B113" s="124" t="s">
        <v>413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>
        <v>0</v>
      </c>
      <c r="M113" s="115">
        <v>0</v>
      </c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>
        <v>0.5</v>
      </c>
      <c r="I114" s="115">
        <v>850</v>
      </c>
      <c r="J114" s="114">
        <v>1</v>
      </c>
      <c r="K114" s="115">
        <v>1750</v>
      </c>
      <c r="L114" s="116">
        <v>0.5</v>
      </c>
      <c r="M114" s="115">
        <v>850</v>
      </c>
      <c r="N114" s="114"/>
      <c r="O114" s="115"/>
      <c r="P114" s="116">
        <v>2</v>
      </c>
      <c r="Q114" s="117">
        <v>3400</v>
      </c>
      <c r="R114" s="116"/>
      <c r="S114" s="260"/>
      <c r="T114" s="249"/>
      <c r="U114" s="260"/>
      <c r="V114" s="116"/>
      <c r="W114" s="260"/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4</v>
      </c>
      <c r="AK114" s="367">
        <f>IF(ISERR(AL114/AJ114),S!D112,(AL114/AJ114))</f>
        <v>1712.5</v>
      </c>
      <c r="AL114" s="120">
        <f t="shared" si="3"/>
        <v>6850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>
        <v>0</v>
      </c>
      <c r="M115" s="115">
        <v>0</v>
      </c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>
        <v>0</v>
      </c>
      <c r="M116" s="115">
        <v>0</v>
      </c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>
        <v>0</v>
      </c>
      <c r="M117" s="115">
        <v>0</v>
      </c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>
        <v>216</v>
      </c>
      <c r="K118" s="115">
        <v>1870</v>
      </c>
      <c r="L118" s="116">
        <v>72</v>
      </c>
      <c r="M118" s="115">
        <v>620</v>
      </c>
      <c r="N118" s="114"/>
      <c r="O118" s="115"/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288</v>
      </c>
      <c r="AK118" s="367">
        <f>IF(ISERR(AL118/AJ118),S!D116,(AL118/AJ118))</f>
        <v>8.6458333333333339</v>
      </c>
      <c r="AL118" s="120">
        <f t="shared" si="3"/>
        <v>2490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>
        <v>0</v>
      </c>
      <c r="M119" s="115">
        <v>0</v>
      </c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>
        <v>0</v>
      </c>
      <c r="M120" s="115">
        <v>0</v>
      </c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>
        <v>0</v>
      </c>
      <c r="M121" s="115">
        <v>0</v>
      </c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>
        <v>0</v>
      </c>
      <c r="M122" s="115">
        <v>0</v>
      </c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>
        <v>0</v>
      </c>
      <c r="M123" s="115">
        <v>0</v>
      </c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>
        <v>0</v>
      </c>
      <c r="M124" s="115">
        <v>0</v>
      </c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501</v>
      </c>
      <c r="C125" s="121" t="s">
        <v>31</v>
      </c>
      <c r="D125" s="296"/>
      <c r="E125" s="119"/>
      <c r="F125" s="296"/>
      <c r="G125" s="115"/>
      <c r="H125" s="116"/>
      <c r="I125" s="115"/>
      <c r="J125" s="114">
        <v>0.6</v>
      </c>
      <c r="K125" s="115">
        <v>810</v>
      </c>
      <c r="L125" s="116">
        <v>1.1000000000000001</v>
      </c>
      <c r="M125" s="115">
        <v>1430</v>
      </c>
      <c r="N125" s="114">
        <v>0.6</v>
      </c>
      <c r="O125" s="115">
        <v>780</v>
      </c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2.3000000000000003</v>
      </c>
      <c r="AK125" s="367">
        <f>IF(ISERR(AL125/AJ125),S!D123,(AL125/AJ125))</f>
        <v>1313.0434782608695</v>
      </c>
      <c r="AL125" s="120">
        <f t="shared" si="3"/>
        <v>3020</v>
      </c>
    </row>
    <row r="126" spans="1:38">
      <c r="A126" s="112">
        <v>122</v>
      </c>
      <c r="B126" s="113" t="s">
        <v>123</v>
      </c>
      <c r="C126" s="121" t="s">
        <v>31</v>
      </c>
      <c r="D126" s="296">
        <v>25</v>
      </c>
      <c r="E126" s="119">
        <v>250</v>
      </c>
      <c r="F126" s="296">
        <v>25</v>
      </c>
      <c r="G126" s="115">
        <v>250</v>
      </c>
      <c r="H126" s="116">
        <v>30</v>
      </c>
      <c r="I126" s="115">
        <v>300</v>
      </c>
      <c r="J126" s="114">
        <v>50</v>
      </c>
      <c r="K126" s="115">
        <v>500</v>
      </c>
      <c r="L126" s="116">
        <v>52</v>
      </c>
      <c r="M126" s="115">
        <v>520</v>
      </c>
      <c r="N126" s="114">
        <v>35</v>
      </c>
      <c r="O126" s="115">
        <v>350</v>
      </c>
      <c r="P126" s="116">
        <v>26</v>
      </c>
      <c r="Q126" s="117">
        <v>260</v>
      </c>
      <c r="R126" s="116">
        <v>24</v>
      </c>
      <c r="S126" s="260">
        <v>240</v>
      </c>
      <c r="T126" s="249"/>
      <c r="U126" s="260"/>
      <c r="V126" s="116"/>
      <c r="W126" s="260"/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267</v>
      </c>
      <c r="AK126" s="367">
        <f>IF(ISERR(AL126/AJ126),S!D124,(AL126/AJ126))</f>
        <v>10</v>
      </c>
      <c r="AL126" s="120">
        <f t="shared" si="3"/>
        <v>2670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>
        <v>0</v>
      </c>
      <c r="M127" s="115">
        <v>0</v>
      </c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/>
      <c r="I128" s="115"/>
      <c r="J128" s="114"/>
      <c r="K128" s="115"/>
      <c r="L128" s="116">
        <v>20.2</v>
      </c>
      <c r="M128" s="115">
        <v>2828</v>
      </c>
      <c r="N128" s="114">
        <v>3</v>
      </c>
      <c r="O128" s="115">
        <v>420</v>
      </c>
      <c r="P128" s="116"/>
      <c r="Q128" s="117"/>
      <c r="R128" s="116"/>
      <c r="S128" s="260"/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23.2</v>
      </c>
      <c r="AK128" s="367">
        <f>IF(ISERR(AL128/AJ128),S!D126,(AL128/AJ128))</f>
        <v>140</v>
      </c>
      <c r="AL128" s="120">
        <f t="shared" si="3"/>
        <v>3248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>
        <v>3.1400999999999999</v>
      </c>
      <c r="K129" s="115">
        <v>1193</v>
      </c>
      <c r="L129" s="116">
        <v>0</v>
      </c>
      <c r="M129" s="115">
        <v>0</v>
      </c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3.1400999999999999</v>
      </c>
      <c r="AK129" s="367">
        <f>IF(ISERR(AL129/AJ129),S!D127,(AL129/AJ129))</f>
        <v>379.92420623547019</v>
      </c>
      <c r="AL129" s="120">
        <f t="shared" si="3"/>
        <v>1193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/>
      <c r="I130" s="115"/>
      <c r="J130" s="114">
        <v>1</v>
      </c>
      <c r="K130" s="115">
        <v>480</v>
      </c>
      <c r="L130" s="126">
        <v>0</v>
      </c>
      <c r="M130" s="115">
        <v>0</v>
      </c>
      <c r="N130" s="127">
        <v>5</v>
      </c>
      <c r="O130" s="115">
        <v>2050</v>
      </c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6</v>
      </c>
      <c r="AK130" s="367">
        <f>IF(ISERR(AL130/AJ130),S!D128,(AL130/AJ130))</f>
        <v>421.66666666666669</v>
      </c>
      <c r="AL130" s="120">
        <f t="shared" si="3"/>
        <v>2530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>
        <v>0</v>
      </c>
      <c r="M131" s="115">
        <v>0</v>
      </c>
      <c r="N131" s="114"/>
      <c r="O131" s="115"/>
      <c r="P131" s="116">
        <v>4.4000000000000004</v>
      </c>
      <c r="Q131" s="117">
        <v>1892</v>
      </c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4.4000000000000004</v>
      </c>
      <c r="AK131" s="367">
        <f>IF(ISERR(AL131/AJ131),S!D129,(AL131/AJ131))</f>
        <v>429.99999999999994</v>
      </c>
      <c r="AL131" s="120">
        <f t="shared" si="3"/>
        <v>1892</v>
      </c>
    </row>
    <row r="132" spans="1:38">
      <c r="A132" s="112">
        <v>128</v>
      </c>
      <c r="B132" s="113" t="s">
        <v>124</v>
      </c>
      <c r="C132" s="121" t="s">
        <v>9</v>
      </c>
      <c r="D132" s="296">
        <v>2</v>
      </c>
      <c r="E132" s="119">
        <v>200</v>
      </c>
      <c r="F132" s="296">
        <v>3</v>
      </c>
      <c r="G132" s="115">
        <v>180</v>
      </c>
      <c r="H132" s="116"/>
      <c r="I132" s="115"/>
      <c r="J132" s="114">
        <v>12</v>
      </c>
      <c r="K132" s="115">
        <v>960</v>
      </c>
      <c r="L132" s="116">
        <v>2</v>
      </c>
      <c r="M132" s="115">
        <v>180</v>
      </c>
      <c r="N132" s="114"/>
      <c r="O132" s="115"/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19</v>
      </c>
      <c r="AK132" s="367">
        <f>IF(ISERR(AL132/AJ132),S!D130,(AL132/AJ132))</f>
        <v>80</v>
      </c>
      <c r="AL132" s="120">
        <f t="shared" si="3"/>
        <v>1520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>
        <v>0</v>
      </c>
      <c r="M133" s="115">
        <v>0</v>
      </c>
      <c r="N133" s="114"/>
      <c r="O133" s="115"/>
      <c r="P133" s="116">
        <v>2</v>
      </c>
      <c r="Q133" s="117">
        <v>300</v>
      </c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2</v>
      </c>
      <c r="AK133" s="367">
        <f>IF(ISERR(AL133/AJ133),S!D131,(AL133/AJ133))</f>
        <v>150</v>
      </c>
      <c r="AL133" s="120">
        <f t="shared" si="3"/>
        <v>300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/>
      <c r="G134" s="115"/>
      <c r="H134" s="116"/>
      <c r="I134" s="115"/>
      <c r="J134" s="114">
        <v>18</v>
      </c>
      <c r="K134" s="115">
        <v>2340</v>
      </c>
      <c r="L134" s="116">
        <v>30</v>
      </c>
      <c r="M134" s="115">
        <v>3900</v>
      </c>
      <c r="N134" s="114">
        <v>5.9</v>
      </c>
      <c r="O134" s="115">
        <v>1548</v>
      </c>
      <c r="P134" s="116"/>
      <c r="Q134" s="117"/>
      <c r="R134" s="116"/>
      <c r="S134" s="260"/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53.9</v>
      </c>
      <c r="AK134" s="367">
        <f>IF(ISERR(AL134/AJ134),S!D132,(AL134/AJ134))</f>
        <v>144.48979591836735</v>
      </c>
      <c r="AL134" s="120">
        <f t="shared" ref="AL134:AL197" si="5">E134+G134+I134+K134+M134+O134+Q134+S134+U134+W134+Y134+AA134+AC134+AE134+AG134+AI134</f>
        <v>7788</v>
      </c>
    </row>
    <row r="135" spans="1:38">
      <c r="A135" s="112">
        <v>131</v>
      </c>
      <c r="B135" s="113" t="s">
        <v>294</v>
      </c>
      <c r="C135" s="110" t="s">
        <v>9</v>
      </c>
      <c r="D135" s="296">
        <v>8</v>
      </c>
      <c r="E135" s="115">
        <v>1760</v>
      </c>
      <c r="F135" s="296"/>
      <c r="G135" s="115"/>
      <c r="H135" s="116"/>
      <c r="I135" s="115"/>
      <c r="J135" s="114">
        <v>9</v>
      </c>
      <c r="K135" s="115">
        <v>1860</v>
      </c>
      <c r="L135" s="116">
        <v>8</v>
      </c>
      <c r="M135" s="115">
        <v>1600</v>
      </c>
      <c r="N135" s="114"/>
      <c r="O135" s="115"/>
      <c r="P135" s="116">
        <v>10</v>
      </c>
      <c r="Q135" s="117">
        <v>2000</v>
      </c>
      <c r="R135" s="116"/>
      <c r="S135" s="260"/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35</v>
      </c>
      <c r="AK135" s="367">
        <f>IF(ISERR(AL135/AJ135),S!D133,(AL135/AJ135))</f>
        <v>206.28571428571428</v>
      </c>
      <c r="AL135" s="120">
        <f t="shared" si="5"/>
        <v>7220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>
        <v>0</v>
      </c>
      <c r="M136" s="115">
        <v>0</v>
      </c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416</v>
      </c>
      <c r="C137" s="110" t="s">
        <v>9</v>
      </c>
      <c r="D137" s="296">
        <v>1</v>
      </c>
      <c r="E137" s="115">
        <v>280</v>
      </c>
      <c r="F137" s="296"/>
      <c r="G137" s="115"/>
      <c r="H137" s="116"/>
      <c r="I137" s="115"/>
      <c r="J137" s="114"/>
      <c r="K137" s="115"/>
      <c r="L137" s="116">
        <v>0</v>
      </c>
      <c r="M137" s="115">
        <v>0</v>
      </c>
      <c r="N137" s="114">
        <v>0.5</v>
      </c>
      <c r="O137" s="115">
        <v>140</v>
      </c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1.5</v>
      </c>
      <c r="AK137" s="367">
        <f>IF(ISERR(AL137/AJ137),S!D135,(AL137/AJ137))</f>
        <v>280</v>
      </c>
      <c r="AL137" s="120">
        <f t="shared" si="5"/>
        <v>420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>
        <v>0</v>
      </c>
      <c r="M138" s="115">
        <v>0</v>
      </c>
      <c r="N138" s="114">
        <v>3</v>
      </c>
      <c r="O138" s="115">
        <v>990</v>
      </c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3</v>
      </c>
      <c r="AK138" s="367">
        <f>IF(ISERR(AL138/AJ138),S!D136,(AL138/AJ138))</f>
        <v>330</v>
      </c>
      <c r="AL138" s="120">
        <f t="shared" si="5"/>
        <v>990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>
        <v>7</v>
      </c>
      <c r="K139" s="115">
        <v>455</v>
      </c>
      <c r="L139" s="116">
        <v>0</v>
      </c>
      <c r="M139" s="115">
        <v>0</v>
      </c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7</v>
      </c>
      <c r="AK139" s="367">
        <f>IF(ISERR(AL139/AJ139),S!D137,(AL139/AJ139))</f>
        <v>65</v>
      </c>
      <c r="AL139" s="120">
        <f t="shared" si="5"/>
        <v>455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>
        <v>0</v>
      </c>
      <c r="M140" s="115">
        <v>0</v>
      </c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>
        <v>0</v>
      </c>
      <c r="M141" s="115">
        <v>0</v>
      </c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>
        <v>0</v>
      </c>
      <c r="M142" s="115">
        <v>0</v>
      </c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/>
      <c r="E143" s="119"/>
      <c r="F143" s="296"/>
      <c r="G143" s="115"/>
      <c r="H143" s="116">
        <v>480</v>
      </c>
      <c r="I143" s="115">
        <v>10728</v>
      </c>
      <c r="J143" s="114"/>
      <c r="K143" s="115"/>
      <c r="L143" s="116">
        <v>60</v>
      </c>
      <c r="M143" s="115">
        <v>1330</v>
      </c>
      <c r="N143" s="114"/>
      <c r="O143" s="115"/>
      <c r="P143" s="116">
        <v>31</v>
      </c>
      <c r="Q143" s="117">
        <v>584</v>
      </c>
      <c r="R143" s="116"/>
      <c r="S143" s="260"/>
      <c r="T143" s="249"/>
      <c r="U143" s="260"/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571</v>
      </c>
      <c r="AK143" s="367">
        <f>IF(ISERR(AL143/AJ143),S!D141,(AL143/AJ143))</f>
        <v>22.140105078809107</v>
      </c>
      <c r="AL143" s="120">
        <f t="shared" si="5"/>
        <v>12642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>
        <v>0</v>
      </c>
      <c r="M144" s="115">
        <v>0</v>
      </c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/>
      <c r="G145" s="115"/>
      <c r="H145" s="116">
        <v>105</v>
      </c>
      <c r="I145" s="115">
        <v>120750</v>
      </c>
      <c r="J145" s="114">
        <v>5</v>
      </c>
      <c r="K145" s="115">
        <v>5750</v>
      </c>
      <c r="L145" s="116">
        <v>25</v>
      </c>
      <c r="M145" s="115">
        <v>28750</v>
      </c>
      <c r="N145" s="114">
        <v>4.5</v>
      </c>
      <c r="O145" s="115">
        <v>5175</v>
      </c>
      <c r="P145" s="116">
        <v>1</v>
      </c>
      <c r="Q145" s="117">
        <v>800</v>
      </c>
      <c r="R145" s="116"/>
      <c r="S145" s="260"/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140.5</v>
      </c>
      <c r="AK145" s="367">
        <f>IF(ISERR(AL145/AJ145),S!D143,(AL145/AJ145))</f>
        <v>1147.5088967971531</v>
      </c>
      <c r="AL145" s="120">
        <f t="shared" si="5"/>
        <v>161225</v>
      </c>
    </row>
    <row r="146" spans="1:38">
      <c r="A146" s="112">
        <v>142</v>
      </c>
      <c r="B146" s="113" t="s">
        <v>451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>
        <v>0</v>
      </c>
      <c r="M146" s="115">
        <v>0</v>
      </c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/>
      <c r="G147" s="115"/>
      <c r="H147" s="116">
        <v>10</v>
      </c>
      <c r="I147" s="115">
        <v>8000</v>
      </c>
      <c r="J147" s="114"/>
      <c r="K147" s="115"/>
      <c r="L147" s="116">
        <v>0</v>
      </c>
      <c r="M147" s="115">
        <v>0</v>
      </c>
      <c r="N147" s="114">
        <v>3</v>
      </c>
      <c r="O147" s="115">
        <v>2400</v>
      </c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13</v>
      </c>
      <c r="AK147" s="367">
        <f>IF(ISERR(AL147/AJ147),S!D145,(AL147/AJ147))</f>
        <v>800</v>
      </c>
      <c r="AL147" s="120">
        <f t="shared" si="5"/>
        <v>10400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>
        <v>9</v>
      </c>
      <c r="I148" s="115">
        <v>10350</v>
      </c>
      <c r="J148" s="114"/>
      <c r="K148" s="115"/>
      <c r="L148" s="116">
        <v>0</v>
      </c>
      <c r="M148" s="115">
        <v>0</v>
      </c>
      <c r="N148" s="114"/>
      <c r="O148" s="115"/>
      <c r="P148" s="116"/>
      <c r="Q148" s="117"/>
      <c r="R148" s="116"/>
      <c r="S148" s="260"/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9</v>
      </c>
      <c r="AK148" s="367">
        <f>IF(ISERR(AL148/AJ148),S!D146,(AL148/AJ148))</f>
        <v>1150</v>
      </c>
      <c r="AL148" s="120">
        <f t="shared" si="5"/>
        <v>10350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>
        <v>0</v>
      </c>
      <c r="M149" s="115">
        <v>0</v>
      </c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>
        <v>0</v>
      </c>
      <c r="M150" s="115">
        <v>0</v>
      </c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447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>
        <v>0</v>
      </c>
      <c r="M151" s="115">
        <v>0</v>
      </c>
      <c r="N151" s="114"/>
      <c r="O151" s="115"/>
      <c r="P151" s="116">
        <v>6</v>
      </c>
      <c r="Q151" s="117">
        <v>3940</v>
      </c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6</v>
      </c>
      <c r="AK151" s="367">
        <f>IF(ISERR(AL151/AJ151),S!D149,(AL151/AJ151))</f>
        <v>656.66666666666663</v>
      </c>
      <c r="AL151" s="120">
        <f t="shared" si="5"/>
        <v>3940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>
        <v>12</v>
      </c>
      <c r="E152" s="115">
        <v>3060</v>
      </c>
      <c r="F152" s="296">
        <v>8</v>
      </c>
      <c r="G152" s="115">
        <v>2070</v>
      </c>
      <c r="H152" s="116">
        <v>135</v>
      </c>
      <c r="I152" s="115">
        <v>33780</v>
      </c>
      <c r="J152" s="114">
        <v>16</v>
      </c>
      <c r="K152" s="115">
        <v>4860</v>
      </c>
      <c r="L152" s="116">
        <v>85</v>
      </c>
      <c r="M152" s="115">
        <v>23684</v>
      </c>
      <c r="N152" s="114">
        <v>10</v>
      </c>
      <c r="O152" s="115">
        <v>2730</v>
      </c>
      <c r="P152" s="116">
        <v>10</v>
      </c>
      <c r="Q152" s="117">
        <v>2520</v>
      </c>
      <c r="R152" s="116"/>
      <c r="S152" s="260"/>
      <c r="T152" s="249"/>
      <c r="U152" s="260"/>
      <c r="V152" s="116"/>
      <c r="W152" s="260"/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276</v>
      </c>
      <c r="AK152" s="367">
        <f>IF(ISERR(AL152/AJ152),S!D150,(AL152/AJ152))</f>
        <v>263.42028985507244</v>
      </c>
      <c r="AL152" s="120">
        <f t="shared" si="5"/>
        <v>72704</v>
      </c>
    </row>
    <row r="153" spans="1:38">
      <c r="A153" s="112">
        <v>149</v>
      </c>
      <c r="B153" s="113" t="s">
        <v>448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>
        <v>0</v>
      </c>
      <c r="M153" s="115">
        <v>0</v>
      </c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/>
      <c r="I154" s="115"/>
      <c r="J154" s="114"/>
      <c r="K154" s="115"/>
      <c r="L154" s="116">
        <v>27.4</v>
      </c>
      <c r="M154" s="115">
        <v>6216</v>
      </c>
      <c r="N154" s="114">
        <v>3.1</v>
      </c>
      <c r="O154" s="115">
        <v>511</v>
      </c>
      <c r="P154" s="116">
        <v>5.0999999999999996</v>
      </c>
      <c r="Q154" s="117">
        <v>816</v>
      </c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35.599999999999994</v>
      </c>
      <c r="AK154" s="367">
        <f>IF(ISERR(AL154/AJ154),S!D152,(AL154/AJ154))</f>
        <v>211.88202247191015</v>
      </c>
      <c r="AL154" s="120">
        <f t="shared" si="5"/>
        <v>7543</v>
      </c>
    </row>
    <row r="155" spans="1:38">
      <c r="A155" s="112">
        <v>151</v>
      </c>
      <c r="B155" s="113" t="s">
        <v>138</v>
      </c>
      <c r="C155" s="121" t="s">
        <v>9</v>
      </c>
      <c r="D155" s="296">
        <v>5.0999999999999996</v>
      </c>
      <c r="E155" s="119">
        <v>1938</v>
      </c>
      <c r="F155" s="296"/>
      <c r="G155" s="115"/>
      <c r="H155" s="116">
        <v>6</v>
      </c>
      <c r="I155" s="115">
        <v>2220</v>
      </c>
      <c r="J155" s="114"/>
      <c r="K155" s="115"/>
      <c r="L155" s="116">
        <v>39.9</v>
      </c>
      <c r="M155" s="115">
        <v>15485</v>
      </c>
      <c r="N155" s="114"/>
      <c r="O155" s="115"/>
      <c r="P155" s="116"/>
      <c r="Q155" s="117"/>
      <c r="R155" s="116">
        <v>6</v>
      </c>
      <c r="S155" s="260">
        <v>2220</v>
      </c>
      <c r="T155" s="249"/>
      <c r="U155" s="260"/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57</v>
      </c>
      <c r="AK155" s="367">
        <f>IF(ISERR(AL155/AJ155),S!D153,(AL155/AJ155))</f>
        <v>383.56140350877195</v>
      </c>
      <c r="AL155" s="120">
        <f t="shared" si="5"/>
        <v>21863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/>
      <c r="I156" s="115"/>
      <c r="J156" s="114">
        <v>9.1</v>
      </c>
      <c r="K156" s="115">
        <v>3276</v>
      </c>
      <c r="L156" s="116">
        <v>0</v>
      </c>
      <c r="M156" s="115">
        <v>0</v>
      </c>
      <c r="N156" s="114"/>
      <c r="O156" s="115"/>
      <c r="P156" s="116"/>
      <c r="Q156" s="117"/>
      <c r="R156" s="116"/>
      <c r="S156" s="260"/>
      <c r="T156" s="249"/>
      <c r="U156" s="260"/>
      <c r="V156" s="116"/>
      <c r="W156" s="260"/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9.1</v>
      </c>
      <c r="AK156" s="367">
        <f>IF(ISERR(AL156/AJ156),S!D154,(AL156/AJ156))</f>
        <v>360</v>
      </c>
      <c r="AL156" s="120">
        <f t="shared" si="5"/>
        <v>3276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>
        <v>6.4</v>
      </c>
      <c r="M157" s="115">
        <v>14512</v>
      </c>
      <c r="N157" s="114"/>
      <c r="O157" s="115"/>
      <c r="P157" s="116">
        <v>3.7</v>
      </c>
      <c r="Q157" s="117">
        <v>8251</v>
      </c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10.100000000000001</v>
      </c>
      <c r="AK157" s="367">
        <f>IF(ISERR(AL157/AJ157),S!D155,(AL157/AJ157))</f>
        <v>2253.7623762376234</v>
      </c>
      <c r="AL157" s="120">
        <f t="shared" si="5"/>
        <v>22763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>
        <v>3.5</v>
      </c>
      <c r="I158" s="115">
        <v>4060</v>
      </c>
      <c r="J158" s="114"/>
      <c r="K158" s="115"/>
      <c r="L158" s="116">
        <v>0</v>
      </c>
      <c r="M158" s="115">
        <v>0</v>
      </c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3.5</v>
      </c>
      <c r="AK158" s="367">
        <f>IF(ISERR(AL158/AJ158),S!D156,(AL158/AJ158))</f>
        <v>1160</v>
      </c>
      <c r="AL158" s="120">
        <f t="shared" si="5"/>
        <v>4060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>
        <v>0</v>
      </c>
      <c r="M159" s="115">
        <v>0</v>
      </c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>
        <v>0</v>
      </c>
      <c r="M160" s="115">
        <v>0</v>
      </c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>
        <v>0</v>
      </c>
      <c r="M161" s="115">
        <v>0</v>
      </c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/>
      <c r="G162" s="115"/>
      <c r="H162" s="116"/>
      <c r="I162" s="115"/>
      <c r="J162" s="114"/>
      <c r="K162" s="115"/>
      <c r="L162" s="116">
        <v>0</v>
      </c>
      <c r="M162" s="115">
        <v>0</v>
      </c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0</v>
      </c>
      <c r="AK162" s="367">
        <f>IF(ISERR(AL162/AJ162),S!D160,(AL162/AJ162))</f>
        <v>562.22222222222217</v>
      </c>
      <c r="AL162" s="120">
        <f t="shared" si="5"/>
        <v>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>
        <v>0</v>
      </c>
      <c r="M163" s="115">
        <v>0</v>
      </c>
      <c r="N163" s="114">
        <v>2</v>
      </c>
      <c r="O163" s="115">
        <v>1400</v>
      </c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2</v>
      </c>
      <c r="AK163" s="367">
        <f>IF(ISERR(AL163/AJ163),S!D161,(AL163/AJ163))</f>
        <v>700</v>
      </c>
      <c r="AL163" s="120">
        <f t="shared" si="5"/>
        <v>1400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>
        <v>3</v>
      </c>
      <c r="I164" s="115">
        <v>3600</v>
      </c>
      <c r="J164" s="114"/>
      <c r="K164" s="115"/>
      <c r="L164" s="116">
        <v>2.5</v>
      </c>
      <c r="M164" s="115">
        <v>3000</v>
      </c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5.5</v>
      </c>
      <c r="AK164" s="367">
        <f>IF(ISERR(AL164/AJ164),S!D162,(AL164/AJ164))</f>
        <v>1200</v>
      </c>
      <c r="AL164" s="120">
        <f t="shared" si="5"/>
        <v>6600</v>
      </c>
    </row>
    <row r="165" spans="1:38">
      <c r="A165" s="112">
        <v>161</v>
      </c>
      <c r="B165" s="113" t="s">
        <v>446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>
        <v>0</v>
      </c>
      <c r="M165" s="115">
        <v>0</v>
      </c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>
        <v>0</v>
      </c>
      <c r="M166" s="115">
        <v>0</v>
      </c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>
        <v>0</v>
      </c>
      <c r="M167" s="115">
        <v>0</v>
      </c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>
        <v>0</v>
      </c>
      <c r="M168" s="115">
        <v>0</v>
      </c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>
        <v>1</v>
      </c>
      <c r="I169" s="115">
        <v>350</v>
      </c>
      <c r="J169" s="114"/>
      <c r="K169" s="115"/>
      <c r="L169" s="116">
        <v>8</v>
      </c>
      <c r="M169" s="115">
        <v>3040</v>
      </c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9</v>
      </c>
      <c r="AK169" s="367">
        <f>IF(ISERR(AL169/AJ169),S!D167,(AL169/AJ169))</f>
        <v>376.66666666666669</v>
      </c>
      <c r="AL169" s="120">
        <f t="shared" si="5"/>
        <v>3390</v>
      </c>
    </row>
    <row r="170" spans="1:38">
      <c r="A170" s="112">
        <v>166</v>
      </c>
      <c r="B170" s="113" t="s">
        <v>152</v>
      </c>
      <c r="C170" s="121" t="s">
        <v>9</v>
      </c>
      <c r="D170" s="296"/>
      <c r="E170" s="119"/>
      <c r="F170" s="296">
        <v>3</v>
      </c>
      <c r="G170" s="115">
        <v>2170</v>
      </c>
      <c r="H170" s="116"/>
      <c r="I170" s="115"/>
      <c r="J170" s="114"/>
      <c r="K170" s="115"/>
      <c r="L170" s="116">
        <v>0</v>
      </c>
      <c r="M170" s="115">
        <v>0</v>
      </c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3</v>
      </c>
      <c r="AK170" s="367">
        <f>IF(ISERR(AL170/AJ170),S!D168,(AL170/AJ170))</f>
        <v>723.33333333333337</v>
      </c>
      <c r="AL170" s="120">
        <f t="shared" si="5"/>
        <v>2170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>
        <v>0</v>
      </c>
      <c r="M171" s="115">
        <v>0</v>
      </c>
      <c r="N171" s="114"/>
      <c r="O171" s="115"/>
      <c r="P171" s="116">
        <v>5</v>
      </c>
      <c r="Q171" s="117">
        <v>2200</v>
      </c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5</v>
      </c>
      <c r="AK171" s="367">
        <f>IF(ISERR(AL171/AJ171),S!D169,(AL171/AJ171))</f>
        <v>440</v>
      </c>
      <c r="AL171" s="120">
        <f t="shared" si="5"/>
        <v>2200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>
        <v>0</v>
      </c>
      <c r="M172" s="115">
        <v>0</v>
      </c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>
        <v>0</v>
      </c>
      <c r="M173" s="115">
        <v>0</v>
      </c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>
        <v>0</v>
      </c>
      <c r="M174" s="115">
        <v>0</v>
      </c>
      <c r="N174" s="114">
        <v>4.5999999999999996</v>
      </c>
      <c r="O174" s="115">
        <v>3772</v>
      </c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4.5999999999999996</v>
      </c>
      <c r="AK174" s="367">
        <f>IF(ISERR(AL174/AJ174),S!D172,(AL174/AJ174))</f>
        <v>820.00000000000011</v>
      </c>
      <c r="AL174" s="120">
        <f t="shared" si="5"/>
        <v>3772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>
        <v>10.1</v>
      </c>
      <c r="I175" s="115">
        <v>7470</v>
      </c>
      <c r="J175" s="114"/>
      <c r="K175" s="115"/>
      <c r="L175" s="116">
        <v>0</v>
      </c>
      <c r="M175" s="115">
        <v>0</v>
      </c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10.1</v>
      </c>
      <c r="AK175" s="367">
        <f>IF(ISERR(AL175/AJ175),S!D173,(AL175/AJ175))</f>
        <v>739.60396039603961</v>
      </c>
      <c r="AL175" s="120">
        <f t="shared" si="5"/>
        <v>7470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>
        <v>0</v>
      </c>
      <c r="M176" s="115">
        <v>0</v>
      </c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>
        <v>0</v>
      </c>
      <c r="M177" s="115">
        <v>0</v>
      </c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>
        <v>0</v>
      </c>
      <c r="M178" s="115">
        <v>0</v>
      </c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/>
      <c r="G179" s="115"/>
      <c r="H179" s="116">
        <v>30</v>
      </c>
      <c r="I179" s="115">
        <v>720</v>
      </c>
      <c r="J179" s="114"/>
      <c r="K179" s="115"/>
      <c r="L179" s="116">
        <v>15</v>
      </c>
      <c r="M179" s="115">
        <v>360</v>
      </c>
      <c r="N179" s="114"/>
      <c r="O179" s="115"/>
      <c r="P179" s="116">
        <v>3</v>
      </c>
      <c r="Q179" s="117">
        <v>75</v>
      </c>
      <c r="R179" s="116">
        <v>7</v>
      </c>
      <c r="S179" s="260">
        <v>175</v>
      </c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55</v>
      </c>
      <c r="AK179" s="367">
        <f>IF(ISERR(AL179/AJ179),S!D177,(AL179/AJ179))</f>
        <v>24.181818181818183</v>
      </c>
      <c r="AL179" s="120">
        <f t="shared" si="5"/>
        <v>1330</v>
      </c>
    </row>
    <row r="180" spans="1:38">
      <c r="A180" s="112">
        <v>176</v>
      </c>
      <c r="B180" s="113" t="s">
        <v>322</v>
      </c>
      <c r="C180" s="121" t="s">
        <v>9</v>
      </c>
      <c r="D180" s="296">
        <v>5</v>
      </c>
      <c r="E180" s="119">
        <v>300</v>
      </c>
      <c r="F180" s="296"/>
      <c r="G180" s="115"/>
      <c r="H180" s="116">
        <v>30</v>
      </c>
      <c r="I180" s="115">
        <v>1800</v>
      </c>
      <c r="J180" s="114">
        <v>7</v>
      </c>
      <c r="K180" s="115">
        <v>420</v>
      </c>
      <c r="L180" s="116">
        <v>30</v>
      </c>
      <c r="M180" s="115">
        <v>1860</v>
      </c>
      <c r="N180" s="114"/>
      <c r="O180" s="115"/>
      <c r="P180" s="116">
        <v>7</v>
      </c>
      <c r="Q180" s="117">
        <v>455</v>
      </c>
      <c r="R180" s="116">
        <v>4</v>
      </c>
      <c r="S180" s="260">
        <v>260</v>
      </c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83</v>
      </c>
      <c r="AK180" s="367">
        <f>IF(ISERR(AL180/AJ180),S!D178,(AL180/AJ180))</f>
        <v>61.385542168674696</v>
      </c>
      <c r="AL180" s="120">
        <f t="shared" si="5"/>
        <v>5095</v>
      </c>
    </row>
    <row r="181" spans="1:38">
      <c r="A181" s="112">
        <v>177</v>
      </c>
      <c r="B181" s="113" t="s">
        <v>157</v>
      </c>
      <c r="C181" s="121" t="s">
        <v>9</v>
      </c>
      <c r="D181" s="296">
        <v>0.5</v>
      </c>
      <c r="E181" s="119">
        <v>75</v>
      </c>
      <c r="F181" s="296"/>
      <c r="G181" s="115"/>
      <c r="H181" s="116">
        <v>6</v>
      </c>
      <c r="I181" s="115">
        <v>960</v>
      </c>
      <c r="J181" s="114">
        <v>0.5</v>
      </c>
      <c r="K181" s="115">
        <v>80</v>
      </c>
      <c r="L181" s="116">
        <v>3.5</v>
      </c>
      <c r="M181" s="115">
        <v>645</v>
      </c>
      <c r="N181" s="114">
        <v>0.5</v>
      </c>
      <c r="O181" s="115">
        <v>90</v>
      </c>
      <c r="P181" s="116">
        <v>0.5</v>
      </c>
      <c r="Q181" s="117">
        <v>90</v>
      </c>
      <c r="R181" s="116">
        <v>0.5</v>
      </c>
      <c r="S181" s="260">
        <v>90</v>
      </c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12</v>
      </c>
      <c r="AK181" s="367">
        <f>IF(ISERR(AL181/AJ181),S!D179,(AL181/AJ181))</f>
        <v>169.16666666666666</v>
      </c>
      <c r="AL181" s="120">
        <f t="shared" si="5"/>
        <v>2030</v>
      </c>
    </row>
    <row r="182" spans="1:38">
      <c r="A182" s="112">
        <v>178</v>
      </c>
      <c r="B182" s="113" t="s">
        <v>417</v>
      </c>
      <c r="C182" s="121" t="s">
        <v>9</v>
      </c>
      <c r="D182" s="296"/>
      <c r="E182" s="119"/>
      <c r="F182" s="296">
        <v>0.5</v>
      </c>
      <c r="G182" s="115">
        <v>80</v>
      </c>
      <c r="H182" s="116">
        <v>3</v>
      </c>
      <c r="I182" s="115">
        <v>480</v>
      </c>
      <c r="J182" s="114">
        <v>8</v>
      </c>
      <c r="K182" s="115">
        <v>1280</v>
      </c>
      <c r="L182" s="116">
        <v>1</v>
      </c>
      <c r="M182" s="115">
        <v>160</v>
      </c>
      <c r="N182" s="114">
        <v>0.5</v>
      </c>
      <c r="O182" s="115">
        <v>80</v>
      </c>
      <c r="P182" s="116">
        <v>0.5</v>
      </c>
      <c r="Q182" s="117">
        <v>80</v>
      </c>
      <c r="R182" s="116">
        <v>0.5</v>
      </c>
      <c r="S182" s="260">
        <v>80</v>
      </c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14</v>
      </c>
      <c r="AK182" s="367">
        <f>IF(ISERR(AL182/AJ182),S!D180,(AL182/AJ182))</f>
        <v>160</v>
      </c>
      <c r="AL182" s="120">
        <f t="shared" si="5"/>
        <v>2240</v>
      </c>
    </row>
    <row r="183" spans="1:38">
      <c r="A183" s="112">
        <v>179</v>
      </c>
      <c r="B183" s="113" t="s">
        <v>331</v>
      </c>
      <c r="C183" s="121" t="s">
        <v>9</v>
      </c>
      <c r="D183" s="296">
        <v>0.5</v>
      </c>
      <c r="E183" s="119">
        <v>80</v>
      </c>
      <c r="F183" s="296">
        <v>0.5</v>
      </c>
      <c r="G183" s="115">
        <v>80</v>
      </c>
      <c r="H183" s="116">
        <v>8</v>
      </c>
      <c r="I183" s="115">
        <v>1200</v>
      </c>
      <c r="J183" s="114">
        <v>1</v>
      </c>
      <c r="K183" s="115">
        <v>160</v>
      </c>
      <c r="L183" s="116">
        <v>4</v>
      </c>
      <c r="M183" s="115">
        <v>610</v>
      </c>
      <c r="N183" s="114">
        <v>1</v>
      </c>
      <c r="O183" s="115">
        <v>150</v>
      </c>
      <c r="P183" s="116">
        <v>1</v>
      </c>
      <c r="Q183" s="117">
        <v>160</v>
      </c>
      <c r="R183" s="116">
        <v>0.5</v>
      </c>
      <c r="S183" s="260">
        <v>110</v>
      </c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16.5</v>
      </c>
      <c r="AK183" s="367">
        <f>IF(ISERR(AL183/AJ183),S!D181,(AL183/AJ183))</f>
        <v>154.54545454545453</v>
      </c>
      <c r="AL183" s="120">
        <f t="shared" si="5"/>
        <v>2550</v>
      </c>
    </row>
    <row r="184" spans="1:38">
      <c r="A184" s="112">
        <v>180</v>
      </c>
      <c r="B184" s="113" t="s">
        <v>159</v>
      </c>
      <c r="C184" s="121" t="s">
        <v>31</v>
      </c>
      <c r="D184" s="296">
        <v>15</v>
      </c>
      <c r="E184" s="119">
        <v>75</v>
      </c>
      <c r="F184" s="296">
        <v>12</v>
      </c>
      <c r="G184" s="115">
        <v>72</v>
      </c>
      <c r="H184" s="116">
        <v>150</v>
      </c>
      <c r="I184" s="115">
        <v>600</v>
      </c>
      <c r="J184" s="114">
        <v>20</v>
      </c>
      <c r="K184" s="115">
        <v>120</v>
      </c>
      <c r="L184" s="116">
        <v>60</v>
      </c>
      <c r="M184" s="115">
        <v>320</v>
      </c>
      <c r="N184" s="114">
        <v>20</v>
      </c>
      <c r="O184" s="115">
        <v>100</v>
      </c>
      <c r="P184" s="116">
        <v>20</v>
      </c>
      <c r="Q184" s="117">
        <v>100</v>
      </c>
      <c r="R184" s="116">
        <v>12</v>
      </c>
      <c r="S184" s="260">
        <v>72</v>
      </c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309</v>
      </c>
      <c r="AK184" s="367">
        <f>IF(ISERR(AL184/AJ184),S!D182,(AL184/AJ184))</f>
        <v>4.7216828478964405</v>
      </c>
      <c r="AL184" s="120">
        <f t="shared" si="5"/>
        <v>1459</v>
      </c>
    </row>
    <row r="185" spans="1:38">
      <c r="A185" s="112">
        <v>181</v>
      </c>
      <c r="B185" s="113" t="s">
        <v>160</v>
      </c>
      <c r="C185" s="121" t="s">
        <v>9</v>
      </c>
      <c r="D185" s="296">
        <v>4</v>
      </c>
      <c r="E185" s="119">
        <v>360</v>
      </c>
      <c r="F185" s="296">
        <v>2</v>
      </c>
      <c r="G185" s="115">
        <v>200</v>
      </c>
      <c r="H185" s="116">
        <v>25</v>
      </c>
      <c r="I185" s="115">
        <v>2000</v>
      </c>
      <c r="J185" s="114">
        <v>3</v>
      </c>
      <c r="K185" s="115">
        <v>240</v>
      </c>
      <c r="L185" s="116">
        <v>15</v>
      </c>
      <c r="M185" s="115">
        <v>950</v>
      </c>
      <c r="N185" s="114">
        <v>5</v>
      </c>
      <c r="O185" s="115">
        <v>325</v>
      </c>
      <c r="P185" s="116">
        <v>8</v>
      </c>
      <c r="Q185" s="117">
        <v>560</v>
      </c>
      <c r="R185" s="116">
        <v>30</v>
      </c>
      <c r="S185" s="260">
        <v>210</v>
      </c>
      <c r="T185" s="249"/>
      <c r="U185" s="260"/>
      <c r="V185" s="116"/>
      <c r="W185" s="260"/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92</v>
      </c>
      <c r="AK185" s="367">
        <f>IF(ISERR(AL185/AJ185),S!D183,(AL185/AJ185))</f>
        <v>52.663043478260867</v>
      </c>
      <c r="AL185" s="120">
        <f t="shared" si="5"/>
        <v>4845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70</v>
      </c>
      <c r="F186" s="296">
        <v>0.5</v>
      </c>
      <c r="G186" s="115">
        <v>30</v>
      </c>
      <c r="H186" s="116">
        <v>5</v>
      </c>
      <c r="I186" s="115">
        <v>350</v>
      </c>
      <c r="J186" s="114">
        <v>2</v>
      </c>
      <c r="K186" s="115">
        <v>120</v>
      </c>
      <c r="L186" s="116">
        <v>8</v>
      </c>
      <c r="M186" s="115">
        <v>780</v>
      </c>
      <c r="N186" s="114">
        <v>2</v>
      </c>
      <c r="O186" s="115">
        <v>120</v>
      </c>
      <c r="P186" s="116">
        <v>2</v>
      </c>
      <c r="Q186" s="117">
        <v>120</v>
      </c>
      <c r="R186" s="116">
        <v>1</v>
      </c>
      <c r="S186" s="260">
        <v>60</v>
      </c>
      <c r="T186" s="249"/>
      <c r="U186" s="260"/>
      <c r="V186" s="116"/>
      <c r="W186" s="260"/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21.5</v>
      </c>
      <c r="AK186" s="367">
        <f>IF(ISERR(AL186/AJ186),S!D184,(AL186/AJ186))</f>
        <v>76.744186046511629</v>
      </c>
      <c r="AL186" s="120">
        <f t="shared" si="5"/>
        <v>1650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>
        <v>0.5</v>
      </c>
      <c r="M187" s="115">
        <v>50</v>
      </c>
      <c r="N187" s="114">
        <v>5</v>
      </c>
      <c r="O187" s="115">
        <v>300</v>
      </c>
      <c r="P187" s="116"/>
      <c r="Q187" s="117"/>
      <c r="R187" s="116"/>
      <c r="S187" s="260"/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5.5</v>
      </c>
      <c r="AK187" s="367">
        <f>IF(ISERR(AL187/AJ187),S!D185,(AL187/AJ187))</f>
        <v>63.636363636363633</v>
      </c>
      <c r="AL187" s="120">
        <f t="shared" si="5"/>
        <v>350</v>
      </c>
    </row>
    <row r="188" spans="1:38">
      <c r="A188" s="112">
        <v>184</v>
      </c>
      <c r="B188" s="113" t="s">
        <v>278</v>
      </c>
      <c r="C188" s="121" t="s">
        <v>9</v>
      </c>
      <c r="D188" s="296"/>
      <c r="E188" s="119"/>
      <c r="F188" s="296">
        <v>3</v>
      </c>
      <c r="G188" s="115">
        <v>210</v>
      </c>
      <c r="H188" s="116"/>
      <c r="I188" s="115"/>
      <c r="J188" s="114"/>
      <c r="K188" s="115"/>
      <c r="L188" s="116">
        <v>0</v>
      </c>
      <c r="M188" s="115">
        <v>0</v>
      </c>
      <c r="N188" s="114"/>
      <c r="O188" s="115"/>
      <c r="P188" s="116">
        <v>10</v>
      </c>
      <c r="Q188" s="117">
        <v>750</v>
      </c>
      <c r="R188" s="116"/>
      <c r="S188" s="260"/>
      <c r="T188" s="249"/>
      <c r="U188" s="260"/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13</v>
      </c>
      <c r="AK188" s="367">
        <f>IF(ISERR(AL188/AJ188),S!D186,(AL188/AJ188))</f>
        <v>73.84615384615384</v>
      </c>
      <c r="AL188" s="120">
        <f t="shared" si="5"/>
        <v>960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/>
      <c r="I189" s="115"/>
      <c r="J189" s="114">
        <v>19</v>
      </c>
      <c r="K189" s="115">
        <v>950</v>
      </c>
      <c r="L189" s="116">
        <v>0</v>
      </c>
      <c r="M189" s="115">
        <v>0</v>
      </c>
      <c r="N189" s="114">
        <v>18</v>
      </c>
      <c r="O189" s="115">
        <v>900</v>
      </c>
      <c r="P189" s="116"/>
      <c r="Q189" s="117"/>
      <c r="R189" s="116"/>
      <c r="S189" s="260"/>
      <c r="T189" s="249"/>
      <c r="U189" s="260"/>
      <c r="V189" s="116"/>
      <c r="W189" s="260"/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37</v>
      </c>
      <c r="AK189" s="367">
        <f>IF(ISERR(AL189/AJ189),S!D187,(AL189/AJ189))</f>
        <v>50</v>
      </c>
      <c r="AL189" s="120">
        <f t="shared" si="5"/>
        <v>1850</v>
      </c>
    </row>
    <row r="190" spans="1:38">
      <c r="A190" s="112">
        <v>186</v>
      </c>
      <c r="B190" s="113" t="s">
        <v>330</v>
      </c>
      <c r="C190" s="121" t="s">
        <v>31</v>
      </c>
      <c r="D190" s="296"/>
      <c r="E190" s="119"/>
      <c r="F190" s="296">
        <v>32</v>
      </c>
      <c r="G190" s="115">
        <v>192</v>
      </c>
      <c r="H190" s="116">
        <v>24</v>
      </c>
      <c r="I190" s="115">
        <v>120</v>
      </c>
      <c r="J190" s="114"/>
      <c r="K190" s="115"/>
      <c r="L190" s="116">
        <v>32</v>
      </c>
      <c r="M190" s="115">
        <v>224</v>
      </c>
      <c r="N190" s="114"/>
      <c r="O190" s="115"/>
      <c r="P190" s="116">
        <v>50</v>
      </c>
      <c r="Q190" s="117">
        <v>300</v>
      </c>
      <c r="R190" s="116"/>
      <c r="S190" s="260"/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138</v>
      </c>
      <c r="AK190" s="367">
        <f>IF(ISERR(AL190/AJ190),S!D188,(AL190/AJ190))</f>
        <v>6.0579710144927539</v>
      </c>
      <c r="AL190" s="120">
        <f t="shared" si="5"/>
        <v>836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>
        <v>0</v>
      </c>
      <c r="M191" s="115">
        <v>0</v>
      </c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/>
      <c r="E192" s="119"/>
      <c r="F192" s="296">
        <v>30</v>
      </c>
      <c r="G192" s="115">
        <v>390</v>
      </c>
      <c r="H192" s="116"/>
      <c r="I192" s="115"/>
      <c r="J192" s="114"/>
      <c r="K192" s="115"/>
      <c r="L192" s="116">
        <v>0</v>
      </c>
      <c r="M192" s="115">
        <v>0</v>
      </c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30</v>
      </c>
      <c r="AK192" s="367">
        <f>IF(ISERR(AL192/AJ192),S!D190,(AL192/AJ192))</f>
        <v>13</v>
      </c>
      <c r="AL192" s="120">
        <f t="shared" si="5"/>
        <v>390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>
        <v>0</v>
      </c>
      <c r="M193" s="115">
        <v>0</v>
      </c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>
        <v>0</v>
      </c>
      <c r="M194" s="115">
        <v>0</v>
      </c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/>
      <c r="E195" s="119"/>
      <c r="F195" s="296">
        <v>7</v>
      </c>
      <c r="G195" s="115">
        <v>280</v>
      </c>
      <c r="H195" s="116"/>
      <c r="I195" s="115"/>
      <c r="J195" s="114"/>
      <c r="K195" s="115"/>
      <c r="L195" s="116">
        <v>10</v>
      </c>
      <c r="M195" s="115">
        <v>400</v>
      </c>
      <c r="N195" s="114"/>
      <c r="O195" s="115"/>
      <c r="P195" s="116"/>
      <c r="Q195" s="117"/>
      <c r="R195" s="116"/>
      <c r="S195" s="260"/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17</v>
      </c>
      <c r="AK195" s="367">
        <f>IF(ISERR(AL195/AJ195),S!D193,(AL195/AJ195))</f>
        <v>40</v>
      </c>
      <c r="AL195" s="120">
        <f t="shared" si="5"/>
        <v>680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/>
      <c r="G196" s="115"/>
      <c r="H196" s="116"/>
      <c r="I196" s="115"/>
      <c r="J196" s="114"/>
      <c r="K196" s="115"/>
      <c r="L196" s="116">
        <v>13.899999999999999</v>
      </c>
      <c r="M196" s="115">
        <v>276</v>
      </c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13.899999999999999</v>
      </c>
      <c r="AK196" s="367">
        <f>IF(ISERR(AL196/AJ196),S!D194,(AL196/AJ196))</f>
        <v>19.85611510791367</v>
      </c>
      <c r="AL196" s="120">
        <f t="shared" si="5"/>
        <v>276</v>
      </c>
    </row>
    <row r="197" spans="1:38">
      <c r="A197" s="112">
        <v>193</v>
      </c>
      <c r="B197" s="113" t="s">
        <v>332</v>
      </c>
      <c r="C197" s="121" t="s">
        <v>9</v>
      </c>
      <c r="D197" s="296">
        <v>5</v>
      </c>
      <c r="E197" s="119">
        <v>100</v>
      </c>
      <c r="F197" s="296"/>
      <c r="G197" s="115"/>
      <c r="H197" s="116">
        <v>5</v>
      </c>
      <c r="I197" s="115">
        <v>100</v>
      </c>
      <c r="J197" s="114">
        <v>1</v>
      </c>
      <c r="K197" s="115">
        <v>20</v>
      </c>
      <c r="L197" s="116">
        <v>25</v>
      </c>
      <c r="M197" s="115">
        <v>500</v>
      </c>
      <c r="N197" s="114"/>
      <c r="O197" s="115"/>
      <c r="P197" s="116"/>
      <c r="Q197" s="117"/>
      <c r="R197" s="116">
        <v>8</v>
      </c>
      <c r="S197" s="260">
        <v>216</v>
      </c>
      <c r="T197" s="249"/>
      <c r="U197" s="260"/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44</v>
      </c>
      <c r="AK197" s="367">
        <f>IF(ISERR(AL197/AJ197),S!D195,(AL197/AJ197))</f>
        <v>21.272727272727273</v>
      </c>
      <c r="AL197" s="120">
        <f t="shared" si="5"/>
        <v>936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/>
      <c r="K198" s="115"/>
      <c r="L198" s="116">
        <v>0</v>
      </c>
      <c r="M198" s="115">
        <v>0</v>
      </c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0</v>
      </c>
      <c r="AK198" s="367">
        <f>IF(ISERR(AL198/AJ198),S!D196,(AL198/AJ198))</f>
        <v>25</v>
      </c>
      <c r="AL198" s="120">
        <f t="shared" ref="AL198:AL254" si="7">E198+G198+I198+K198+M198+O198+Q198+S198+U198+W198+Y198+AA198+AC198+AE198+AG198+AI198</f>
        <v>0</v>
      </c>
    </row>
    <row r="199" spans="1:38">
      <c r="A199" s="112">
        <v>195</v>
      </c>
      <c r="B199" s="113" t="s">
        <v>279</v>
      </c>
      <c r="C199" s="121" t="s">
        <v>9</v>
      </c>
      <c r="D199" s="296">
        <v>1</v>
      </c>
      <c r="E199" s="119">
        <v>130</v>
      </c>
      <c r="F199" s="296">
        <v>0.5</v>
      </c>
      <c r="G199" s="115">
        <v>65</v>
      </c>
      <c r="H199" s="116">
        <v>3</v>
      </c>
      <c r="I199" s="115">
        <v>360</v>
      </c>
      <c r="J199" s="114">
        <v>1</v>
      </c>
      <c r="K199" s="115">
        <v>130</v>
      </c>
      <c r="L199" s="116">
        <v>6</v>
      </c>
      <c r="M199" s="115">
        <v>780</v>
      </c>
      <c r="N199" s="114">
        <v>1</v>
      </c>
      <c r="O199" s="115">
        <v>130</v>
      </c>
      <c r="P199" s="116">
        <v>2</v>
      </c>
      <c r="Q199" s="117">
        <v>280</v>
      </c>
      <c r="R199" s="116">
        <v>1</v>
      </c>
      <c r="S199" s="260">
        <v>140</v>
      </c>
      <c r="T199" s="249"/>
      <c r="U199" s="260"/>
      <c r="V199" s="116"/>
      <c r="W199" s="260"/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15.5</v>
      </c>
      <c r="AK199" s="367">
        <f>IF(ISERR(AL199/AJ199),S!D197,(AL199/AJ199))</f>
        <v>130</v>
      </c>
      <c r="AL199" s="120">
        <f t="shared" si="7"/>
        <v>2015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70</v>
      </c>
      <c r="F200" s="296">
        <v>0.5</v>
      </c>
      <c r="G200" s="115">
        <v>100</v>
      </c>
      <c r="H200" s="116">
        <v>2.5</v>
      </c>
      <c r="I200" s="115">
        <v>375</v>
      </c>
      <c r="J200" s="114">
        <v>0.5</v>
      </c>
      <c r="K200" s="115">
        <v>100</v>
      </c>
      <c r="L200" s="116">
        <v>1.5</v>
      </c>
      <c r="M200" s="115">
        <v>230</v>
      </c>
      <c r="N200" s="114">
        <v>0.5</v>
      </c>
      <c r="O200" s="115">
        <v>90</v>
      </c>
      <c r="P200" s="116">
        <v>0.5</v>
      </c>
      <c r="Q200" s="117">
        <v>100</v>
      </c>
      <c r="R200" s="116">
        <v>0.5</v>
      </c>
      <c r="S200" s="260">
        <v>80</v>
      </c>
      <c r="T200" s="249"/>
      <c r="U200" s="260"/>
      <c r="V200" s="116"/>
      <c r="W200" s="260"/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7</v>
      </c>
      <c r="AK200" s="367">
        <f>IF(ISERR(AL200/AJ200),S!D198,(AL200/AJ200))</f>
        <v>163.57142857142858</v>
      </c>
      <c r="AL200" s="120">
        <f t="shared" si="7"/>
        <v>1145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>
        <v>1</v>
      </c>
      <c r="I201" s="115">
        <v>220</v>
      </c>
      <c r="J201" s="114"/>
      <c r="K201" s="115"/>
      <c r="L201" s="116">
        <v>0</v>
      </c>
      <c r="M201" s="115">
        <v>0</v>
      </c>
      <c r="N201" s="114"/>
      <c r="O201" s="115"/>
      <c r="P201" s="116"/>
      <c r="Q201" s="117"/>
      <c r="R201" s="116"/>
      <c r="S201" s="260"/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1</v>
      </c>
      <c r="AK201" s="367">
        <f>IF(ISERR(AL201/AJ201),S!D199,(AL201/AJ201))</f>
        <v>220</v>
      </c>
      <c r="AL201" s="120">
        <f t="shared" si="7"/>
        <v>220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>
        <v>0</v>
      </c>
      <c r="M202" s="115">
        <v>0</v>
      </c>
      <c r="N202" s="114"/>
      <c r="O202" s="115"/>
      <c r="P202" s="116">
        <v>0.5</v>
      </c>
      <c r="Q202" s="117">
        <v>300</v>
      </c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0.5</v>
      </c>
      <c r="AK202" s="367">
        <f>IF(ISERR(AL202/AJ202),S!D200,(AL202/AJ202))</f>
        <v>600</v>
      </c>
      <c r="AL202" s="120">
        <f t="shared" si="7"/>
        <v>300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>
        <v>0.4</v>
      </c>
      <c r="M203" s="115">
        <v>180</v>
      </c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0.4</v>
      </c>
      <c r="AK203" s="367">
        <f>IF(ISERR(AL203/AJ203),S!D201,(AL203/AJ203))</f>
        <v>450</v>
      </c>
      <c r="AL203" s="120">
        <f t="shared" si="7"/>
        <v>180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>
        <v>0</v>
      </c>
      <c r="M204" s="115">
        <v>0</v>
      </c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/>
      <c r="I205" s="115"/>
      <c r="J205" s="114">
        <v>5</v>
      </c>
      <c r="K205" s="115">
        <v>225</v>
      </c>
      <c r="L205" s="116">
        <v>0</v>
      </c>
      <c r="M205" s="115">
        <v>0</v>
      </c>
      <c r="N205" s="114">
        <v>3</v>
      </c>
      <c r="O205" s="115">
        <v>135</v>
      </c>
      <c r="P205" s="116"/>
      <c r="Q205" s="117"/>
      <c r="R205" s="116"/>
      <c r="S205" s="260"/>
      <c r="T205" s="249"/>
      <c r="U205" s="260"/>
      <c r="V205" s="116"/>
      <c r="W205" s="260"/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8</v>
      </c>
      <c r="AK205" s="367">
        <f>IF(ISERR(AL205/AJ205),S!D203,(AL205/AJ205))</f>
        <v>45</v>
      </c>
      <c r="AL205" s="120">
        <f t="shared" si="7"/>
        <v>360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>
        <v>25</v>
      </c>
      <c r="M206" s="115">
        <v>750</v>
      </c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25</v>
      </c>
      <c r="AK206" s="367">
        <f>IF(ISERR(AL206/AJ206),S!D204,(AL206/AJ206))</f>
        <v>30</v>
      </c>
      <c r="AL206" s="120">
        <f t="shared" si="7"/>
        <v>750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>
        <v>1</v>
      </c>
      <c r="M207" s="115">
        <v>100</v>
      </c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1</v>
      </c>
      <c r="AK207" s="367">
        <f>IF(ISERR(AL207/AJ207),S!D205,(AL207/AJ207))</f>
        <v>100</v>
      </c>
      <c r="AL207" s="120">
        <f t="shared" si="7"/>
        <v>100</v>
      </c>
    </row>
    <row r="208" spans="1:38">
      <c r="A208" s="112">
        <v>204</v>
      </c>
      <c r="B208" s="113" t="s">
        <v>174</v>
      </c>
      <c r="C208" s="121" t="s">
        <v>9</v>
      </c>
      <c r="D208" s="296">
        <v>5</v>
      </c>
      <c r="E208" s="119">
        <v>200</v>
      </c>
      <c r="F208" s="296"/>
      <c r="G208" s="115"/>
      <c r="H208" s="116"/>
      <c r="I208" s="115"/>
      <c r="J208" s="114"/>
      <c r="K208" s="115"/>
      <c r="L208" s="116">
        <v>10</v>
      </c>
      <c r="M208" s="115">
        <v>500</v>
      </c>
      <c r="N208" s="114"/>
      <c r="O208" s="115"/>
      <c r="P208" s="116"/>
      <c r="Q208" s="117"/>
      <c r="R208" s="116">
        <v>5</v>
      </c>
      <c r="S208" s="260">
        <v>200</v>
      </c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20</v>
      </c>
      <c r="AK208" s="367">
        <f>IF(ISERR(AL208/AJ208),S!D206,(AL208/AJ208))</f>
        <v>45</v>
      </c>
      <c r="AL208" s="120">
        <f t="shared" si="7"/>
        <v>900</v>
      </c>
    </row>
    <row r="209" spans="1:38">
      <c r="A209" s="112">
        <v>205</v>
      </c>
      <c r="B209" s="113" t="s">
        <v>175</v>
      </c>
      <c r="C209" s="121" t="s">
        <v>9</v>
      </c>
      <c r="D209" s="296">
        <v>10</v>
      </c>
      <c r="E209" s="119">
        <v>600</v>
      </c>
      <c r="F209" s="296"/>
      <c r="G209" s="115"/>
      <c r="H209" s="116"/>
      <c r="I209" s="115"/>
      <c r="J209" s="114"/>
      <c r="K209" s="115"/>
      <c r="L209" s="116">
        <v>0</v>
      </c>
      <c r="M209" s="115">
        <v>0</v>
      </c>
      <c r="N209" s="114"/>
      <c r="O209" s="115"/>
      <c r="P209" s="116"/>
      <c r="Q209" s="117"/>
      <c r="R209" s="116">
        <v>7</v>
      </c>
      <c r="S209" s="260">
        <v>490</v>
      </c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17</v>
      </c>
      <c r="AK209" s="367">
        <f>IF(ISERR(AL209/AJ209),S!D207,(AL209/AJ209))</f>
        <v>64.117647058823536</v>
      </c>
      <c r="AL209" s="120">
        <f t="shared" si="7"/>
        <v>1090</v>
      </c>
    </row>
    <row r="210" spans="1:38">
      <c r="A210" s="112">
        <v>206</v>
      </c>
      <c r="B210" s="113" t="s">
        <v>418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>
        <v>0</v>
      </c>
      <c r="M210" s="115">
        <v>0</v>
      </c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>
        <v>0</v>
      </c>
      <c r="M211" s="115">
        <v>0</v>
      </c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>
        <v>0</v>
      </c>
      <c r="M212" s="115">
        <v>0</v>
      </c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/>
      <c r="G213" s="115"/>
      <c r="H213" s="116">
        <v>5</v>
      </c>
      <c r="I213" s="115">
        <v>200</v>
      </c>
      <c r="J213" s="114"/>
      <c r="K213" s="115"/>
      <c r="L213" s="116">
        <v>0</v>
      </c>
      <c r="M213" s="115">
        <v>0</v>
      </c>
      <c r="N213" s="114"/>
      <c r="O213" s="115"/>
      <c r="P213" s="116">
        <v>5</v>
      </c>
      <c r="Q213" s="117">
        <v>250</v>
      </c>
      <c r="R213" s="116"/>
      <c r="S213" s="260"/>
      <c r="T213" s="249"/>
      <c r="U213" s="260"/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10</v>
      </c>
      <c r="AK213" s="367">
        <f>IF(ISERR(AL213/AJ213),S!D211,(AL213/AJ213))</f>
        <v>45</v>
      </c>
      <c r="AL213" s="120">
        <f t="shared" si="7"/>
        <v>450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>
        <v>0.1</v>
      </c>
      <c r="M214" s="115">
        <v>40</v>
      </c>
      <c r="N214" s="114"/>
      <c r="O214" s="115"/>
      <c r="P214" s="116">
        <v>1</v>
      </c>
      <c r="Q214" s="117">
        <v>260</v>
      </c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1.1000000000000001</v>
      </c>
      <c r="AK214" s="367">
        <f>IF(ISERR(AL214/AJ214),S!D212,(AL214/AJ214))</f>
        <v>272.72727272727269</v>
      </c>
      <c r="AL214" s="120">
        <f t="shared" si="7"/>
        <v>300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>
        <v>0</v>
      </c>
      <c r="M215" s="115">
        <v>0</v>
      </c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>
        <v>1</v>
      </c>
      <c r="E216" s="119">
        <v>60</v>
      </c>
      <c r="F216" s="296"/>
      <c r="G216" s="115"/>
      <c r="H216" s="116">
        <v>25</v>
      </c>
      <c r="I216" s="115">
        <v>1500</v>
      </c>
      <c r="J216" s="114">
        <v>1</v>
      </c>
      <c r="K216" s="115">
        <v>60</v>
      </c>
      <c r="L216" s="116">
        <v>0</v>
      </c>
      <c r="M216" s="115">
        <v>0</v>
      </c>
      <c r="N216" s="114">
        <v>3</v>
      </c>
      <c r="O216" s="115">
        <v>180</v>
      </c>
      <c r="P216" s="116">
        <v>2</v>
      </c>
      <c r="Q216" s="117">
        <v>130</v>
      </c>
      <c r="R216" s="116"/>
      <c r="S216" s="260"/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32</v>
      </c>
      <c r="AK216" s="367">
        <f>IF(ISERR(AL216/AJ216),S!D214,(AL216/AJ216))</f>
        <v>60.3125</v>
      </c>
      <c r="AL216" s="120">
        <f t="shared" si="7"/>
        <v>1930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>
        <v>0</v>
      </c>
      <c r="M217" s="115">
        <v>0</v>
      </c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>
        <v>0</v>
      </c>
      <c r="M218" s="115">
        <v>0</v>
      </c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>
        <v>0</v>
      </c>
      <c r="M219" s="115">
        <v>0</v>
      </c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>
        <v>0</v>
      </c>
      <c r="M220" s="115">
        <v>0</v>
      </c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>
        <v>0</v>
      </c>
      <c r="M221" s="115">
        <v>0</v>
      </c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>
        <v>0</v>
      </c>
      <c r="M222" s="115">
        <v>0</v>
      </c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>
        <v>0</v>
      </c>
      <c r="M223" s="115">
        <v>0</v>
      </c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>
        <v>0</v>
      </c>
      <c r="M224" s="115">
        <v>0</v>
      </c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>
        <v>0</v>
      </c>
      <c r="M225" s="115">
        <v>0</v>
      </c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>
        <v>0</v>
      </c>
      <c r="M226" s="115">
        <v>0</v>
      </c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>
        <v>0</v>
      </c>
      <c r="M227" s="115">
        <v>0</v>
      </c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>
        <v>0</v>
      </c>
      <c r="M228" s="115">
        <v>0</v>
      </c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>
        <v>0</v>
      </c>
      <c r="M229" s="115">
        <v>0</v>
      </c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>
        <v>0</v>
      </c>
      <c r="M230" s="115">
        <v>0</v>
      </c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>
        <v>2.9340000000000002</v>
      </c>
      <c r="E231" s="119">
        <v>1995</v>
      </c>
      <c r="F231" s="296"/>
      <c r="G231" s="115"/>
      <c r="H231" s="116"/>
      <c r="I231" s="115"/>
      <c r="J231" s="114">
        <v>2.8</v>
      </c>
      <c r="K231" s="115">
        <v>1904</v>
      </c>
      <c r="L231" s="116">
        <v>9.8000000000000007</v>
      </c>
      <c r="M231" s="115">
        <v>6664</v>
      </c>
      <c r="N231" s="114">
        <v>6.8</v>
      </c>
      <c r="O231" s="115">
        <v>4624</v>
      </c>
      <c r="P231" s="116"/>
      <c r="Q231" s="117"/>
      <c r="R231" s="116"/>
      <c r="S231" s="260"/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22.334000000000003</v>
      </c>
      <c r="AK231" s="367">
        <f>IF(ISERR(AL231/AJ231),S!D229,(AL231/AJ231))</f>
        <v>679.99462702605888</v>
      </c>
      <c r="AL231" s="120">
        <f t="shared" si="7"/>
        <v>15187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>
        <v>24</v>
      </c>
      <c r="K232" s="115">
        <v>22800</v>
      </c>
      <c r="L232" s="116">
        <v>0</v>
      </c>
      <c r="M232" s="115">
        <v>0</v>
      </c>
      <c r="N232" s="114"/>
      <c r="O232" s="115"/>
      <c r="P232" s="116"/>
      <c r="Q232" s="117"/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24</v>
      </c>
      <c r="AK232" s="367">
        <f>IF(ISERR(AL232/AJ232),S!D230,(AL232/AJ232))</f>
        <v>950</v>
      </c>
      <c r="AL232" s="120">
        <f t="shared" si="7"/>
        <v>22800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>
        <v>2000</v>
      </c>
      <c r="K233" s="115">
        <v>2800</v>
      </c>
      <c r="L233" s="116">
        <v>0</v>
      </c>
      <c r="M233" s="115">
        <v>0</v>
      </c>
      <c r="N233" s="114"/>
      <c r="O233" s="115"/>
      <c r="P233" s="116"/>
      <c r="Q233" s="117"/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2000</v>
      </c>
      <c r="AK233" s="367">
        <f>IF(ISERR(AL233/AJ233),S!D231,(AL233/AJ233))</f>
        <v>1.4</v>
      </c>
      <c r="AL233" s="120">
        <f t="shared" si="7"/>
        <v>2800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>
        <v>22</v>
      </c>
      <c r="G234" s="115">
        <v>880</v>
      </c>
      <c r="H234" s="116">
        <v>540</v>
      </c>
      <c r="I234" s="115">
        <v>13500</v>
      </c>
      <c r="J234" s="114"/>
      <c r="K234" s="115"/>
      <c r="L234" s="116">
        <v>0</v>
      </c>
      <c r="M234" s="115">
        <v>0</v>
      </c>
      <c r="N234" s="114"/>
      <c r="O234" s="115"/>
      <c r="P234" s="116"/>
      <c r="Q234" s="117"/>
      <c r="R234" s="116"/>
      <c r="S234" s="260"/>
      <c r="T234" s="249"/>
      <c r="U234" s="260"/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562</v>
      </c>
      <c r="AK234" s="367">
        <f>IF(ISERR(AL234/AJ234),S!D232,(AL234/AJ234))</f>
        <v>25.587188612099645</v>
      </c>
      <c r="AL234" s="120">
        <f t="shared" si="7"/>
        <v>14380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>
        <v>0.96</v>
      </c>
      <c r="K235" s="115">
        <v>470</v>
      </c>
      <c r="L235" s="116">
        <v>0</v>
      </c>
      <c r="M235" s="115">
        <v>0</v>
      </c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0.96</v>
      </c>
      <c r="AK235" s="367">
        <f>IF(ISERR(AL235/AJ235),S!D233,(AL235/AJ235))</f>
        <v>489.58333333333337</v>
      </c>
      <c r="AL235" s="120">
        <f t="shared" si="7"/>
        <v>470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>
        <v>2</v>
      </c>
      <c r="K236" s="115">
        <v>1200</v>
      </c>
      <c r="L236" s="116">
        <v>0</v>
      </c>
      <c r="M236" s="115">
        <v>0</v>
      </c>
      <c r="N236" s="114">
        <v>2</v>
      </c>
      <c r="O236" s="115">
        <v>1200</v>
      </c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4</v>
      </c>
      <c r="AK236" s="367">
        <f>IF(ISERR(AL236/AJ236),S!D234,(AL236/AJ236))</f>
        <v>600</v>
      </c>
      <c r="AL236" s="120">
        <f t="shared" si="7"/>
        <v>2400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>
        <v>0</v>
      </c>
      <c r="M237" s="115">
        <v>0</v>
      </c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>
        <v>0</v>
      </c>
      <c r="M238" s="115">
        <v>0</v>
      </c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>
        <v>17</v>
      </c>
      <c r="M239" s="115">
        <v>6460</v>
      </c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17</v>
      </c>
      <c r="AK239" s="367">
        <f>IF(ISERR(AL239/AJ239),S!D237,(AL239/AJ239))</f>
        <v>380</v>
      </c>
      <c r="AL239" s="120">
        <f t="shared" si="7"/>
        <v>6460</v>
      </c>
    </row>
    <row r="240" spans="1:38">
      <c r="A240" s="112">
        <v>236</v>
      </c>
      <c r="B240" s="113" t="s">
        <v>452</v>
      </c>
      <c r="C240" s="121" t="s">
        <v>9</v>
      </c>
      <c r="D240" s="296"/>
      <c r="E240" s="119"/>
      <c r="F240" s="296"/>
      <c r="G240" s="115"/>
      <c r="H240" s="116">
        <v>3</v>
      </c>
      <c r="I240" s="115">
        <v>1700</v>
      </c>
      <c r="J240" s="114"/>
      <c r="K240" s="115"/>
      <c r="L240" s="116">
        <v>4</v>
      </c>
      <c r="M240" s="115">
        <v>2000</v>
      </c>
      <c r="N240" s="114">
        <v>4</v>
      </c>
      <c r="O240" s="115">
        <v>1520</v>
      </c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11</v>
      </c>
      <c r="AK240" s="367">
        <f>IF(ISERR(AL240/AJ240),S!D238,(AL240/AJ240))</f>
        <v>474.54545454545456</v>
      </c>
      <c r="AL240" s="120">
        <f t="shared" si="7"/>
        <v>5220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>
        <v>20</v>
      </c>
      <c r="I241" s="115">
        <v>6400</v>
      </c>
      <c r="J241" s="114"/>
      <c r="K241" s="115"/>
      <c r="L241" s="116">
        <v>0</v>
      </c>
      <c r="M241" s="115">
        <v>0</v>
      </c>
      <c r="N241" s="114"/>
      <c r="O241" s="115"/>
      <c r="P241" s="116"/>
      <c r="Q241" s="117"/>
      <c r="R241" s="116"/>
      <c r="S241" s="260"/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20</v>
      </c>
      <c r="AK241" s="367">
        <f>IF(ISERR(AL241/AJ241),S!D239,(AL241/AJ241))</f>
        <v>320</v>
      </c>
      <c r="AL241" s="120">
        <f t="shared" si="7"/>
        <v>6400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>
        <v>0</v>
      </c>
      <c r="M242" s="115">
        <v>0</v>
      </c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415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>
        <v>0</v>
      </c>
      <c r="M243" s="115">
        <v>0</v>
      </c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397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>
        <v>0</v>
      </c>
      <c r="M244" s="115">
        <v>0</v>
      </c>
      <c r="N244" s="114"/>
      <c r="O244" s="115"/>
      <c r="P244" s="116"/>
      <c r="Q244" s="117"/>
      <c r="R244" s="116"/>
      <c r="S244" s="260"/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0</v>
      </c>
      <c r="AK244" s="367">
        <f>IF(ISERR(AL244/AJ244),S!D242,(AL244/AJ244))</f>
        <v>38.407079646017699</v>
      </c>
      <c r="AL244" s="120">
        <f t="shared" si="7"/>
        <v>0</v>
      </c>
    </row>
    <row r="245" spans="1:41">
      <c r="A245" s="112">
        <v>241</v>
      </c>
      <c r="B245" s="113" t="s">
        <v>198</v>
      </c>
      <c r="C245" s="121" t="s">
        <v>31</v>
      </c>
      <c r="D245" s="296">
        <v>69</v>
      </c>
      <c r="E245" s="119">
        <v>621</v>
      </c>
      <c r="F245" s="296">
        <v>53</v>
      </c>
      <c r="G245" s="115">
        <v>530</v>
      </c>
      <c r="H245" s="116">
        <v>78</v>
      </c>
      <c r="I245" s="115">
        <v>702</v>
      </c>
      <c r="J245" s="114">
        <v>30</v>
      </c>
      <c r="K245" s="115">
        <v>300</v>
      </c>
      <c r="L245" s="116">
        <v>161</v>
      </c>
      <c r="M245" s="115">
        <v>1499</v>
      </c>
      <c r="N245" s="114">
        <v>104</v>
      </c>
      <c r="O245" s="115">
        <v>966</v>
      </c>
      <c r="P245" s="116">
        <v>69</v>
      </c>
      <c r="Q245" s="117">
        <v>690</v>
      </c>
      <c r="R245" s="116">
        <v>69</v>
      </c>
      <c r="S245" s="260">
        <v>612</v>
      </c>
      <c r="T245" s="249"/>
      <c r="U245" s="260"/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633</v>
      </c>
      <c r="AK245" s="367">
        <f>IF(ISERR(AL245/AJ245),S!D243,(AL245/AJ245))</f>
        <v>9.3522906793048968</v>
      </c>
      <c r="AL245" s="120">
        <f t="shared" si="7"/>
        <v>5920</v>
      </c>
    </row>
    <row r="246" spans="1:41">
      <c r="A246" s="112">
        <v>242</v>
      </c>
      <c r="B246" s="113" t="s">
        <v>414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>
        <v>0</v>
      </c>
      <c r="M246" s="115">
        <v>0</v>
      </c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>
        <v>0</v>
      </c>
      <c r="M247" s="115">
        <v>0</v>
      </c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>
        <v>475</v>
      </c>
      <c r="I248" s="115">
        <v>9500</v>
      </c>
      <c r="J248" s="114"/>
      <c r="K248" s="115"/>
      <c r="L248" s="116">
        <v>200</v>
      </c>
      <c r="M248" s="115">
        <v>4000</v>
      </c>
      <c r="N248" s="114"/>
      <c r="O248" s="115"/>
      <c r="P248" s="116"/>
      <c r="Q248" s="117"/>
      <c r="R248" s="116"/>
      <c r="S248" s="260"/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675</v>
      </c>
      <c r="AK248" s="367">
        <f>IF(ISERR(AL248/AJ248),S!D246,(AL248/AJ248))</f>
        <v>20</v>
      </c>
      <c r="AL248" s="120">
        <f t="shared" si="7"/>
        <v>13500</v>
      </c>
    </row>
    <row r="249" spans="1:41" s="368" customFormat="1" ht="61.5" customHeight="1">
      <c r="A249" s="384">
        <v>245</v>
      </c>
      <c r="B249" s="385" t="str">
        <f>M!D2</f>
        <v>বিবিধ (পলিব্যাগ, প্রিংগেলস, বার্গার, চিকেন বল, আমলকি, ঝালমুড়ি, ওয়াটাইম মাস্ক, চিকেন মিটবল..)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0</v>
      </c>
      <c r="G249" s="387">
        <f>F249</f>
        <v>0</v>
      </c>
      <c r="H249" s="386">
        <f>M!C34</f>
        <v>1440</v>
      </c>
      <c r="I249" s="387">
        <f>H249</f>
        <v>1440</v>
      </c>
      <c r="J249" s="386">
        <f>M!C47</f>
        <v>2365</v>
      </c>
      <c r="K249" s="387">
        <f>J249</f>
        <v>2365</v>
      </c>
      <c r="L249" s="386">
        <f>M!C58</f>
        <v>300</v>
      </c>
      <c r="M249" s="387">
        <f>M!C58</f>
        <v>300</v>
      </c>
      <c r="N249" s="386">
        <f>M!C69</f>
        <v>1600</v>
      </c>
      <c r="O249" s="387">
        <f>N249</f>
        <v>1600</v>
      </c>
      <c r="P249" s="386">
        <f>M!C83</f>
        <v>5235</v>
      </c>
      <c r="Q249" s="387">
        <f>P249</f>
        <v>5235</v>
      </c>
      <c r="R249" s="386">
        <f>M!C99</f>
        <v>0</v>
      </c>
      <c r="S249" s="387">
        <f>R249</f>
        <v>0</v>
      </c>
      <c r="T249" s="386">
        <f>M!C115</f>
        <v>0</v>
      </c>
      <c r="U249" s="387">
        <f>T249</f>
        <v>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10940</v>
      </c>
      <c r="AK249" s="387">
        <f>IF(ISERR(AL249/AJ249),S!D247,(AL249/AJ249))</f>
        <v>1</v>
      </c>
      <c r="AL249" s="388">
        <f t="shared" si="7"/>
        <v>10940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>
        <v>60</v>
      </c>
      <c r="E250" s="119">
        <v>60</v>
      </c>
      <c r="F250" s="296">
        <v>60</v>
      </c>
      <c r="G250" s="115">
        <v>60</v>
      </c>
      <c r="H250" s="116">
        <v>60</v>
      </c>
      <c r="I250" s="115">
        <v>60</v>
      </c>
      <c r="J250" s="114">
        <v>120</v>
      </c>
      <c r="K250" s="115">
        <v>120</v>
      </c>
      <c r="L250" s="116">
        <v>180</v>
      </c>
      <c r="M250" s="115">
        <v>180</v>
      </c>
      <c r="N250" s="114">
        <v>60</v>
      </c>
      <c r="O250" s="115">
        <v>60</v>
      </c>
      <c r="P250" s="116"/>
      <c r="Q250" s="117"/>
      <c r="R250" s="116"/>
      <c r="S250" s="260"/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540</v>
      </c>
      <c r="AK250" s="367">
        <f>IF(ISERR(AL250/AJ250),S!D248,(AL250/AJ250))</f>
        <v>1</v>
      </c>
      <c r="AL250" s="120">
        <f t="shared" si="7"/>
        <v>540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>
        <v>1300</v>
      </c>
      <c r="I251" s="115">
        <v>1300</v>
      </c>
      <c r="J251" s="114"/>
      <c r="K251" s="115"/>
      <c r="L251" s="116">
        <v>3000</v>
      </c>
      <c r="M251" s="115">
        <v>3000</v>
      </c>
      <c r="N251" s="114"/>
      <c r="O251" s="115"/>
      <c r="P251" s="116"/>
      <c r="Q251" s="117"/>
      <c r="R251" s="116"/>
      <c r="S251" s="260"/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4300</v>
      </c>
      <c r="AK251" s="367">
        <f>IF(ISERR(AL251/AJ251),S!D249,(AL251/AJ251))</f>
        <v>1</v>
      </c>
      <c r="AL251" s="120">
        <f t="shared" si="7"/>
        <v>4300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>
        <v>50</v>
      </c>
      <c r="E252" s="119">
        <v>50</v>
      </c>
      <c r="F252" s="296">
        <v>60</v>
      </c>
      <c r="G252" s="115">
        <v>60</v>
      </c>
      <c r="H252" s="116">
        <v>250</v>
      </c>
      <c r="I252" s="115">
        <v>250</v>
      </c>
      <c r="J252" s="114">
        <v>100</v>
      </c>
      <c r="K252" s="115">
        <v>100</v>
      </c>
      <c r="L252" s="116">
        <v>900</v>
      </c>
      <c r="M252" s="115">
        <v>900</v>
      </c>
      <c r="N252" s="114">
        <v>50</v>
      </c>
      <c r="O252" s="115">
        <v>50</v>
      </c>
      <c r="P252" s="116">
        <v>150</v>
      </c>
      <c r="Q252" s="117">
        <v>150</v>
      </c>
      <c r="R252" s="116">
        <v>60</v>
      </c>
      <c r="S252" s="260">
        <v>60</v>
      </c>
      <c r="T252" s="249"/>
      <c r="U252" s="260"/>
      <c r="V252" s="116"/>
      <c r="W252" s="260"/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1620</v>
      </c>
      <c r="AK252" s="367">
        <f>IF(ISERR(AL252/AJ252),S!D250,(AL252/AJ252))</f>
        <v>1</v>
      </c>
      <c r="AL252" s="120">
        <f t="shared" si="7"/>
        <v>1620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220</v>
      </c>
      <c r="E253" s="119">
        <v>220</v>
      </c>
      <c r="F253" s="296">
        <v>400</v>
      </c>
      <c r="G253" s="115">
        <v>400</v>
      </c>
      <c r="H253" s="116">
        <v>1880</v>
      </c>
      <c r="I253" s="115">
        <v>1880</v>
      </c>
      <c r="J253" s="114">
        <v>650</v>
      </c>
      <c r="K253" s="115">
        <v>650</v>
      </c>
      <c r="L253" s="116">
        <v>1580</v>
      </c>
      <c r="M253" s="115">
        <v>1580</v>
      </c>
      <c r="N253" s="114">
        <v>410</v>
      </c>
      <c r="O253" s="115">
        <v>410</v>
      </c>
      <c r="P253" s="116">
        <v>580</v>
      </c>
      <c r="Q253" s="117">
        <v>580</v>
      </c>
      <c r="R253" s="116">
        <v>150</v>
      </c>
      <c r="S253" s="260">
        <v>150</v>
      </c>
      <c r="T253" s="249"/>
      <c r="U253" s="260"/>
      <c r="V253" s="116"/>
      <c r="W253" s="260"/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5870</v>
      </c>
      <c r="AK253" s="367">
        <f>IF(ISERR(AL253/AJ253),S!D251,(AL253/AJ253))</f>
        <v>1</v>
      </c>
      <c r="AL253" s="120">
        <f t="shared" si="7"/>
        <v>5870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>
        <v>3200</v>
      </c>
      <c r="E254" s="134">
        <v>3200</v>
      </c>
      <c r="F254" s="296">
        <v>1500</v>
      </c>
      <c r="G254" s="115">
        <v>1500</v>
      </c>
      <c r="H254" s="116">
        <v>5600</v>
      </c>
      <c r="I254" s="115">
        <v>5600</v>
      </c>
      <c r="J254" s="114">
        <v>2100</v>
      </c>
      <c r="K254" s="115">
        <v>2100</v>
      </c>
      <c r="L254" s="116">
        <v>6600</v>
      </c>
      <c r="M254" s="115">
        <v>6600</v>
      </c>
      <c r="N254" s="114">
        <v>4500</v>
      </c>
      <c r="O254" s="115">
        <v>4500</v>
      </c>
      <c r="P254" s="116">
        <v>3400</v>
      </c>
      <c r="Q254" s="117">
        <v>3400</v>
      </c>
      <c r="R254" s="263">
        <v>2800</v>
      </c>
      <c r="S254" s="262">
        <v>2800</v>
      </c>
      <c r="T254" s="259"/>
      <c r="U254" s="261"/>
      <c r="V254" s="116"/>
      <c r="W254" s="260"/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29700</v>
      </c>
      <c r="AK254" s="367">
        <f>IF(ISERR(AL254/AJ254),S!D252,(AL254/AJ254))</f>
        <v>1</v>
      </c>
      <c r="AL254" s="120">
        <f t="shared" si="7"/>
        <v>29700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726396</v>
      </c>
      <c r="AM256" s="131"/>
      <c r="AN256" s="131"/>
      <c r="AO256" s="121"/>
    </row>
    <row r="257" spans="18:41">
      <c r="R257" s="485"/>
      <c r="S257" s="485"/>
      <c r="T257" s="485"/>
      <c r="U257" s="485"/>
      <c r="V257" s="485"/>
      <c r="W257" s="485"/>
      <c r="X257" s="485"/>
      <c r="Y257" s="485"/>
      <c r="Z257" s="485"/>
      <c r="AA257" s="485"/>
      <c r="AB257" s="485"/>
      <c r="AC257" s="485"/>
      <c r="AD257" s="485"/>
      <c r="AE257" s="485"/>
      <c r="AF257" s="485"/>
      <c r="AG257" s="485"/>
      <c r="AH257" s="485"/>
      <c r="AI257" s="485"/>
      <c r="AJ257" s="485"/>
      <c r="AK257" s="485"/>
      <c r="AL257" s="486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D233" activePane="bottomRight" state="frozen"/>
      <selection pane="topRight" activeCell="D1" sqref="D1"/>
      <selection pane="bottomLeft" activeCell="A3" sqref="A3"/>
      <selection pane="bottomRight" activeCell="E244" sqref="E244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/>
    <col min="15" max="15" width="7.140625" style="94"/>
    <col min="16" max="16" width="7.140625" style="92"/>
    <col min="17" max="17" width="7.140625" style="94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1" width="7.140625" style="95" customWidth="1"/>
    <col min="42" max="42" width="7.140625" style="225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499" t="s">
        <v>0</v>
      </c>
      <c r="B1" s="499" t="s">
        <v>1</v>
      </c>
      <c r="C1" s="499" t="s">
        <v>2</v>
      </c>
      <c r="D1" s="500" t="s">
        <v>204</v>
      </c>
      <c r="E1" s="501" t="s">
        <v>262</v>
      </c>
      <c r="F1" s="498" t="s">
        <v>11</v>
      </c>
      <c r="G1" s="498" t="s">
        <v>263</v>
      </c>
      <c r="H1" s="264">
        <f>I1</f>
        <v>45862</v>
      </c>
      <c r="I1" s="254">
        <f>H!C7</f>
        <v>45862</v>
      </c>
      <c r="J1" s="98">
        <f t="shared" ref="J1:W1" si="0">H1+1</f>
        <v>45863</v>
      </c>
      <c r="K1" s="254">
        <f t="shared" si="0"/>
        <v>45863</v>
      </c>
      <c r="L1" s="98">
        <f t="shared" si="0"/>
        <v>45864</v>
      </c>
      <c r="M1" s="254">
        <f t="shared" si="0"/>
        <v>45864</v>
      </c>
      <c r="N1" s="98">
        <f t="shared" si="0"/>
        <v>45865</v>
      </c>
      <c r="O1" s="254">
        <f t="shared" si="0"/>
        <v>45865</v>
      </c>
      <c r="P1" s="98">
        <f>N1+1</f>
        <v>45866</v>
      </c>
      <c r="Q1" s="254">
        <f>O1+1</f>
        <v>45866</v>
      </c>
      <c r="R1" s="98">
        <f t="shared" si="0"/>
        <v>45867</v>
      </c>
      <c r="S1" s="254">
        <f t="shared" si="0"/>
        <v>45867</v>
      </c>
      <c r="T1" s="99">
        <f t="shared" si="0"/>
        <v>45868</v>
      </c>
      <c r="U1" s="254">
        <f t="shared" si="0"/>
        <v>45868</v>
      </c>
      <c r="V1" s="100">
        <f t="shared" si="0"/>
        <v>45869</v>
      </c>
      <c r="W1" s="252">
        <f t="shared" si="0"/>
        <v>45869</v>
      </c>
      <c r="X1" s="100">
        <f t="shared" ref="X1" si="1">V1+1</f>
        <v>45870</v>
      </c>
      <c r="Y1" s="252">
        <f t="shared" ref="Y1" si="2">W1+1</f>
        <v>45870</v>
      </c>
      <c r="Z1" s="100">
        <f t="shared" ref="Z1" si="3">X1+1</f>
        <v>45871</v>
      </c>
      <c r="AA1" s="252">
        <f t="shared" ref="AA1" si="4">Y1+1</f>
        <v>45871</v>
      </c>
      <c r="AB1" s="100">
        <f t="shared" ref="AB1:AL1" si="5">Z1+1</f>
        <v>45872</v>
      </c>
      <c r="AC1" s="252">
        <f>AA1+1</f>
        <v>45872</v>
      </c>
      <c r="AD1" s="100">
        <f t="shared" si="5"/>
        <v>45873</v>
      </c>
      <c r="AE1" s="252">
        <f>AC1+1</f>
        <v>45873</v>
      </c>
      <c r="AF1" s="100">
        <f t="shared" si="5"/>
        <v>45874</v>
      </c>
      <c r="AG1" s="252">
        <f>AE1+1</f>
        <v>45874</v>
      </c>
      <c r="AH1" s="100">
        <f t="shared" si="5"/>
        <v>45875</v>
      </c>
      <c r="AI1" s="252">
        <f>AG1+1</f>
        <v>45875</v>
      </c>
      <c r="AJ1" s="100">
        <f t="shared" si="5"/>
        <v>45876</v>
      </c>
      <c r="AK1" s="252">
        <f>AI1+1</f>
        <v>45876</v>
      </c>
      <c r="AL1" s="100">
        <f t="shared" si="5"/>
        <v>45877</v>
      </c>
      <c r="AM1" s="252">
        <f>AK1+1</f>
        <v>45877</v>
      </c>
      <c r="AN1" s="506" t="s">
        <v>231</v>
      </c>
      <c r="AO1" s="502" t="s">
        <v>13</v>
      </c>
      <c r="AP1" s="504" t="s">
        <v>15</v>
      </c>
      <c r="AQ1" s="508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99"/>
      <c r="B2" s="499"/>
      <c r="C2" s="499"/>
      <c r="D2" s="500"/>
      <c r="E2" s="501"/>
      <c r="F2" s="498"/>
      <c r="G2" s="498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7"/>
      <c r="AO2" s="503"/>
      <c r="AP2" s="505"/>
      <c r="AQ2" s="508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127.02209489490787</v>
      </c>
      <c r="E5" s="266">
        <v>61</v>
      </c>
      <c r="F5" s="267">
        <f>P!AJ7</f>
        <v>200</v>
      </c>
      <c r="G5" s="267">
        <f t="shared" si="7"/>
        <v>261</v>
      </c>
      <c r="H5" s="300">
        <v>14</v>
      </c>
      <c r="I5" s="301">
        <v>13.3</v>
      </c>
      <c r="J5" s="300">
        <v>10</v>
      </c>
      <c r="K5" s="301">
        <v>10</v>
      </c>
      <c r="L5" s="331">
        <v>15</v>
      </c>
      <c r="M5" s="332">
        <v>22.8</v>
      </c>
      <c r="N5" s="331">
        <v>18</v>
      </c>
      <c r="O5" s="332">
        <v>19.5</v>
      </c>
      <c r="P5" s="331">
        <v>40</v>
      </c>
      <c r="Q5" s="332">
        <v>40.4</v>
      </c>
      <c r="R5" s="331">
        <v>18</v>
      </c>
      <c r="S5" s="332">
        <v>17.3</v>
      </c>
      <c r="T5" s="331">
        <v>17</v>
      </c>
      <c r="U5" s="332">
        <v>17.3</v>
      </c>
      <c r="V5" s="331">
        <v>14</v>
      </c>
      <c r="W5" s="332">
        <v>17.399999999999999</v>
      </c>
      <c r="X5" s="331"/>
      <c r="Y5" s="332"/>
      <c r="Z5" s="331"/>
      <c r="AA5" s="332"/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158</v>
      </c>
      <c r="AO5" s="275">
        <f>P!AK7</f>
        <v>121.25</v>
      </c>
      <c r="AP5" s="276">
        <f t="shared" si="6"/>
        <v>103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121.99180077580695</v>
      </c>
      <c r="E6" s="266">
        <v>53</v>
      </c>
      <c r="F6" s="267">
        <f>P!AJ8</f>
        <v>50</v>
      </c>
      <c r="G6" s="267">
        <f t="shared" si="7"/>
        <v>103</v>
      </c>
      <c r="H6" s="300"/>
      <c r="I6" s="301"/>
      <c r="J6" s="300"/>
      <c r="K6" s="301"/>
      <c r="L6" s="331">
        <v>75</v>
      </c>
      <c r="M6" s="332">
        <v>71.5</v>
      </c>
      <c r="N6" s="331">
        <v>5</v>
      </c>
      <c r="O6" s="332">
        <v>5</v>
      </c>
      <c r="P6" s="331">
        <v>6</v>
      </c>
      <c r="Q6" s="332">
        <v>5.5</v>
      </c>
      <c r="R6" s="331"/>
      <c r="S6" s="332"/>
      <c r="T6" s="331">
        <v>2</v>
      </c>
      <c r="U6" s="332"/>
      <c r="V6" s="331"/>
      <c r="W6" s="332"/>
      <c r="X6" s="331"/>
      <c r="Y6" s="332"/>
      <c r="Z6" s="331"/>
      <c r="AA6" s="332"/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82</v>
      </c>
      <c r="AO6" s="275">
        <f>P!AK8</f>
        <v>122</v>
      </c>
      <c r="AP6" s="276">
        <f t="shared" si="6"/>
        <v>21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134.99985273928266</v>
      </c>
      <c r="E8" s="266">
        <v>20.120000000000019</v>
      </c>
      <c r="F8" s="267">
        <f>P!AJ10</f>
        <v>25</v>
      </c>
      <c r="G8" s="267">
        <f t="shared" si="7"/>
        <v>45.120000000000019</v>
      </c>
      <c r="H8" s="300">
        <v>3</v>
      </c>
      <c r="I8" s="301">
        <v>3</v>
      </c>
      <c r="J8" s="300">
        <v>2</v>
      </c>
      <c r="K8" s="301">
        <v>1.7</v>
      </c>
      <c r="L8" s="331">
        <v>10</v>
      </c>
      <c r="M8" s="332">
        <v>8.6</v>
      </c>
      <c r="N8" s="331">
        <v>3</v>
      </c>
      <c r="O8" s="332">
        <v>3.8</v>
      </c>
      <c r="P8" s="331">
        <v>3</v>
      </c>
      <c r="Q8" s="332">
        <v>2.75</v>
      </c>
      <c r="R8" s="331"/>
      <c r="S8" s="332">
        <v>2.5</v>
      </c>
      <c r="T8" s="331">
        <v>2</v>
      </c>
      <c r="U8" s="332">
        <v>1</v>
      </c>
      <c r="V8" s="331">
        <v>4</v>
      </c>
      <c r="W8" s="332">
        <v>2.8</v>
      </c>
      <c r="X8" s="331"/>
      <c r="Y8" s="332"/>
      <c r="Z8" s="331"/>
      <c r="AA8" s="332"/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26.150000000000002</v>
      </c>
      <c r="AO8" s="275">
        <f>P!AK10</f>
        <v>135</v>
      </c>
      <c r="AP8" s="276">
        <f t="shared" si="6"/>
        <v>18.970000000000017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159.98940079157259</v>
      </c>
      <c r="E9" s="266">
        <v>13.870000000000008</v>
      </c>
      <c r="F9" s="267">
        <f>P!AJ11</f>
        <v>30</v>
      </c>
      <c r="G9" s="267">
        <f t="shared" si="7"/>
        <v>43.870000000000005</v>
      </c>
      <c r="H9" s="300"/>
      <c r="I9" s="301">
        <v>0.5</v>
      </c>
      <c r="J9" s="300"/>
      <c r="K9" s="301"/>
      <c r="L9" s="331"/>
      <c r="M9" s="332"/>
      <c r="N9" s="331">
        <v>2</v>
      </c>
      <c r="O9" s="332">
        <v>2</v>
      </c>
      <c r="P9" s="331">
        <v>3</v>
      </c>
      <c r="Q9" s="332">
        <v>3.4</v>
      </c>
      <c r="R9" s="331">
        <v>2.5</v>
      </c>
      <c r="S9" s="332">
        <v>2.5</v>
      </c>
      <c r="T9" s="331">
        <v>1</v>
      </c>
      <c r="U9" s="332">
        <v>1.5</v>
      </c>
      <c r="V9" s="331"/>
      <c r="W9" s="332">
        <v>0.5</v>
      </c>
      <c r="X9" s="331"/>
      <c r="Y9" s="332"/>
      <c r="Z9" s="331"/>
      <c r="AA9" s="332"/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10.4</v>
      </c>
      <c r="AO9" s="275">
        <f>P!AK11</f>
        <v>160</v>
      </c>
      <c r="AP9" s="276">
        <f t="shared" si="6"/>
        <v>33.470000000000006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134.9969616225539</v>
      </c>
      <c r="E10" s="266">
        <v>5.1500000000000057</v>
      </c>
      <c r="F10" s="267">
        <f>P!AJ12</f>
        <v>25</v>
      </c>
      <c r="G10" s="267">
        <f t="shared" si="7"/>
        <v>30.150000000000006</v>
      </c>
      <c r="H10" s="300">
        <v>2</v>
      </c>
      <c r="I10" s="301">
        <v>1.5</v>
      </c>
      <c r="J10" s="300">
        <v>2</v>
      </c>
      <c r="K10" s="301">
        <v>1.5</v>
      </c>
      <c r="L10" s="331">
        <v>2</v>
      </c>
      <c r="M10" s="332">
        <v>2</v>
      </c>
      <c r="N10" s="331">
        <v>1</v>
      </c>
      <c r="O10" s="332">
        <v>1</v>
      </c>
      <c r="P10" s="331">
        <v>4</v>
      </c>
      <c r="Q10" s="332">
        <v>3.5</v>
      </c>
      <c r="R10" s="331">
        <v>4</v>
      </c>
      <c r="S10" s="332"/>
      <c r="T10" s="331">
        <v>2</v>
      </c>
      <c r="U10" s="332">
        <v>1.5</v>
      </c>
      <c r="V10" s="331">
        <v>2</v>
      </c>
      <c r="W10" s="332">
        <v>1</v>
      </c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12</v>
      </c>
      <c r="AO10" s="275">
        <f>P!AK12</f>
        <v>130</v>
      </c>
      <c r="AP10" s="276">
        <f t="shared" si="6"/>
        <v>18.150000000000006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66.666666666666671</v>
      </c>
      <c r="E12" s="266">
        <v>2</v>
      </c>
      <c r="F12" s="267">
        <f>P!AJ14</f>
        <v>8</v>
      </c>
      <c r="G12" s="267">
        <f t="shared" si="7"/>
        <v>10</v>
      </c>
      <c r="H12" s="300"/>
      <c r="I12" s="301"/>
      <c r="J12" s="300"/>
      <c r="K12" s="301"/>
      <c r="L12" s="331">
        <v>8</v>
      </c>
      <c r="M12" s="332">
        <v>8</v>
      </c>
      <c r="N12" s="331"/>
      <c r="O12" s="332"/>
      <c r="P12" s="331"/>
      <c r="Q12" s="332"/>
      <c r="R12" s="331"/>
      <c r="S12" s="332"/>
      <c r="T12" s="331"/>
      <c r="U12" s="332"/>
      <c r="V12" s="331"/>
      <c r="W12" s="332"/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8</v>
      </c>
      <c r="AO12" s="275">
        <f>P!AK14</f>
        <v>60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177.63953241180192</v>
      </c>
      <c r="E13" s="266">
        <v>3.4000000000000057</v>
      </c>
      <c r="F13" s="267">
        <f>P!AJ15</f>
        <v>125</v>
      </c>
      <c r="G13" s="267">
        <f>E13+F13</f>
        <v>128.4</v>
      </c>
      <c r="H13" s="300">
        <v>5</v>
      </c>
      <c r="I13" s="301">
        <v>4.5</v>
      </c>
      <c r="J13" s="300">
        <v>4</v>
      </c>
      <c r="K13" s="301">
        <v>4</v>
      </c>
      <c r="L13" s="331">
        <v>60</v>
      </c>
      <c r="M13" s="332">
        <v>51</v>
      </c>
      <c r="N13" s="331">
        <v>10</v>
      </c>
      <c r="O13" s="332">
        <v>15.5</v>
      </c>
      <c r="P13" s="331">
        <v>27</v>
      </c>
      <c r="Q13" s="332">
        <v>27.4</v>
      </c>
      <c r="R13" s="331">
        <v>8</v>
      </c>
      <c r="S13" s="332">
        <v>7</v>
      </c>
      <c r="T13" s="331">
        <v>14</v>
      </c>
      <c r="U13" s="332">
        <v>14</v>
      </c>
      <c r="V13" s="331">
        <v>5</v>
      </c>
      <c r="W13" s="332">
        <v>5</v>
      </c>
      <c r="X13" s="331"/>
      <c r="Y13" s="332"/>
      <c r="Z13" s="331"/>
      <c r="AA13" s="332"/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128.4</v>
      </c>
      <c r="AO13" s="275">
        <f>P!AK15</f>
        <v>178.24</v>
      </c>
      <c r="AP13" s="276">
        <f t="shared" si="6"/>
        <v>0</v>
      </c>
      <c r="AQ13" s="87" t="str">
        <f t="shared" si="9"/>
        <v>০</v>
      </c>
    </row>
    <row r="14" spans="1:55">
      <c r="A14" s="85">
        <v>12</v>
      </c>
      <c r="B14" s="113" t="s">
        <v>27</v>
      </c>
      <c r="C14" s="85" t="s">
        <v>26</v>
      </c>
      <c r="D14" s="266">
        <v>323.57851160079548</v>
      </c>
      <c r="E14" s="266">
        <v>2.0699999999999985</v>
      </c>
      <c r="F14" s="267">
        <f>P!AJ16</f>
        <v>4</v>
      </c>
      <c r="G14" s="267">
        <f t="shared" si="7"/>
        <v>6.0699999999999985</v>
      </c>
      <c r="H14" s="300">
        <v>0.2</v>
      </c>
      <c r="I14" s="301">
        <v>0.2</v>
      </c>
      <c r="J14" s="300">
        <v>0.2</v>
      </c>
      <c r="K14" s="301">
        <v>0.2</v>
      </c>
      <c r="L14" s="331">
        <v>1</v>
      </c>
      <c r="M14" s="332">
        <v>1</v>
      </c>
      <c r="N14" s="331">
        <v>0.5</v>
      </c>
      <c r="O14" s="332">
        <v>0.5</v>
      </c>
      <c r="P14" s="331">
        <v>1.5</v>
      </c>
      <c r="Q14" s="332">
        <v>1.5</v>
      </c>
      <c r="R14" s="331">
        <v>0.5</v>
      </c>
      <c r="S14" s="332">
        <v>0.5</v>
      </c>
      <c r="T14" s="331">
        <v>0.5</v>
      </c>
      <c r="U14" s="332"/>
      <c r="V14" s="331">
        <v>0.2</v>
      </c>
      <c r="W14" s="332">
        <v>0.2</v>
      </c>
      <c r="X14" s="331"/>
      <c r="Y14" s="332"/>
      <c r="Z14" s="331"/>
      <c r="AA14" s="332"/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4.0999999999999996</v>
      </c>
      <c r="AO14" s="275">
        <f>P!AK16</f>
        <v>320</v>
      </c>
      <c r="AP14" s="276">
        <f t="shared" si="6"/>
        <v>1.9699999999999989</v>
      </c>
      <c r="AQ14" s="87" t="str">
        <f t="shared" si="9"/>
        <v xml:space="preserve"> </v>
      </c>
    </row>
    <row r="15" spans="1:55">
      <c r="A15" s="85">
        <v>13</v>
      </c>
      <c r="B15" s="113" t="s">
        <v>5</v>
      </c>
      <c r="C15" s="85" t="s">
        <v>9</v>
      </c>
      <c r="D15" s="266">
        <v>39.99984550683525</v>
      </c>
      <c r="E15" s="266">
        <v>26</v>
      </c>
      <c r="F15" s="267">
        <f>P!AJ17</f>
        <v>25</v>
      </c>
      <c r="G15" s="267">
        <f t="shared" si="7"/>
        <v>51</v>
      </c>
      <c r="H15" s="300">
        <v>1</v>
      </c>
      <c r="I15" s="301">
        <v>1</v>
      </c>
      <c r="J15" s="300">
        <v>1</v>
      </c>
      <c r="K15" s="301">
        <v>1</v>
      </c>
      <c r="L15" s="331">
        <v>20</v>
      </c>
      <c r="M15" s="332">
        <v>16</v>
      </c>
      <c r="N15" s="331">
        <v>2</v>
      </c>
      <c r="O15" s="332">
        <v>2</v>
      </c>
      <c r="P15" s="331">
        <v>2</v>
      </c>
      <c r="Q15" s="332">
        <v>2</v>
      </c>
      <c r="R15" s="331">
        <v>2</v>
      </c>
      <c r="S15" s="332">
        <v>2</v>
      </c>
      <c r="T15" s="331">
        <v>2</v>
      </c>
      <c r="U15" s="332">
        <v>2</v>
      </c>
      <c r="V15" s="331">
        <v>1</v>
      </c>
      <c r="W15" s="332">
        <v>1</v>
      </c>
      <c r="X15" s="331"/>
      <c r="Y15" s="332"/>
      <c r="Z15" s="331"/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27</v>
      </c>
      <c r="AO15" s="275">
        <f>P!AK17</f>
        <v>40</v>
      </c>
      <c r="AP15" s="276">
        <f t="shared" si="6"/>
        <v>24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451.8518518518519</v>
      </c>
      <c r="E17" s="266">
        <v>0</v>
      </c>
      <c r="F17" s="267">
        <f>P!AJ19</f>
        <v>0.75</v>
      </c>
      <c r="G17" s="267">
        <f t="shared" si="7"/>
        <v>0.75</v>
      </c>
      <c r="H17" s="300"/>
      <c r="I17" s="301"/>
      <c r="J17" s="300"/>
      <c r="K17" s="301"/>
      <c r="L17" s="331">
        <v>0.5</v>
      </c>
      <c r="M17" s="332">
        <v>0.45</v>
      </c>
      <c r="N17" s="331"/>
      <c r="O17" s="332"/>
      <c r="P17" s="331">
        <v>0.1</v>
      </c>
      <c r="Q17" s="332">
        <v>0.3</v>
      </c>
      <c r="R17" s="331"/>
      <c r="S17" s="332"/>
      <c r="T17" s="331"/>
      <c r="U17" s="332"/>
      <c r="V17" s="331"/>
      <c r="W17" s="332"/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0.75</v>
      </c>
      <c r="AO17" s="275">
        <f>P!AK19</f>
        <v>440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0.4</v>
      </c>
      <c r="F18" s="267">
        <f>P!AJ20</f>
        <v>0</v>
      </c>
      <c r="G18" s="267">
        <f t="shared" si="7"/>
        <v>0.4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>
        <v>0.1</v>
      </c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0.1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59.999998867815627</v>
      </c>
      <c r="E19" s="266">
        <v>15</v>
      </c>
      <c r="F19" s="267">
        <f>P!AJ21</f>
        <v>126</v>
      </c>
      <c r="G19" s="267">
        <f t="shared" si="7"/>
        <v>141</v>
      </c>
      <c r="H19" s="300">
        <v>5</v>
      </c>
      <c r="I19" s="301">
        <v>9</v>
      </c>
      <c r="J19" s="300">
        <v>3</v>
      </c>
      <c r="K19" s="301">
        <v>3</v>
      </c>
      <c r="L19" s="331">
        <v>25</v>
      </c>
      <c r="M19" s="332">
        <v>27</v>
      </c>
      <c r="N19" s="331">
        <v>8</v>
      </c>
      <c r="O19" s="332">
        <v>14</v>
      </c>
      <c r="P19" s="331">
        <v>10</v>
      </c>
      <c r="Q19" s="332">
        <v>14</v>
      </c>
      <c r="R19" s="331">
        <v>8</v>
      </c>
      <c r="S19" s="332">
        <v>10</v>
      </c>
      <c r="T19" s="331">
        <v>10</v>
      </c>
      <c r="U19" s="332">
        <v>12</v>
      </c>
      <c r="V19" s="331">
        <v>4</v>
      </c>
      <c r="W19" s="332">
        <v>6</v>
      </c>
      <c r="X19" s="331"/>
      <c r="Y19" s="332"/>
      <c r="Z19" s="331"/>
      <c r="AA19" s="332"/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95</v>
      </c>
      <c r="AO19" s="275">
        <f>P!AK21</f>
        <v>60</v>
      </c>
      <c r="AP19" s="276">
        <f t="shared" si="6"/>
        <v>46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920.76969067623281</v>
      </c>
      <c r="E20" s="266">
        <v>0</v>
      </c>
      <c r="F20" s="267">
        <f>P!AJ22</f>
        <v>8</v>
      </c>
      <c r="G20" s="267">
        <f t="shared" si="7"/>
        <v>8</v>
      </c>
      <c r="H20" s="300"/>
      <c r="I20" s="301">
        <v>0.5</v>
      </c>
      <c r="J20" s="300"/>
      <c r="K20" s="301"/>
      <c r="L20" s="331">
        <v>5</v>
      </c>
      <c r="M20" s="332">
        <v>4</v>
      </c>
      <c r="N20" s="331">
        <v>0.5</v>
      </c>
      <c r="O20" s="332">
        <v>0.88</v>
      </c>
      <c r="P20" s="331">
        <v>1</v>
      </c>
      <c r="Q20" s="332">
        <v>0.75</v>
      </c>
      <c r="R20" s="331">
        <v>0.5</v>
      </c>
      <c r="S20" s="332">
        <v>0.4</v>
      </c>
      <c r="T20" s="331">
        <v>2</v>
      </c>
      <c r="U20" s="332">
        <v>0.5</v>
      </c>
      <c r="V20" s="331"/>
      <c r="W20" s="332"/>
      <c r="X20" s="331"/>
      <c r="Y20" s="332"/>
      <c r="Z20" s="331"/>
      <c r="AA20" s="332"/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7.03</v>
      </c>
      <c r="AO20" s="275">
        <f>P!AK22</f>
        <v>922.5</v>
      </c>
      <c r="AP20" s="276">
        <f t="shared" si="6"/>
        <v>0.96999999999999975</v>
      </c>
      <c r="AQ20" s="87" t="str">
        <f t="shared" si="9"/>
        <v>NZ</v>
      </c>
    </row>
    <row r="21" spans="1:44">
      <c r="A21" s="85">
        <v>19</v>
      </c>
      <c r="B21" s="113" t="s">
        <v>33</v>
      </c>
      <c r="C21" s="85" t="s">
        <v>9</v>
      </c>
      <c r="D21" s="266">
        <v>214.16666666666666</v>
      </c>
      <c r="E21" s="266">
        <v>6</v>
      </c>
      <c r="F21" s="267">
        <f>P!AJ23</f>
        <v>6</v>
      </c>
      <c r="G21" s="267">
        <f t="shared" si="7"/>
        <v>12</v>
      </c>
      <c r="H21" s="300"/>
      <c r="I21" s="301"/>
      <c r="J21" s="300"/>
      <c r="K21" s="301"/>
      <c r="L21" s="331">
        <v>5</v>
      </c>
      <c r="M21" s="332">
        <v>6</v>
      </c>
      <c r="N21" s="331"/>
      <c r="O21" s="332"/>
      <c r="P21" s="331">
        <v>2</v>
      </c>
      <c r="Q21" s="332">
        <v>2</v>
      </c>
      <c r="R21" s="331"/>
      <c r="S21" s="332"/>
      <c r="T21" s="331">
        <v>2</v>
      </c>
      <c r="U21" s="332">
        <v>1</v>
      </c>
      <c r="V21" s="331"/>
      <c r="W21" s="332"/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9</v>
      </c>
      <c r="AO21" s="275">
        <f>P!AK23</f>
        <v>260</v>
      </c>
      <c r="AP21" s="276">
        <f t="shared" si="6"/>
        <v>3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1638</v>
      </c>
      <c r="F22" s="267">
        <f>P!AJ24</f>
        <v>0</v>
      </c>
      <c r="G22" s="267">
        <f t="shared" si="7"/>
        <v>1638</v>
      </c>
      <c r="H22" s="300">
        <v>35</v>
      </c>
      <c r="I22" s="301">
        <v>40</v>
      </c>
      <c r="J22" s="300"/>
      <c r="K22" s="301"/>
      <c r="L22" s="331">
        <v>400</v>
      </c>
      <c r="M22" s="332">
        <v>400</v>
      </c>
      <c r="N22" s="331">
        <v>46</v>
      </c>
      <c r="O22" s="332">
        <v>100</v>
      </c>
      <c r="P22" s="331">
        <v>200</v>
      </c>
      <c r="Q22" s="332">
        <v>245</v>
      </c>
      <c r="R22" s="331">
        <v>116</v>
      </c>
      <c r="S22" s="332">
        <v>116</v>
      </c>
      <c r="T22" s="331"/>
      <c r="U22" s="332">
        <v>40</v>
      </c>
      <c r="V22" s="331"/>
      <c r="W22" s="332">
        <v>65</v>
      </c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1006</v>
      </c>
      <c r="AO22" s="275">
        <f>P!AK24</f>
        <v>2.8398045431949512</v>
      </c>
      <c r="AP22" s="276">
        <f t="shared" si="6"/>
        <v>632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180</v>
      </c>
      <c r="E23" s="266">
        <v>0</v>
      </c>
      <c r="F23" s="267">
        <f>P!AJ25</f>
        <v>11</v>
      </c>
      <c r="G23" s="267">
        <f t="shared" si="7"/>
        <v>11</v>
      </c>
      <c r="H23" s="300"/>
      <c r="I23" s="301"/>
      <c r="J23" s="300"/>
      <c r="K23" s="301"/>
      <c r="L23" s="331">
        <v>3</v>
      </c>
      <c r="M23" s="332">
        <v>3</v>
      </c>
      <c r="N23" s="331"/>
      <c r="O23" s="332"/>
      <c r="P23" s="331">
        <v>4</v>
      </c>
      <c r="Q23" s="332">
        <v>4</v>
      </c>
      <c r="R23" s="331"/>
      <c r="S23" s="332"/>
      <c r="T23" s="331">
        <v>4</v>
      </c>
      <c r="U23" s="332">
        <v>4</v>
      </c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11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0.7</v>
      </c>
      <c r="F28" s="267">
        <f>P!AJ30</f>
        <v>0</v>
      </c>
      <c r="G28" s="267">
        <f t="shared" si="7"/>
        <v>0.7</v>
      </c>
      <c r="H28" s="300"/>
      <c r="I28" s="301"/>
      <c r="J28" s="300"/>
      <c r="K28" s="301"/>
      <c r="L28" s="331">
        <v>4.0000000000000001E-3</v>
      </c>
      <c r="M28" s="332">
        <v>0.7</v>
      </c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0.7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4.0000000000000001E-3</v>
      </c>
      <c r="G29" s="267">
        <f t="shared" si="7"/>
        <v>4.0000000000000001E-3</v>
      </c>
      <c r="H29" s="300"/>
      <c r="I29" s="301"/>
      <c r="J29" s="300"/>
      <c r="K29" s="301"/>
      <c r="L29" s="331">
        <v>4.0000000000000001E-3</v>
      </c>
      <c r="M29" s="332">
        <v>4.0000000000000001E-3</v>
      </c>
      <c r="N29" s="331"/>
      <c r="O29" s="332"/>
      <c r="P29" s="331"/>
      <c r="Q29" s="332"/>
      <c r="R29" s="331"/>
      <c r="S29" s="332"/>
      <c r="T29" s="331"/>
      <c r="U29" s="332"/>
      <c r="V29" s="331"/>
      <c r="W29" s="332"/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4.0000000000000001E-3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0.1</v>
      </c>
      <c r="G30" s="267">
        <f t="shared" si="7"/>
        <v>0.1</v>
      </c>
      <c r="H30" s="300"/>
      <c r="I30" s="301"/>
      <c r="J30" s="300"/>
      <c r="K30" s="301"/>
      <c r="L30" s="331">
        <v>0.1</v>
      </c>
      <c r="M30" s="332">
        <v>0.1</v>
      </c>
      <c r="N30" s="331"/>
      <c r="O30" s="332"/>
      <c r="P30" s="331"/>
      <c r="Q30" s="332"/>
      <c r="R30" s="331"/>
      <c r="S30" s="332"/>
      <c r="T30" s="331"/>
      <c r="U30" s="332"/>
      <c r="V30" s="331"/>
      <c r="W30" s="332"/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0.1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2</v>
      </c>
      <c r="G31" s="267">
        <f t="shared" si="7"/>
        <v>3.4000000000000004</v>
      </c>
      <c r="H31" s="300"/>
      <c r="I31" s="301"/>
      <c r="J31" s="300"/>
      <c r="K31" s="301"/>
      <c r="L31" s="331"/>
      <c r="M31" s="332"/>
      <c r="N31" s="331"/>
      <c r="O31" s="332"/>
      <c r="P31" s="331">
        <v>1</v>
      </c>
      <c r="Q31" s="332">
        <v>1</v>
      </c>
      <c r="R31" s="331"/>
      <c r="S31" s="332"/>
      <c r="T31" s="331">
        <v>1</v>
      </c>
      <c r="U31" s="332">
        <v>1</v>
      </c>
      <c r="V31" s="331"/>
      <c r="W31" s="332"/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2</v>
      </c>
      <c r="AO31" s="275">
        <f>P!AK33</f>
        <v>120</v>
      </c>
      <c r="AP31" s="276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26</v>
      </c>
      <c r="F34" s="267">
        <f>P!AJ36</f>
        <v>0</v>
      </c>
      <c r="G34" s="267">
        <f t="shared" si="7"/>
        <v>26</v>
      </c>
      <c r="H34" s="300">
        <v>1</v>
      </c>
      <c r="I34" s="301">
        <v>1</v>
      </c>
      <c r="J34" s="300">
        <v>1</v>
      </c>
      <c r="K34" s="301">
        <v>1</v>
      </c>
      <c r="L34" s="331">
        <v>8</v>
      </c>
      <c r="M34" s="332">
        <v>8</v>
      </c>
      <c r="N34" s="331">
        <v>2</v>
      </c>
      <c r="O34" s="332">
        <v>2</v>
      </c>
      <c r="P34" s="331">
        <v>7</v>
      </c>
      <c r="Q34" s="332">
        <v>7</v>
      </c>
      <c r="R34" s="331">
        <v>2</v>
      </c>
      <c r="S34" s="332">
        <v>2</v>
      </c>
      <c r="T34" s="331">
        <v>2</v>
      </c>
      <c r="U34" s="332">
        <v>2</v>
      </c>
      <c r="V34" s="331">
        <v>2</v>
      </c>
      <c r="W34" s="332">
        <v>2</v>
      </c>
      <c r="X34" s="331"/>
      <c r="Y34" s="332"/>
      <c r="Z34" s="331"/>
      <c r="AA34" s="332"/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25</v>
      </c>
      <c r="AO34" s="275">
        <f>P!AK36</f>
        <v>137.91644686704464</v>
      </c>
      <c r="AP34" s="276">
        <f t="shared" si="6"/>
        <v>1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175</v>
      </c>
      <c r="E35" s="266">
        <v>0</v>
      </c>
      <c r="F35" s="267">
        <f>P!AJ37</f>
        <v>6</v>
      </c>
      <c r="G35" s="267">
        <f t="shared" si="7"/>
        <v>6</v>
      </c>
      <c r="H35" s="300"/>
      <c r="I35" s="301"/>
      <c r="J35" s="300"/>
      <c r="K35" s="301"/>
      <c r="L35" s="331">
        <v>6</v>
      </c>
      <c r="M35" s="332">
        <v>6</v>
      </c>
      <c r="N35" s="331"/>
      <c r="O35" s="332"/>
      <c r="P35" s="331"/>
      <c r="Q35" s="332"/>
      <c r="R35" s="331"/>
      <c r="S35" s="332"/>
      <c r="T35" s="331"/>
      <c r="U35" s="332"/>
      <c r="V35" s="331"/>
      <c r="W35" s="332"/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6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366.66666666666669</v>
      </c>
      <c r="E36" s="266">
        <v>0.39999999999999991</v>
      </c>
      <c r="F36" s="267">
        <f>P!AJ38</f>
        <v>2</v>
      </c>
      <c r="G36" s="267">
        <f t="shared" si="7"/>
        <v>2.4</v>
      </c>
      <c r="H36" s="300"/>
      <c r="I36" s="301"/>
      <c r="J36" s="300"/>
      <c r="K36" s="301"/>
      <c r="L36" s="331">
        <v>2</v>
      </c>
      <c r="M36" s="332">
        <v>1.9750000000000001</v>
      </c>
      <c r="N36" s="331"/>
      <c r="O36" s="332"/>
      <c r="P36" s="331"/>
      <c r="Q36" s="332"/>
      <c r="R36" s="331"/>
      <c r="S36" s="332"/>
      <c r="T36" s="331"/>
      <c r="U36" s="332"/>
      <c r="V36" s="331"/>
      <c r="W36" s="332"/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1.9750000000000001</v>
      </c>
      <c r="AO36" s="275">
        <f>P!AK38</f>
        <v>400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165.51724137931035</v>
      </c>
      <c r="E38" s="266">
        <v>0</v>
      </c>
      <c r="F38" s="267">
        <f>P!AJ40</f>
        <v>23</v>
      </c>
      <c r="G38" s="267">
        <f t="shared" si="7"/>
        <v>23</v>
      </c>
      <c r="H38" s="300">
        <v>2</v>
      </c>
      <c r="I38" s="301">
        <f>P!D40</f>
        <v>2</v>
      </c>
      <c r="J38" s="300"/>
      <c r="K38" s="301">
        <f>P!F40</f>
        <v>0</v>
      </c>
      <c r="L38" s="331"/>
      <c r="M38" s="301">
        <f>P!H40</f>
        <v>5</v>
      </c>
      <c r="N38" s="331">
        <v>2</v>
      </c>
      <c r="O38" s="301">
        <f>P!J40</f>
        <v>2</v>
      </c>
      <c r="P38" s="331">
        <v>7</v>
      </c>
      <c r="Q38" s="301">
        <v>14</v>
      </c>
      <c r="R38" s="331"/>
      <c r="S38" s="301">
        <f>P!N40</f>
        <v>0</v>
      </c>
      <c r="T38" s="331"/>
      <c r="U38" s="301">
        <f>P!P40</f>
        <v>0</v>
      </c>
      <c r="V38" s="331"/>
      <c r="W38" s="301">
        <f>P!R40</f>
        <v>0</v>
      </c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23</v>
      </c>
      <c r="AO38" s="339">
        <f>P!AK40</f>
        <v>102.82608695652173</v>
      </c>
      <c r="AP38" s="340">
        <f t="shared" si="6"/>
        <v>0</v>
      </c>
      <c r="AQ38" s="87" t="str">
        <f t="shared" si="9"/>
        <v>০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0</v>
      </c>
      <c r="G39" s="267">
        <f t="shared" si="7"/>
        <v>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/>
      <c r="W39" s="343">
        <f>P!R41</f>
        <v>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0</v>
      </c>
      <c r="AO39" s="351">
        <f>P!AK41</f>
        <v>60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11.451612903225806</v>
      </c>
      <c r="E40" s="266">
        <v>0</v>
      </c>
      <c r="F40" s="267">
        <f>P!AJ42</f>
        <v>5</v>
      </c>
      <c r="G40" s="267">
        <f t="shared" si="7"/>
        <v>5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5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/>
      <c r="W40" s="343">
        <f>P!R42</f>
        <v>0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5</v>
      </c>
      <c r="AO40" s="351">
        <f>P!AK42</f>
        <v>90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700</v>
      </c>
      <c r="F41" s="267">
        <f>P!AJ43</f>
        <v>0</v>
      </c>
      <c r="G41" s="267">
        <f t="shared" si="7"/>
        <v>700</v>
      </c>
      <c r="H41" s="300">
        <v>20</v>
      </c>
      <c r="I41" s="301">
        <v>20</v>
      </c>
      <c r="J41" s="300">
        <v>20</v>
      </c>
      <c r="K41" s="301">
        <v>20</v>
      </c>
      <c r="L41" s="331">
        <v>450</v>
      </c>
      <c r="M41" s="332">
        <v>450</v>
      </c>
      <c r="N41" s="331">
        <v>14</v>
      </c>
      <c r="O41" s="332">
        <v>25</v>
      </c>
      <c r="P41" s="331"/>
      <c r="Q41" s="332">
        <v>20</v>
      </c>
      <c r="R41" s="331"/>
      <c r="S41" s="332">
        <v>20</v>
      </c>
      <c r="T41" s="331"/>
      <c r="U41" s="332">
        <v>15</v>
      </c>
      <c r="V41" s="331"/>
      <c r="W41" s="332">
        <v>25</v>
      </c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595</v>
      </c>
      <c r="AO41" s="341">
        <f>P!AK43</f>
        <v>8</v>
      </c>
      <c r="AP41" s="342">
        <f t="shared" si="6"/>
        <v>105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700</v>
      </c>
      <c r="F45" s="267">
        <f>P!AJ47</f>
        <v>0</v>
      </c>
      <c r="G45" s="267">
        <f t="shared" si="7"/>
        <v>700</v>
      </c>
      <c r="H45" s="300"/>
      <c r="I45" s="301">
        <v>10</v>
      </c>
      <c r="J45" s="300"/>
      <c r="K45" s="301">
        <v>10</v>
      </c>
      <c r="L45" s="331">
        <v>450</v>
      </c>
      <c r="M45" s="332">
        <v>450</v>
      </c>
      <c r="N45" s="331"/>
      <c r="O45" s="332">
        <v>5</v>
      </c>
      <c r="P45" s="331"/>
      <c r="Q45" s="332">
        <v>5</v>
      </c>
      <c r="R45" s="331"/>
      <c r="S45" s="332">
        <v>10</v>
      </c>
      <c r="T45" s="331"/>
      <c r="U45" s="332">
        <v>5</v>
      </c>
      <c r="V45" s="331"/>
      <c r="W45" s="332">
        <v>5</v>
      </c>
      <c r="X45" s="331"/>
      <c r="Y45" s="332"/>
      <c r="Z45" s="331"/>
      <c r="AA45" s="332"/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500</v>
      </c>
      <c r="AO45" s="275">
        <f>P!AK47</f>
        <v>10.008298047410252</v>
      </c>
      <c r="AP45" s="276">
        <f t="shared" si="6"/>
        <v>200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2.1545454545454548</v>
      </c>
      <c r="E47" s="266">
        <v>0</v>
      </c>
      <c r="F47" s="267">
        <f>P!AJ49</f>
        <v>500</v>
      </c>
      <c r="G47" s="267">
        <f t="shared" si="7"/>
        <v>500</v>
      </c>
      <c r="H47" s="300"/>
      <c r="I47" s="301"/>
      <c r="J47" s="300"/>
      <c r="K47" s="301"/>
      <c r="L47" s="331"/>
      <c r="M47" s="332">
        <v>450</v>
      </c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450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0</v>
      </c>
      <c r="G48" s="267">
        <f t="shared" si="7"/>
        <v>0</v>
      </c>
      <c r="H48" s="300"/>
      <c r="I48" s="301"/>
      <c r="J48" s="300"/>
      <c r="K48" s="301"/>
      <c r="L48" s="331">
        <v>500</v>
      </c>
      <c r="M48" s="332"/>
      <c r="N48" s="331"/>
      <c r="O48" s="332"/>
      <c r="P48" s="331"/>
      <c r="Q48" s="332"/>
      <c r="R48" s="331"/>
      <c r="S48" s="332"/>
      <c r="T48" s="331"/>
      <c r="U48" s="332"/>
      <c r="V48" s="331"/>
      <c r="W48" s="332"/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0</v>
      </c>
      <c r="AO48" s="275">
        <f>P!AK50</f>
        <v>2.2000000000000002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11</v>
      </c>
      <c r="G50" s="267">
        <f t="shared" si="7"/>
        <v>11</v>
      </c>
      <c r="H50" s="300"/>
      <c r="I50" s="301"/>
      <c r="J50" s="300"/>
      <c r="K50" s="301"/>
      <c r="L50" s="331">
        <v>8</v>
      </c>
      <c r="M50" s="332">
        <v>8</v>
      </c>
      <c r="N50" s="331"/>
      <c r="O50" s="332"/>
      <c r="P50" s="331">
        <v>1</v>
      </c>
      <c r="Q50" s="332">
        <v>3</v>
      </c>
      <c r="R50" s="331"/>
      <c r="S50" s="332"/>
      <c r="T50" s="331"/>
      <c r="U50" s="332"/>
      <c r="V50" s="331"/>
      <c r="W50" s="332"/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11</v>
      </c>
      <c r="AO50" s="275">
        <f>P!AK52</f>
        <v>60</v>
      </c>
      <c r="AP50" s="276">
        <f t="shared" si="6"/>
        <v>0</v>
      </c>
      <c r="AQ50" s="87" t="str">
        <f t="shared" si="9"/>
        <v>০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3</v>
      </c>
      <c r="G51" s="267">
        <f t="shared" si="7"/>
        <v>3</v>
      </c>
      <c r="H51" s="300"/>
      <c r="I51" s="301"/>
      <c r="J51" s="300"/>
      <c r="K51" s="301"/>
      <c r="L51" s="331">
        <v>2</v>
      </c>
      <c r="M51" s="332">
        <v>3</v>
      </c>
      <c r="N51" s="331"/>
      <c r="O51" s="332"/>
      <c r="P51" s="331"/>
      <c r="Q51" s="332"/>
      <c r="R51" s="331"/>
      <c r="S51" s="332"/>
      <c r="T51" s="331"/>
      <c r="U51" s="332"/>
      <c r="V51" s="331"/>
      <c r="W51" s="332"/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3</v>
      </c>
      <c r="AO51" s="275">
        <f>P!AK53</f>
        <v>90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>
        <v>100</v>
      </c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/>
      <c r="W54" s="332"/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0</v>
      </c>
      <c r="AO54" s="275">
        <f>P!AK56</f>
        <v>0.79733400927430775</v>
      </c>
      <c r="AP54" s="276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50</v>
      </c>
      <c r="F55" s="267">
        <f>P!AJ57</f>
        <v>0</v>
      </c>
      <c r="G55" s="267">
        <f t="shared" si="7"/>
        <v>50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>
        <v>1</v>
      </c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1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19.919419822723611</v>
      </c>
      <c r="E56" s="266">
        <v>0</v>
      </c>
      <c r="F56" s="267">
        <f>P!AJ58</f>
        <v>62</v>
      </c>
      <c r="G56" s="267">
        <f t="shared" si="7"/>
        <v>62</v>
      </c>
      <c r="H56" s="300">
        <v>4</v>
      </c>
      <c r="I56" s="301">
        <v>2</v>
      </c>
      <c r="J56" s="300">
        <v>4</v>
      </c>
      <c r="K56" s="301">
        <v>3</v>
      </c>
      <c r="L56" s="331">
        <v>20</v>
      </c>
      <c r="M56" s="332">
        <v>20</v>
      </c>
      <c r="N56" s="331">
        <v>4</v>
      </c>
      <c r="O56" s="332">
        <v>4</v>
      </c>
      <c r="P56" s="331">
        <v>11</v>
      </c>
      <c r="Q56" s="332">
        <v>11</v>
      </c>
      <c r="R56" s="331">
        <v>7</v>
      </c>
      <c r="S56" s="332">
        <v>7</v>
      </c>
      <c r="T56" s="331">
        <v>8</v>
      </c>
      <c r="U56" s="332">
        <v>8</v>
      </c>
      <c r="V56" s="331">
        <v>5</v>
      </c>
      <c r="W56" s="332">
        <v>5</v>
      </c>
      <c r="X56" s="331"/>
      <c r="Y56" s="332"/>
      <c r="Z56" s="331"/>
      <c r="AA56" s="332"/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60</v>
      </c>
      <c r="AO56" s="275">
        <f>P!AK58</f>
        <v>20</v>
      </c>
      <c r="AP56" s="276">
        <f t="shared" si="6"/>
        <v>2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4</v>
      </c>
      <c r="G57" s="267">
        <f t="shared" si="7"/>
        <v>4</v>
      </c>
      <c r="H57" s="300"/>
      <c r="I57" s="301"/>
      <c r="J57" s="300"/>
      <c r="K57" s="301"/>
      <c r="L57" s="331">
        <v>4</v>
      </c>
      <c r="M57" s="332">
        <v>4</v>
      </c>
      <c r="N57" s="331"/>
      <c r="O57" s="332"/>
      <c r="P57" s="331"/>
      <c r="Q57" s="332"/>
      <c r="R57" s="331"/>
      <c r="S57" s="332"/>
      <c r="T57" s="331"/>
      <c r="U57" s="332"/>
      <c r="V57" s="331"/>
      <c r="W57" s="332"/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4</v>
      </c>
      <c r="AO57" s="275">
        <f>P!AK59</f>
        <v>950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125.93397852390443</v>
      </c>
      <c r="E58" s="266">
        <v>0</v>
      </c>
      <c r="F58" s="267">
        <f>P!AJ60</f>
        <v>5</v>
      </c>
      <c r="G58" s="267">
        <f t="shared" si="7"/>
        <v>5</v>
      </c>
      <c r="H58" s="300">
        <v>1</v>
      </c>
      <c r="I58" s="301">
        <v>1</v>
      </c>
      <c r="J58" s="300">
        <v>1</v>
      </c>
      <c r="K58" s="301"/>
      <c r="L58" s="331">
        <v>5</v>
      </c>
      <c r="M58" s="332"/>
      <c r="N58" s="331">
        <v>2</v>
      </c>
      <c r="O58" s="332"/>
      <c r="P58" s="331">
        <v>2</v>
      </c>
      <c r="Q58" s="332"/>
      <c r="R58" s="331">
        <v>3</v>
      </c>
      <c r="S58" s="332"/>
      <c r="T58" s="331">
        <v>3</v>
      </c>
      <c r="U58" s="332"/>
      <c r="V58" s="331">
        <v>1</v>
      </c>
      <c r="W58" s="332"/>
      <c r="X58" s="331"/>
      <c r="Y58" s="332"/>
      <c r="Z58" s="331"/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1</v>
      </c>
      <c r="AO58" s="275">
        <f>P!AK60</f>
        <v>272</v>
      </c>
      <c r="AP58" s="276">
        <f t="shared" si="6"/>
        <v>4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0</v>
      </c>
      <c r="G59" s="267">
        <f t="shared" si="7"/>
        <v>1</v>
      </c>
      <c r="H59" s="300"/>
      <c r="I59" s="301"/>
      <c r="J59" s="300"/>
      <c r="K59" s="301"/>
      <c r="L59" s="331">
        <v>2</v>
      </c>
      <c r="M59" s="332"/>
      <c r="N59" s="331"/>
      <c r="O59" s="332"/>
      <c r="P59" s="331"/>
      <c r="Q59" s="332"/>
      <c r="R59" s="331"/>
      <c r="S59" s="332"/>
      <c r="T59" s="331"/>
      <c r="U59" s="332"/>
      <c r="V59" s="331"/>
      <c r="W59" s="332"/>
      <c r="X59" s="331"/>
      <c r="Y59" s="332"/>
      <c r="Z59" s="331"/>
      <c r="AA59" s="332"/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0</v>
      </c>
      <c r="AO59" s="275">
        <f>P!AK61</f>
        <v>102.5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110.11477402591484</v>
      </c>
      <c r="E60" s="266">
        <v>0</v>
      </c>
      <c r="F60" s="267">
        <f>P!AJ62</f>
        <v>10</v>
      </c>
      <c r="G60" s="267">
        <f t="shared" si="7"/>
        <v>10</v>
      </c>
      <c r="H60" s="300">
        <v>1</v>
      </c>
      <c r="I60" s="301">
        <v>1</v>
      </c>
      <c r="J60" s="300">
        <v>1</v>
      </c>
      <c r="K60" s="301">
        <v>0.2</v>
      </c>
      <c r="L60" s="331">
        <v>2</v>
      </c>
      <c r="M60" s="332">
        <v>2</v>
      </c>
      <c r="N60" s="331">
        <v>2</v>
      </c>
      <c r="O60" s="332">
        <v>2</v>
      </c>
      <c r="P60" s="331">
        <v>3</v>
      </c>
      <c r="Q60" s="332">
        <v>2</v>
      </c>
      <c r="R60" s="331">
        <v>2</v>
      </c>
      <c r="S60" s="332">
        <v>1.5</v>
      </c>
      <c r="T60" s="331">
        <v>2</v>
      </c>
      <c r="U60" s="332"/>
      <c r="V60" s="331">
        <v>1</v>
      </c>
      <c r="W60" s="332"/>
      <c r="X60" s="331"/>
      <c r="Y60" s="332"/>
      <c r="Z60" s="331"/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8.6999999999999993</v>
      </c>
      <c r="AO60" s="275">
        <f>P!AK62</f>
        <v>110</v>
      </c>
      <c r="AP60" s="276">
        <f t="shared" si="6"/>
        <v>1.3000000000000007</v>
      </c>
      <c r="AQ60" s="87" t="str">
        <f t="shared" si="9"/>
        <v xml:space="preserve"> </v>
      </c>
    </row>
    <row r="61" spans="1:43">
      <c r="A61" s="85">
        <v>59</v>
      </c>
      <c r="B61" s="113" t="s">
        <v>70</v>
      </c>
      <c r="C61" s="85" t="s">
        <v>9</v>
      </c>
      <c r="D61" s="266">
        <v>620.31746031746036</v>
      </c>
      <c r="E61" s="266">
        <v>0.29999999999999982</v>
      </c>
      <c r="F61" s="267">
        <f>P!AJ63</f>
        <v>2.5</v>
      </c>
      <c r="G61" s="267">
        <f t="shared" si="7"/>
        <v>2.8</v>
      </c>
      <c r="H61" s="300">
        <v>0.21</v>
      </c>
      <c r="I61" s="301">
        <v>0.2</v>
      </c>
      <c r="J61" s="300">
        <v>0.1</v>
      </c>
      <c r="K61" s="301">
        <v>0.1</v>
      </c>
      <c r="L61" s="331">
        <v>0.5</v>
      </c>
      <c r="M61" s="332">
        <v>0.5</v>
      </c>
      <c r="N61" s="331">
        <v>0.2</v>
      </c>
      <c r="O61" s="332">
        <v>0.3</v>
      </c>
      <c r="P61" s="331">
        <v>0.5</v>
      </c>
      <c r="Q61" s="332">
        <v>0.5</v>
      </c>
      <c r="R61" s="331">
        <v>0.2</v>
      </c>
      <c r="S61" s="332">
        <v>0.2</v>
      </c>
      <c r="T61" s="331">
        <v>0.5</v>
      </c>
      <c r="U61" s="332">
        <v>0.3</v>
      </c>
      <c r="V61" s="331">
        <v>0.2</v>
      </c>
      <c r="W61" s="332">
        <v>0.4</v>
      </c>
      <c r="X61" s="331"/>
      <c r="Y61" s="332"/>
      <c r="Z61" s="331"/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2.5</v>
      </c>
      <c r="AO61" s="275">
        <f>P!AK63</f>
        <v>620</v>
      </c>
      <c r="AP61" s="276">
        <f t="shared" si="6"/>
        <v>0.29999999999999982</v>
      </c>
      <c r="AQ61" s="87" t="str">
        <f t="shared" si="9"/>
        <v>NZ</v>
      </c>
    </row>
    <row r="62" spans="1:43">
      <c r="A62" s="85">
        <v>60</v>
      </c>
      <c r="B62" s="113" t="s">
        <v>71</v>
      </c>
      <c r="C62" s="85" t="s">
        <v>9</v>
      </c>
      <c r="D62" s="266">
        <v>640.82350308064736</v>
      </c>
      <c r="E62" s="266">
        <v>0.45999999999999996</v>
      </c>
      <c r="F62" s="267">
        <f>P!AJ64</f>
        <v>4.5</v>
      </c>
      <c r="G62" s="267">
        <f t="shared" si="7"/>
        <v>4.96</v>
      </c>
      <c r="H62" s="300">
        <v>0.3</v>
      </c>
      <c r="I62" s="301">
        <v>0.3</v>
      </c>
      <c r="J62" s="300">
        <v>0.1</v>
      </c>
      <c r="K62" s="301">
        <v>0.1</v>
      </c>
      <c r="L62" s="331">
        <v>3</v>
      </c>
      <c r="M62" s="332">
        <v>2.5</v>
      </c>
      <c r="N62" s="331">
        <v>0.3</v>
      </c>
      <c r="O62" s="332">
        <v>0.45</v>
      </c>
      <c r="P62" s="331">
        <v>0.5</v>
      </c>
      <c r="Q62" s="332">
        <v>0.25</v>
      </c>
      <c r="R62" s="331">
        <v>0.3</v>
      </c>
      <c r="S62" s="332">
        <v>0.3</v>
      </c>
      <c r="T62" s="331">
        <v>0.5</v>
      </c>
      <c r="U62" s="332">
        <v>0.4</v>
      </c>
      <c r="V62" s="331">
        <v>0.3</v>
      </c>
      <c r="W62" s="332">
        <v>0.3</v>
      </c>
      <c r="X62" s="331"/>
      <c r="Y62" s="332"/>
      <c r="Z62" s="331"/>
      <c r="AA62" s="332"/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4.5999999999999996</v>
      </c>
      <c r="AO62" s="275">
        <f>P!AK64</f>
        <v>640</v>
      </c>
      <c r="AP62" s="276">
        <f t="shared" si="6"/>
        <v>0.36000000000000032</v>
      </c>
      <c r="AQ62" s="87" t="str">
        <f t="shared" si="9"/>
        <v>NZ</v>
      </c>
    </row>
    <row r="63" spans="1:43">
      <c r="A63" s="85">
        <v>61</v>
      </c>
      <c r="B63" s="113" t="s">
        <v>72</v>
      </c>
      <c r="C63" s="85" t="s">
        <v>9</v>
      </c>
      <c r="D63" s="266">
        <v>333.33333333333337</v>
      </c>
      <c r="E63" s="266">
        <v>0.19999999999999996</v>
      </c>
      <c r="F63" s="267">
        <f>P!AJ65</f>
        <v>0.2</v>
      </c>
      <c r="G63" s="267">
        <f t="shared" si="7"/>
        <v>0.39999999999999997</v>
      </c>
      <c r="H63" s="300"/>
      <c r="I63" s="301"/>
      <c r="J63" s="300"/>
      <c r="K63" s="301"/>
      <c r="L63" s="331"/>
      <c r="M63" s="332">
        <v>0.125</v>
      </c>
      <c r="N63" s="331"/>
      <c r="O63" s="332"/>
      <c r="P63" s="331">
        <v>0.1</v>
      </c>
      <c r="Q63" s="332">
        <v>0.2</v>
      </c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0.32500000000000001</v>
      </c>
      <c r="AO63" s="275">
        <f>P!AK65</f>
        <v>500</v>
      </c>
      <c r="AP63" s="276">
        <f t="shared" si="6"/>
        <v>7.4999999999999956E-2</v>
      </c>
      <c r="AQ63" s="87" t="str">
        <f t="shared" si="9"/>
        <v>NZ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866.93333333333328</v>
      </c>
      <c r="E65" s="266">
        <v>0</v>
      </c>
      <c r="F65" s="267">
        <f>P!AJ67</f>
        <v>1.2</v>
      </c>
      <c r="G65" s="267">
        <f t="shared" si="7"/>
        <v>1.2</v>
      </c>
      <c r="H65" s="300">
        <v>0.05</v>
      </c>
      <c r="I65" s="301">
        <v>0.05</v>
      </c>
      <c r="J65" s="300"/>
      <c r="K65" s="301"/>
      <c r="L65" s="331">
        <v>1</v>
      </c>
      <c r="M65" s="332">
        <v>0.6</v>
      </c>
      <c r="N65" s="331">
        <v>0.1</v>
      </c>
      <c r="O65" s="332">
        <v>0.1</v>
      </c>
      <c r="P65" s="331">
        <v>0.1</v>
      </c>
      <c r="Q65" s="332">
        <v>0.2</v>
      </c>
      <c r="R65" s="331">
        <v>0.1</v>
      </c>
      <c r="S65" s="332">
        <v>0.1</v>
      </c>
      <c r="T65" s="331">
        <v>0.1</v>
      </c>
      <c r="U65" s="332">
        <v>0.1</v>
      </c>
      <c r="V65" s="331">
        <v>0.05</v>
      </c>
      <c r="W65" s="332">
        <v>0.05</v>
      </c>
      <c r="X65" s="331"/>
      <c r="Y65" s="332"/>
      <c r="Z65" s="331"/>
      <c r="AA65" s="332"/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1.2000000000000002</v>
      </c>
      <c r="AO65" s="275">
        <f>P!AK67</f>
        <v>850</v>
      </c>
      <c r="AP65" s="276">
        <f t="shared" si="6"/>
        <v>0</v>
      </c>
      <c r="AQ65" s="87" t="str">
        <f t="shared" si="9"/>
        <v>০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10</v>
      </c>
      <c r="G66" s="267">
        <f t="shared" si="7"/>
        <v>11</v>
      </c>
      <c r="H66" s="300"/>
      <c r="I66" s="301"/>
      <c r="J66" s="300"/>
      <c r="K66" s="301"/>
      <c r="L66" s="331">
        <v>10</v>
      </c>
      <c r="M66" s="332">
        <v>10</v>
      </c>
      <c r="N66" s="331"/>
      <c r="O66" s="332"/>
      <c r="P66" s="331">
        <v>1</v>
      </c>
      <c r="Q66" s="332"/>
      <c r="R66" s="331"/>
      <c r="S66" s="332"/>
      <c r="T66" s="331"/>
      <c r="U66" s="332"/>
      <c r="V66" s="331"/>
      <c r="W66" s="332"/>
      <c r="X66" s="331"/>
      <c r="Y66" s="332"/>
      <c r="Z66" s="331"/>
      <c r="AA66" s="332"/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10</v>
      </c>
      <c r="AO66" s="275">
        <f>P!AK68</f>
        <v>18</v>
      </c>
      <c r="AP66" s="276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10</v>
      </c>
      <c r="G67" s="267">
        <f t="shared" si="7"/>
        <v>11</v>
      </c>
      <c r="H67" s="300"/>
      <c r="I67" s="301"/>
      <c r="J67" s="300"/>
      <c r="K67" s="301"/>
      <c r="L67" s="331">
        <v>10</v>
      </c>
      <c r="M67" s="332">
        <v>10</v>
      </c>
      <c r="N67" s="331"/>
      <c r="O67" s="332"/>
      <c r="P67" s="331">
        <v>1</v>
      </c>
      <c r="Q67" s="332"/>
      <c r="R67" s="331"/>
      <c r="S67" s="332"/>
      <c r="T67" s="331"/>
      <c r="U67" s="332"/>
      <c r="V67" s="331"/>
      <c r="W67" s="332"/>
      <c r="X67" s="331"/>
      <c r="Y67" s="332"/>
      <c r="Z67" s="331"/>
      <c r="AA67" s="332"/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10</v>
      </c>
      <c r="AO67" s="275">
        <f>P!AK69</f>
        <v>18</v>
      </c>
      <c r="AP67" s="276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5942.6701570693804</v>
      </c>
      <c r="E68" s="266">
        <v>5.0714285709999918E-2</v>
      </c>
      <c r="F68" s="267">
        <f>P!AJ70</f>
        <v>0.35499999999999998</v>
      </c>
      <c r="G68" s="267">
        <f t="shared" ref="G68:G133" si="11">E68+F68</f>
        <v>0.4057142857099999</v>
      </c>
      <c r="H68" s="300">
        <v>0.02</v>
      </c>
      <c r="I68" s="301">
        <v>0.02</v>
      </c>
      <c r="J68" s="300"/>
      <c r="K68" s="301"/>
      <c r="L68" s="331">
        <v>0.2</v>
      </c>
      <c r="M68" s="332">
        <v>0.2</v>
      </c>
      <c r="N68" s="331">
        <v>0.05</v>
      </c>
      <c r="O68" s="332">
        <v>0.05</v>
      </c>
      <c r="P68" s="331">
        <v>0.05</v>
      </c>
      <c r="Q68" s="332"/>
      <c r="R68" s="331">
        <v>0.05</v>
      </c>
      <c r="S68" s="332">
        <v>0.05</v>
      </c>
      <c r="T68" s="331">
        <v>0.02</v>
      </c>
      <c r="U68" s="332">
        <v>0.02</v>
      </c>
      <c r="V68" s="331">
        <v>0.01</v>
      </c>
      <c r="W68" s="332">
        <v>0.01</v>
      </c>
      <c r="X68" s="331"/>
      <c r="Y68" s="332"/>
      <c r="Z68" s="331"/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0.35000000000000003</v>
      </c>
      <c r="AO68" s="275">
        <f>P!AK70</f>
        <v>6647.8873239436625</v>
      </c>
      <c r="AP68" s="276">
        <f t="shared" si="10"/>
        <v>5.5714285709999867E-2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581.81818181818176</v>
      </c>
      <c r="E69" s="266">
        <v>0.32999999999999963</v>
      </c>
      <c r="F69" s="267">
        <f>P!AJ71</f>
        <v>1.2</v>
      </c>
      <c r="G69" s="267">
        <f t="shared" si="11"/>
        <v>1.5299999999999996</v>
      </c>
      <c r="H69" s="300">
        <v>0.05</v>
      </c>
      <c r="I69" s="301">
        <v>0.05</v>
      </c>
      <c r="J69" s="300"/>
      <c r="K69" s="301"/>
      <c r="L69" s="331">
        <v>0.7</v>
      </c>
      <c r="M69" s="332">
        <v>0.7</v>
      </c>
      <c r="N69" s="331">
        <v>0.1</v>
      </c>
      <c r="O69" s="332">
        <v>0.1</v>
      </c>
      <c r="P69" s="331">
        <v>0.1</v>
      </c>
      <c r="Q69" s="332">
        <v>0.1</v>
      </c>
      <c r="R69" s="331">
        <v>0.1</v>
      </c>
      <c r="S69" s="332">
        <v>0.2</v>
      </c>
      <c r="T69" s="331">
        <v>0.05</v>
      </c>
      <c r="U69" s="332">
        <v>0.05</v>
      </c>
      <c r="V69" s="331">
        <v>0.02</v>
      </c>
      <c r="W69" s="332">
        <v>0.02</v>
      </c>
      <c r="X69" s="331"/>
      <c r="Y69" s="332"/>
      <c r="Z69" s="331"/>
      <c r="AA69" s="332"/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1.22</v>
      </c>
      <c r="AO69" s="275">
        <f>P!AK71</f>
        <v>583.33333333333337</v>
      </c>
      <c r="AP69" s="276">
        <f t="shared" si="10"/>
        <v>0.30999999999999961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1772.7272727272725</v>
      </c>
      <c r="E70" s="266">
        <v>0.06</v>
      </c>
      <c r="F70" s="267">
        <f>P!AJ72</f>
        <v>0.30000000000000004</v>
      </c>
      <c r="G70" s="267">
        <f t="shared" si="11"/>
        <v>0.36000000000000004</v>
      </c>
      <c r="H70" s="300"/>
      <c r="I70" s="301"/>
      <c r="J70" s="300"/>
      <c r="K70" s="301"/>
      <c r="L70" s="331">
        <v>0.2</v>
      </c>
      <c r="M70" s="332">
        <v>0.23</v>
      </c>
      <c r="N70" s="331"/>
      <c r="O70" s="332"/>
      <c r="P70" s="331"/>
      <c r="Q70" s="332"/>
      <c r="R70" s="331"/>
      <c r="S70" s="332"/>
      <c r="T70" s="331">
        <v>0.01</v>
      </c>
      <c r="U70" s="332">
        <v>0.01</v>
      </c>
      <c r="V70" s="331"/>
      <c r="W70" s="332"/>
      <c r="X70" s="331"/>
      <c r="Y70" s="332"/>
      <c r="Z70" s="331"/>
      <c r="AA70" s="332"/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0.24000000000000002</v>
      </c>
      <c r="AO70" s="275">
        <f>P!AK72</f>
        <v>1799.9999999999998</v>
      </c>
      <c r="AP70" s="276">
        <f t="shared" si="10"/>
        <v>0.12000000000000002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9.1764705882352935</v>
      </c>
      <c r="E71" s="266">
        <v>0</v>
      </c>
      <c r="F71" s="267">
        <f>P!AJ73</f>
        <v>19</v>
      </c>
      <c r="G71" s="267">
        <f t="shared" si="11"/>
        <v>19</v>
      </c>
      <c r="H71" s="300"/>
      <c r="I71" s="301"/>
      <c r="J71" s="300"/>
      <c r="K71" s="301"/>
      <c r="L71" s="331">
        <v>10</v>
      </c>
      <c r="M71" s="332">
        <v>10</v>
      </c>
      <c r="N71" s="331">
        <v>2</v>
      </c>
      <c r="O71" s="332">
        <v>2</v>
      </c>
      <c r="P71" s="331"/>
      <c r="Q71" s="332"/>
      <c r="R71" s="331">
        <v>2</v>
      </c>
      <c r="S71" s="332">
        <v>2</v>
      </c>
      <c r="T71" s="331">
        <v>3</v>
      </c>
      <c r="U71" s="332">
        <v>3</v>
      </c>
      <c r="V71" s="331"/>
      <c r="W71" s="332"/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17</v>
      </c>
      <c r="AO71" s="275">
        <f>P!AK73</f>
        <v>8</v>
      </c>
      <c r="AP71" s="276">
        <f t="shared" si="10"/>
        <v>2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722.58064516129025</v>
      </c>
      <c r="E72" s="266">
        <v>0</v>
      </c>
      <c r="F72" s="267">
        <f>P!AJ74</f>
        <v>2</v>
      </c>
      <c r="G72" s="267">
        <f t="shared" si="11"/>
        <v>2</v>
      </c>
      <c r="H72" s="300"/>
      <c r="I72" s="301"/>
      <c r="J72" s="300"/>
      <c r="K72" s="301"/>
      <c r="L72" s="331">
        <v>2</v>
      </c>
      <c r="M72" s="332">
        <v>2</v>
      </c>
      <c r="N72" s="331"/>
      <c r="O72" s="332"/>
      <c r="P72" s="331"/>
      <c r="Q72" s="332"/>
      <c r="R72" s="331"/>
      <c r="S72" s="332"/>
      <c r="T72" s="331"/>
      <c r="U72" s="332"/>
      <c r="V72" s="331"/>
      <c r="W72" s="332"/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2</v>
      </c>
      <c r="AO72" s="275">
        <f>P!AK74</f>
        <v>720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672.61904761904759</v>
      </c>
      <c r="E73" s="266">
        <v>0</v>
      </c>
      <c r="F73" s="267">
        <f>P!AJ75</f>
        <v>2</v>
      </c>
      <c r="G73" s="267">
        <f t="shared" si="11"/>
        <v>2</v>
      </c>
      <c r="H73" s="300"/>
      <c r="I73" s="301"/>
      <c r="J73" s="300"/>
      <c r="K73" s="301"/>
      <c r="L73" s="331">
        <v>2</v>
      </c>
      <c r="M73" s="332">
        <v>2</v>
      </c>
      <c r="N73" s="331"/>
      <c r="O73" s="332"/>
      <c r="P73" s="331"/>
      <c r="Q73" s="332"/>
      <c r="R73" s="331"/>
      <c r="S73" s="332"/>
      <c r="T73" s="331"/>
      <c r="U73" s="332"/>
      <c r="V73" s="331"/>
      <c r="W73" s="332"/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2</v>
      </c>
      <c r="AO73" s="275">
        <f>P!AK75</f>
        <v>660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1709.0909090909088</v>
      </c>
      <c r="E75" s="266">
        <v>0</v>
      </c>
      <c r="F75" s="267">
        <f>P!AJ77</f>
        <v>4.5</v>
      </c>
      <c r="G75" s="267">
        <f t="shared" si="11"/>
        <v>4.5</v>
      </c>
      <c r="H75" s="300"/>
      <c r="I75" s="301">
        <v>0.2</v>
      </c>
      <c r="J75" s="300"/>
      <c r="K75" s="301"/>
      <c r="L75" s="331">
        <v>5</v>
      </c>
      <c r="M75" s="332">
        <v>4</v>
      </c>
      <c r="N75" s="331">
        <v>0.2</v>
      </c>
      <c r="O75" s="332">
        <v>0.2</v>
      </c>
      <c r="P75" s="331">
        <v>0.5</v>
      </c>
      <c r="Q75" s="332">
        <v>0.1</v>
      </c>
      <c r="R75" s="331"/>
      <c r="S75" s="332"/>
      <c r="T75" s="331">
        <v>0.4</v>
      </c>
      <c r="U75" s="332"/>
      <c r="V75" s="331"/>
      <c r="W75" s="332"/>
      <c r="X75" s="331"/>
      <c r="Y75" s="332"/>
      <c r="Z75" s="331"/>
      <c r="AA75" s="332"/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4.5</v>
      </c>
      <c r="AO75" s="275">
        <f>P!AK77</f>
        <v>1813.3333333333333</v>
      </c>
      <c r="AP75" s="276">
        <f t="shared" si="10"/>
        <v>0</v>
      </c>
      <c r="AQ75" s="87" t="str">
        <f t="shared" si="13"/>
        <v>০</v>
      </c>
    </row>
    <row r="76" spans="1:44">
      <c r="A76" s="85">
        <v>74</v>
      </c>
      <c r="B76" s="113" t="s">
        <v>84</v>
      </c>
      <c r="C76" s="85" t="s">
        <v>9</v>
      </c>
      <c r="D76" s="266">
        <v>1853.8461538461538</v>
      </c>
      <c r="E76" s="266">
        <v>0</v>
      </c>
      <c r="F76" s="267">
        <f>P!AJ78</f>
        <v>0.4</v>
      </c>
      <c r="G76" s="267">
        <f t="shared" si="11"/>
        <v>0.4</v>
      </c>
      <c r="H76" s="300"/>
      <c r="I76" s="301"/>
      <c r="J76" s="300"/>
      <c r="K76" s="301"/>
      <c r="L76" s="331"/>
      <c r="M76" s="332"/>
      <c r="N76" s="331"/>
      <c r="O76" s="332"/>
      <c r="P76" s="331">
        <v>0.2</v>
      </c>
      <c r="Q76" s="332">
        <v>0.2</v>
      </c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0.2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1363.7593031010372</v>
      </c>
      <c r="E77" s="266">
        <v>5.0000000000000044E-2</v>
      </c>
      <c r="F77" s="267">
        <f>P!AJ79</f>
        <v>0.3</v>
      </c>
      <c r="G77" s="267">
        <f t="shared" si="11"/>
        <v>0.35000000000000003</v>
      </c>
      <c r="H77" s="300"/>
      <c r="I77" s="301"/>
      <c r="J77" s="300"/>
      <c r="K77" s="301"/>
      <c r="L77" s="331">
        <v>0.3</v>
      </c>
      <c r="M77" s="332">
        <v>0.22</v>
      </c>
      <c r="N77" s="331"/>
      <c r="O77" s="332"/>
      <c r="P77" s="331"/>
      <c r="Q77" s="332"/>
      <c r="R77" s="331"/>
      <c r="S77" s="332"/>
      <c r="T77" s="331">
        <v>0.05</v>
      </c>
      <c r="U77" s="332">
        <v>0.1</v>
      </c>
      <c r="V77" s="331"/>
      <c r="W77" s="332"/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0.32</v>
      </c>
      <c r="AO77" s="275">
        <f>P!AK79</f>
        <v>3600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550.65867477343306</v>
      </c>
      <c r="E78" s="266">
        <v>0</v>
      </c>
      <c r="F78" s="267">
        <f>P!AJ80</f>
        <v>0.4</v>
      </c>
      <c r="G78" s="267">
        <f t="shared" si="11"/>
        <v>0.4</v>
      </c>
      <c r="H78" s="300">
        <v>0.1</v>
      </c>
      <c r="I78" s="301">
        <v>0.02</v>
      </c>
      <c r="J78" s="300"/>
      <c r="K78" s="301"/>
      <c r="L78" s="331">
        <v>0.1</v>
      </c>
      <c r="M78" s="332">
        <v>0.1</v>
      </c>
      <c r="N78" s="331"/>
      <c r="O78" s="332"/>
      <c r="P78" s="331">
        <v>0.1</v>
      </c>
      <c r="Q78" s="332">
        <v>0.1</v>
      </c>
      <c r="R78" s="331">
        <v>0.1</v>
      </c>
      <c r="S78" s="332">
        <v>0.1</v>
      </c>
      <c r="T78" s="331">
        <v>0.1</v>
      </c>
      <c r="U78" s="332"/>
      <c r="V78" s="331"/>
      <c r="W78" s="332"/>
      <c r="X78" s="331"/>
      <c r="Y78" s="332"/>
      <c r="Z78" s="331"/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0.32000000000000006</v>
      </c>
      <c r="AO78" s="275">
        <f>P!AK80</f>
        <v>550</v>
      </c>
      <c r="AP78" s="276">
        <f t="shared" si="10"/>
        <v>7.999999999999996E-2</v>
      </c>
      <c r="AQ78" s="87" t="str">
        <f>IF(AND(AP78&gt;=0, AP78&lt;1),IF(AP78=0,"০","NZ")," ")</f>
        <v>NZ</v>
      </c>
    </row>
    <row r="79" spans="1:44">
      <c r="A79" s="85">
        <v>77</v>
      </c>
      <c r="B79" s="113" t="s">
        <v>87</v>
      </c>
      <c r="C79" s="85" t="s">
        <v>9</v>
      </c>
      <c r="D79" s="266">
        <v>434.24696676630901</v>
      </c>
      <c r="E79" s="266">
        <v>0</v>
      </c>
      <c r="F79" s="267">
        <f>P!AJ81</f>
        <v>0.05</v>
      </c>
      <c r="G79" s="267">
        <f t="shared" si="11"/>
        <v>0.05</v>
      </c>
      <c r="H79" s="300"/>
      <c r="I79" s="301">
        <v>0.05</v>
      </c>
      <c r="J79" s="300"/>
      <c r="K79" s="301"/>
      <c r="L79" s="331">
        <v>0.05</v>
      </c>
      <c r="M79" s="332"/>
      <c r="N79" s="331"/>
      <c r="O79" s="332"/>
      <c r="P79" s="331"/>
      <c r="Q79" s="332"/>
      <c r="R79" s="331"/>
      <c r="S79" s="332"/>
      <c r="T79" s="331"/>
      <c r="U79" s="332"/>
      <c r="V79" s="331"/>
      <c r="W79" s="332"/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0.05</v>
      </c>
      <c r="AO79" s="275">
        <f>P!AK81</f>
        <v>600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180.08810195337884</v>
      </c>
      <c r="E80" s="266">
        <v>1.1499999999999986</v>
      </c>
      <c r="F80" s="267">
        <f>P!AJ82</f>
        <v>8.5</v>
      </c>
      <c r="G80" s="267">
        <f t="shared" si="11"/>
        <v>9.6499999999999986</v>
      </c>
      <c r="H80" s="300">
        <v>1</v>
      </c>
      <c r="I80" s="301"/>
      <c r="J80" s="300">
        <v>0.5</v>
      </c>
      <c r="K80" s="301">
        <v>0.5</v>
      </c>
      <c r="L80" s="331">
        <v>7</v>
      </c>
      <c r="M80" s="332">
        <v>7</v>
      </c>
      <c r="N80" s="331">
        <v>0.5</v>
      </c>
      <c r="O80" s="332">
        <v>0.5</v>
      </c>
      <c r="P80" s="331">
        <v>1</v>
      </c>
      <c r="Q80" s="332">
        <v>1</v>
      </c>
      <c r="R80" s="331">
        <v>0.5</v>
      </c>
      <c r="S80" s="332"/>
      <c r="T80" s="331">
        <v>1</v>
      </c>
      <c r="U80" s="332"/>
      <c r="V80" s="331"/>
      <c r="W80" s="332"/>
      <c r="X80" s="331"/>
      <c r="Y80" s="332"/>
      <c r="Z80" s="331"/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9</v>
      </c>
      <c r="AO80" s="275">
        <f>P!AK82</f>
        <v>180</v>
      </c>
      <c r="AP80" s="276">
        <f t="shared" si="10"/>
        <v>0.64999999999999858</v>
      </c>
      <c r="AQ80" s="87" t="str">
        <f t="shared" si="13"/>
        <v>NZ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</v>
      </c>
      <c r="F84" s="267">
        <f>P!AJ86</f>
        <v>0.2</v>
      </c>
      <c r="G84" s="267">
        <f t="shared" si="11"/>
        <v>0.2</v>
      </c>
      <c r="H84" s="300"/>
      <c r="I84" s="301"/>
      <c r="J84" s="300"/>
      <c r="K84" s="301"/>
      <c r="L84" s="331">
        <v>0.2</v>
      </c>
      <c r="M84" s="332">
        <v>0.1</v>
      </c>
      <c r="N84" s="331"/>
      <c r="O84" s="332"/>
      <c r="P84" s="331"/>
      <c r="Q84" s="332"/>
      <c r="R84" s="331"/>
      <c r="S84" s="332"/>
      <c r="T84" s="331"/>
      <c r="U84" s="332"/>
      <c r="V84" s="331"/>
      <c r="W84" s="332"/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0.1</v>
      </c>
      <c r="AO84" s="275">
        <f>P!AK86</f>
        <v>2800</v>
      </c>
      <c r="AP84" s="276">
        <f t="shared" si="10"/>
        <v>0.1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>
        <v>0.5</v>
      </c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1798.1276164575286</v>
      </c>
      <c r="E86" s="266">
        <v>0.1000000000000002</v>
      </c>
      <c r="F86" s="267">
        <f>P!AJ88</f>
        <v>0.4</v>
      </c>
      <c r="G86" s="267">
        <f t="shared" si="11"/>
        <v>0.50000000000000022</v>
      </c>
      <c r="H86" s="300"/>
      <c r="I86" s="301"/>
      <c r="J86" s="300"/>
      <c r="K86" s="301"/>
      <c r="L86" s="331">
        <v>0.4</v>
      </c>
      <c r="M86" s="332">
        <v>0.2</v>
      </c>
      <c r="N86" s="331"/>
      <c r="O86" s="332"/>
      <c r="P86" s="331">
        <v>0.05</v>
      </c>
      <c r="Q86" s="332">
        <v>0.05</v>
      </c>
      <c r="R86" s="331"/>
      <c r="S86" s="332"/>
      <c r="T86" s="331">
        <v>0.05</v>
      </c>
      <c r="U86" s="332">
        <v>0.05</v>
      </c>
      <c r="V86" s="331"/>
      <c r="W86" s="332"/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0.3</v>
      </c>
      <c r="AO86" s="275">
        <f>P!AK88</f>
        <v>1800</v>
      </c>
      <c r="AP86" s="277">
        <f t="shared" si="10"/>
        <v>0.20000000000000023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66.999986186865272</v>
      </c>
      <c r="E87" s="266">
        <v>11.799999999999997</v>
      </c>
      <c r="F87" s="267">
        <f>P!AJ89</f>
        <v>24</v>
      </c>
      <c r="G87" s="267">
        <f t="shared" si="11"/>
        <v>35.799999999999997</v>
      </c>
      <c r="H87" s="300">
        <v>1</v>
      </c>
      <c r="I87" s="301">
        <v>2</v>
      </c>
      <c r="J87" s="300"/>
      <c r="K87" s="301"/>
      <c r="L87" s="331">
        <v>17</v>
      </c>
      <c r="M87" s="332">
        <v>24</v>
      </c>
      <c r="N87" s="331">
        <v>2</v>
      </c>
      <c r="O87" s="332">
        <v>2.8</v>
      </c>
      <c r="P87" s="331">
        <v>2</v>
      </c>
      <c r="Q87" s="332"/>
      <c r="R87" s="331">
        <v>4</v>
      </c>
      <c r="S87" s="332"/>
      <c r="T87" s="331">
        <v>2</v>
      </c>
      <c r="U87" s="332"/>
      <c r="V87" s="331"/>
      <c r="W87" s="332"/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28.8</v>
      </c>
      <c r="AO87" s="275">
        <f>P!AK89</f>
        <v>67</v>
      </c>
      <c r="AP87" s="276">
        <f t="shared" si="10"/>
        <v>6.9999999999999964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16.54999999999999</v>
      </c>
      <c r="F88" s="267">
        <f>P!AJ90</f>
        <v>0</v>
      </c>
      <c r="G88" s="267">
        <f t="shared" si="11"/>
        <v>16.54999999999999</v>
      </c>
      <c r="H88" s="300"/>
      <c r="I88" s="301">
        <v>0.5</v>
      </c>
      <c r="J88" s="300"/>
      <c r="K88" s="301">
        <v>0.3</v>
      </c>
      <c r="L88" s="331">
        <v>3</v>
      </c>
      <c r="M88" s="332">
        <v>1.8</v>
      </c>
      <c r="N88" s="331">
        <v>1</v>
      </c>
      <c r="O88" s="332">
        <v>0.25</v>
      </c>
      <c r="P88" s="331">
        <v>2</v>
      </c>
      <c r="Q88" s="332">
        <v>5.8</v>
      </c>
      <c r="R88" s="331">
        <v>2</v>
      </c>
      <c r="S88" s="332">
        <v>0.5</v>
      </c>
      <c r="T88" s="331">
        <v>5</v>
      </c>
      <c r="U88" s="332">
        <v>3.5</v>
      </c>
      <c r="V88" s="331">
        <v>1</v>
      </c>
      <c r="W88" s="332">
        <v>0.9</v>
      </c>
      <c r="X88" s="331"/>
      <c r="Y88" s="332"/>
      <c r="Z88" s="331"/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13.55</v>
      </c>
      <c r="AO88" s="275">
        <f>P!AK90</f>
        <v>115.05347295176578</v>
      </c>
      <c r="AP88" s="276">
        <f t="shared" si="10"/>
        <v>2.9999999999999893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10.00080937447161</v>
      </c>
      <c r="E89" s="266">
        <v>9</v>
      </c>
      <c r="F89" s="267">
        <f>P!AJ91</f>
        <v>610</v>
      </c>
      <c r="G89" s="267">
        <f t="shared" si="11"/>
        <v>619</v>
      </c>
      <c r="H89" s="300">
        <v>40</v>
      </c>
      <c r="I89" s="301">
        <v>31</v>
      </c>
      <c r="J89" s="300">
        <v>40</v>
      </c>
      <c r="K89" s="301">
        <v>27</v>
      </c>
      <c r="L89" s="331">
        <v>120</v>
      </c>
      <c r="M89" s="332">
        <v>117</v>
      </c>
      <c r="N89" s="331">
        <v>80</v>
      </c>
      <c r="O89" s="332">
        <v>60</v>
      </c>
      <c r="P89" s="331">
        <v>200</v>
      </c>
      <c r="Q89" s="332">
        <v>224</v>
      </c>
      <c r="R89" s="331">
        <v>80</v>
      </c>
      <c r="S89" s="332">
        <v>54</v>
      </c>
      <c r="T89" s="331">
        <v>100</v>
      </c>
      <c r="U89" s="332">
        <v>75</v>
      </c>
      <c r="V89" s="331">
        <v>40</v>
      </c>
      <c r="W89" s="332">
        <v>31</v>
      </c>
      <c r="X89" s="331"/>
      <c r="Y89" s="332"/>
      <c r="Z89" s="331"/>
      <c r="AA89" s="332"/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619</v>
      </c>
      <c r="AO89" s="275">
        <f>P!AK91</f>
        <v>10.160655737704918</v>
      </c>
      <c r="AP89" s="276">
        <f t="shared" si="10"/>
        <v>0</v>
      </c>
      <c r="AQ89" s="87" t="str">
        <f t="shared" si="13"/>
        <v>০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5</v>
      </c>
      <c r="G90" s="267">
        <f t="shared" si="11"/>
        <v>5</v>
      </c>
      <c r="H90" s="300"/>
      <c r="I90" s="301"/>
      <c r="J90" s="300"/>
      <c r="K90" s="301"/>
      <c r="L90" s="331"/>
      <c r="M90" s="332"/>
      <c r="N90" s="331"/>
      <c r="O90" s="332"/>
      <c r="P90" s="331">
        <v>5</v>
      </c>
      <c r="Q90" s="332">
        <v>5</v>
      </c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5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1</v>
      </c>
      <c r="F92" s="267">
        <f>P!AJ94</f>
        <v>0</v>
      </c>
      <c r="G92" s="267">
        <f t="shared" si="11"/>
        <v>1</v>
      </c>
      <c r="H92" s="300"/>
      <c r="I92" s="301"/>
      <c r="J92" s="300"/>
      <c r="K92" s="301"/>
      <c r="L92" s="331"/>
      <c r="M92" s="332"/>
      <c r="N92" s="331">
        <v>0.5</v>
      </c>
      <c r="O92" s="332">
        <v>0.5</v>
      </c>
      <c r="P92" s="331"/>
      <c r="Q92" s="332"/>
      <c r="R92" s="331"/>
      <c r="S92" s="332"/>
      <c r="T92" s="331"/>
      <c r="U92" s="332"/>
      <c r="V92" s="331"/>
      <c r="W92" s="332">
        <v>0.5</v>
      </c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1</v>
      </c>
      <c r="AO92" s="275">
        <f>P!AK94</f>
        <v>219.99793388429751</v>
      </c>
      <c r="AP92" s="276">
        <f t="shared" si="10"/>
        <v>0</v>
      </c>
      <c r="AQ92" s="87" t="str">
        <f t="shared" si="13"/>
        <v>০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10</v>
      </c>
      <c r="G94" s="267">
        <f t="shared" si="11"/>
        <v>10</v>
      </c>
      <c r="H94" s="300"/>
      <c r="I94" s="301"/>
      <c r="J94" s="300"/>
      <c r="K94" s="301"/>
      <c r="L94" s="331"/>
      <c r="M94" s="332"/>
      <c r="N94" s="331">
        <v>5</v>
      </c>
      <c r="O94" s="332">
        <v>5</v>
      </c>
      <c r="P94" s="331">
        <v>5</v>
      </c>
      <c r="Q94" s="332">
        <v>5</v>
      </c>
      <c r="R94" s="331"/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10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83.953741496598639</v>
      </c>
      <c r="E95" s="266">
        <v>0</v>
      </c>
      <c r="F95" s="267">
        <f>P!AJ97</f>
        <v>13</v>
      </c>
      <c r="G95" s="267">
        <f t="shared" si="11"/>
        <v>13</v>
      </c>
      <c r="H95" s="300"/>
      <c r="I95" s="301">
        <v>0.5</v>
      </c>
      <c r="J95" s="300"/>
      <c r="K95" s="301">
        <v>0.5</v>
      </c>
      <c r="L95" s="331">
        <v>4</v>
      </c>
      <c r="M95" s="332">
        <v>2</v>
      </c>
      <c r="N95" s="331">
        <v>2</v>
      </c>
      <c r="O95" s="332">
        <v>2.5</v>
      </c>
      <c r="P95" s="331">
        <v>2</v>
      </c>
      <c r="Q95" s="332">
        <v>2</v>
      </c>
      <c r="R95" s="331">
        <v>2</v>
      </c>
      <c r="S95" s="332">
        <v>2</v>
      </c>
      <c r="T95" s="331">
        <v>2</v>
      </c>
      <c r="U95" s="332">
        <v>1.5</v>
      </c>
      <c r="V95" s="331">
        <v>1</v>
      </c>
      <c r="W95" s="332">
        <v>0.5</v>
      </c>
      <c r="X95" s="331"/>
      <c r="Y95" s="332"/>
      <c r="Z95" s="331"/>
      <c r="AA95" s="332"/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11.5</v>
      </c>
      <c r="AO95" s="275">
        <f>P!AK97</f>
        <v>85</v>
      </c>
      <c r="AP95" s="276">
        <f t="shared" si="10"/>
        <v>1.5</v>
      </c>
      <c r="AQ95" s="87" t="str">
        <f t="shared" si="13"/>
        <v xml:space="preserve"> 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3</v>
      </c>
      <c r="G96" s="267">
        <f t="shared" si="11"/>
        <v>3</v>
      </c>
      <c r="H96" s="300"/>
      <c r="I96" s="301"/>
      <c r="J96" s="300"/>
      <c r="K96" s="301"/>
      <c r="L96" s="331"/>
      <c r="M96" s="332"/>
      <c r="N96" s="331">
        <v>1</v>
      </c>
      <c r="O96" s="332">
        <v>1</v>
      </c>
      <c r="P96" s="331">
        <v>2</v>
      </c>
      <c r="Q96" s="332">
        <v>2</v>
      </c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3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</v>
      </c>
      <c r="G97" s="267">
        <f t="shared" si="11"/>
        <v>0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/>
      <c r="W97" s="332"/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</v>
      </c>
      <c r="AO97" s="275">
        <f>P!AK99</f>
        <v>450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207.35294117647058</v>
      </c>
      <c r="E98" s="266">
        <v>2</v>
      </c>
      <c r="F98" s="267">
        <f>P!AJ100</f>
        <v>2</v>
      </c>
      <c r="G98" s="267">
        <f t="shared" si="11"/>
        <v>4</v>
      </c>
      <c r="H98" s="300"/>
      <c r="I98" s="301"/>
      <c r="J98" s="300"/>
      <c r="K98" s="301"/>
      <c r="L98" s="331">
        <v>2</v>
      </c>
      <c r="M98" s="332">
        <v>1</v>
      </c>
      <c r="N98" s="331">
        <v>1</v>
      </c>
      <c r="O98" s="332">
        <v>1</v>
      </c>
      <c r="P98" s="331">
        <v>1</v>
      </c>
      <c r="Q98" s="332"/>
      <c r="R98" s="331">
        <v>1</v>
      </c>
      <c r="S98" s="332"/>
      <c r="T98" s="331">
        <v>2</v>
      </c>
      <c r="U98" s="332"/>
      <c r="V98" s="331"/>
      <c r="W98" s="332"/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2</v>
      </c>
      <c r="AO98" s="275">
        <f>P!AK100</f>
        <v>210</v>
      </c>
      <c r="AP98" s="276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1</v>
      </c>
      <c r="F101" s="267">
        <f>P!AJ103</f>
        <v>0</v>
      </c>
      <c r="G101" s="267">
        <f t="shared" si="11"/>
        <v>1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>
        <v>1</v>
      </c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1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0</v>
      </c>
      <c r="G104" s="267">
        <f t="shared" si="11"/>
        <v>3</v>
      </c>
      <c r="H104" s="300"/>
      <c r="I104" s="301"/>
      <c r="J104" s="300"/>
      <c r="K104" s="301"/>
      <c r="L104" s="331"/>
      <c r="M104" s="332"/>
      <c r="N104" s="331">
        <v>5</v>
      </c>
      <c r="O104" s="332"/>
      <c r="P104" s="331">
        <v>2</v>
      </c>
      <c r="Q104" s="332"/>
      <c r="R104" s="331"/>
      <c r="S104" s="332"/>
      <c r="T104" s="331">
        <v>2</v>
      </c>
      <c r="U104" s="332"/>
      <c r="V104" s="331"/>
      <c r="W104" s="332"/>
      <c r="X104" s="331"/>
      <c r="Y104" s="332"/>
      <c r="Z104" s="331"/>
      <c r="AA104" s="332"/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0</v>
      </c>
      <c r="AO104" s="275">
        <f>P!AK106</f>
        <v>165.71428571428572</v>
      </c>
      <c r="AP104" s="276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10</v>
      </c>
      <c r="F105" s="267">
        <f>P!AJ107</f>
        <v>0</v>
      </c>
      <c r="G105" s="267">
        <f t="shared" si="11"/>
        <v>10</v>
      </c>
      <c r="H105" s="300"/>
      <c r="I105" s="301"/>
      <c r="J105" s="300"/>
      <c r="K105" s="301"/>
      <c r="L105" s="331"/>
      <c r="M105" s="332"/>
      <c r="N105" s="331"/>
      <c r="O105" s="332">
        <v>5</v>
      </c>
      <c r="P105" s="331"/>
      <c r="Q105" s="332">
        <v>2</v>
      </c>
      <c r="R105" s="331"/>
      <c r="S105" s="332"/>
      <c r="T105" s="331"/>
      <c r="U105" s="332">
        <v>2</v>
      </c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9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/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223.33333333333334</v>
      </c>
      <c r="E109" s="266">
        <v>1</v>
      </c>
      <c r="F109" s="267">
        <f>P!AJ111</f>
        <v>4</v>
      </c>
      <c r="G109" s="267">
        <f t="shared" si="11"/>
        <v>5</v>
      </c>
      <c r="H109" s="300"/>
      <c r="I109" s="301"/>
      <c r="J109" s="300"/>
      <c r="K109" s="301"/>
      <c r="L109" s="331">
        <v>2</v>
      </c>
      <c r="M109" s="332">
        <v>1</v>
      </c>
      <c r="N109" s="331">
        <v>1</v>
      </c>
      <c r="O109" s="332">
        <v>2</v>
      </c>
      <c r="P109" s="331">
        <v>2</v>
      </c>
      <c r="Q109" s="332"/>
      <c r="R109" s="331">
        <v>1</v>
      </c>
      <c r="S109" s="332">
        <v>1</v>
      </c>
      <c r="T109" s="331">
        <v>1</v>
      </c>
      <c r="U109" s="332"/>
      <c r="V109" s="331"/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4</v>
      </c>
      <c r="AO109" s="275">
        <f>P!AK111</f>
        <v>270</v>
      </c>
      <c r="AP109" s="276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645</v>
      </c>
      <c r="E110" s="266">
        <v>0</v>
      </c>
      <c r="F110" s="267">
        <f>P!AJ112</f>
        <v>1</v>
      </c>
      <c r="G110" s="267">
        <f t="shared" si="11"/>
        <v>1</v>
      </c>
      <c r="H110" s="300"/>
      <c r="I110" s="301"/>
      <c r="J110" s="300"/>
      <c r="K110" s="301"/>
      <c r="L110" s="331"/>
      <c r="M110" s="332"/>
      <c r="N110" s="331">
        <v>0.5</v>
      </c>
      <c r="O110" s="332">
        <v>0.5</v>
      </c>
      <c r="P110" s="331">
        <v>1</v>
      </c>
      <c r="Q110" s="332">
        <v>0.5</v>
      </c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1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458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1573.913043478261</v>
      </c>
      <c r="E112" s="266">
        <v>0</v>
      </c>
      <c r="F112" s="267">
        <f>P!AJ114</f>
        <v>4</v>
      </c>
      <c r="G112" s="267">
        <f t="shared" si="11"/>
        <v>4</v>
      </c>
      <c r="H112" s="300"/>
      <c r="I112" s="301">
        <f>P!D114</f>
        <v>0</v>
      </c>
      <c r="J112" s="300"/>
      <c r="K112" s="301">
        <f>P!F114</f>
        <v>0</v>
      </c>
      <c r="L112" s="331"/>
      <c r="M112" s="301">
        <f>P!H114</f>
        <v>0.5</v>
      </c>
      <c r="N112" s="331">
        <v>0.5</v>
      </c>
      <c r="O112" s="301">
        <f>P!J114</f>
        <v>1</v>
      </c>
      <c r="P112" s="331"/>
      <c r="Q112" s="301">
        <f>P!L114</f>
        <v>0.5</v>
      </c>
      <c r="R112" s="331"/>
      <c r="S112" s="301">
        <f>P!N114</f>
        <v>0</v>
      </c>
      <c r="T112" s="331">
        <v>2</v>
      </c>
      <c r="U112" s="301">
        <f>P!P114</f>
        <v>2</v>
      </c>
      <c r="V112" s="331"/>
      <c r="W112" s="301">
        <f>P!R114</f>
        <v>0</v>
      </c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4</v>
      </c>
      <c r="AO112" s="275">
        <f>P!AK114</f>
        <v>1712.5</v>
      </c>
      <c r="AP112" s="276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8.8705885546563508</v>
      </c>
      <c r="E116" s="266">
        <v>53</v>
      </c>
      <c r="F116" s="267">
        <f>P!AJ118</f>
        <v>288</v>
      </c>
      <c r="G116" s="267">
        <f t="shared" si="11"/>
        <v>341</v>
      </c>
      <c r="H116" s="300"/>
      <c r="I116" s="301">
        <v>10</v>
      </c>
      <c r="J116" s="300"/>
      <c r="K116" s="301">
        <v>10</v>
      </c>
      <c r="L116" s="331"/>
      <c r="M116" s="332">
        <v>20</v>
      </c>
      <c r="N116" s="331"/>
      <c r="O116" s="332">
        <v>53</v>
      </c>
      <c r="P116" s="331"/>
      <c r="Q116" s="332">
        <v>156</v>
      </c>
      <c r="R116" s="331"/>
      <c r="S116" s="332">
        <v>16</v>
      </c>
      <c r="T116" s="331"/>
      <c r="U116" s="332">
        <v>46</v>
      </c>
      <c r="V116" s="331"/>
      <c r="W116" s="332"/>
      <c r="X116" s="331"/>
      <c r="Y116" s="332"/>
      <c r="Z116" s="331"/>
      <c r="AA116" s="332"/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311</v>
      </c>
      <c r="AO116" s="275">
        <f>P!AK118</f>
        <v>8.6458333333333339</v>
      </c>
      <c r="AP116" s="276">
        <f t="shared" si="10"/>
        <v>30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0.10000000000000142</v>
      </c>
      <c r="F120" s="267">
        <f>P!AJ122</f>
        <v>0</v>
      </c>
      <c r="G120" s="267">
        <f t="shared" si="11"/>
        <v>0.10000000000000142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>
        <v>0.10000000000000142</v>
      </c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0.10000000000000142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0.7</v>
      </c>
      <c r="F121" s="267">
        <f>P!AJ123</f>
        <v>0</v>
      </c>
      <c r="G121" s="267">
        <f t="shared" si="11"/>
        <v>0.7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>
        <v>0.7</v>
      </c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0.7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1515.8227848101264</v>
      </c>
      <c r="E123" s="266">
        <v>4.0000000000000036E-2</v>
      </c>
      <c r="F123" s="267">
        <f>P!AJ125</f>
        <v>2.3000000000000003</v>
      </c>
      <c r="G123" s="267">
        <f t="shared" si="11"/>
        <v>2.3400000000000003</v>
      </c>
      <c r="H123" s="300"/>
      <c r="I123" s="301">
        <f>P!D125</f>
        <v>0</v>
      </c>
      <c r="J123" s="300"/>
      <c r="K123" s="301">
        <f>P!F125</f>
        <v>0</v>
      </c>
      <c r="L123" s="331"/>
      <c r="M123" s="301">
        <f>P!H125</f>
        <v>0</v>
      </c>
      <c r="N123" s="331">
        <v>60</v>
      </c>
      <c r="O123" s="301">
        <f>P!J125</f>
        <v>0.6</v>
      </c>
      <c r="P123" s="331">
        <v>110</v>
      </c>
      <c r="Q123" s="301">
        <f>P!L125</f>
        <v>1.1000000000000001</v>
      </c>
      <c r="R123" s="331">
        <v>60</v>
      </c>
      <c r="S123" s="301">
        <f>P!N125</f>
        <v>0.6</v>
      </c>
      <c r="T123" s="331">
        <v>130</v>
      </c>
      <c r="U123" s="301">
        <f>P!P125</f>
        <v>0</v>
      </c>
      <c r="V123" s="331"/>
      <c r="W123" s="301">
        <v>4.0000000000000036E-2</v>
      </c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2.3400000000000003</v>
      </c>
      <c r="AO123" s="339">
        <f>P!AK125</f>
        <v>1313.0434782608695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267</v>
      </c>
      <c r="G124" s="267">
        <f t="shared" si="11"/>
        <v>267</v>
      </c>
      <c r="H124" s="344">
        <v>30</v>
      </c>
      <c r="I124" s="343">
        <f>P!D126</f>
        <v>25</v>
      </c>
      <c r="J124" s="344">
        <v>30</v>
      </c>
      <c r="K124" s="343">
        <f>P!F126</f>
        <v>25</v>
      </c>
      <c r="L124" s="344">
        <v>30</v>
      </c>
      <c r="M124" s="343">
        <f>P!H126</f>
        <v>30</v>
      </c>
      <c r="N124" s="344">
        <v>50</v>
      </c>
      <c r="O124" s="343">
        <f>P!J126</f>
        <v>50</v>
      </c>
      <c r="P124" s="344">
        <v>80</v>
      </c>
      <c r="Q124" s="343">
        <f>P!L126</f>
        <v>52</v>
      </c>
      <c r="R124" s="344">
        <v>50</v>
      </c>
      <c r="S124" s="343">
        <f>P!N126</f>
        <v>35</v>
      </c>
      <c r="T124" s="344">
        <v>30</v>
      </c>
      <c r="U124" s="343">
        <f>P!P126</f>
        <v>26</v>
      </c>
      <c r="V124" s="344">
        <v>30</v>
      </c>
      <c r="W124" s="343">
        <f>P!R126</f>
        <v>24</v>
      </c>
      <c r="X124" s="344"/>
      <c r="Y124" s="343">
        <f>P!T126</f>
        <v>0</v>
      </c>
      <c r="Z124" s="344"/>
      <c r="AA124" s="343">
        <f>P!V126</f>
        <v>0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267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164.29207479964381</v>
      </c>
      <c r="E126" s="266">
        <v>0</v>
      </c>
      <c r="F126" s="267">
        <f>P!AJ128</f>
        <v>23.2</v>
      </c>
      <c r="G126" s="267">
        <f t="shared" si="11"/>
        <v>23.2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0</v>
      </c>
      <c r="N126" s="344"/>
      <c r="O126" s="343">
        <f>P!J128</f>
        <v>0</v>
      </c>
      <c r="P126" s="344"/>
      <c r="Q126" s="343">
        <f>P!L128</f>
        <v>20.2</v>
      </c>
      <c r="R126" s="344">
        <v>3</v>
      </c>
      <c r="S126" s="343">
        <f>P!N128</f>
        <v>3</v>
      </c>
      <c r="T126" s="344"/>
      <c r="U126" s="343">
        <f>P!P128</f>
        <v>0</v>
      </c>
      <c r="V126" s="344"/>
      <c r="W126" s="343">
        <f>P!R128</f>
        <v>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23.2</v>
      </c>
      <c r="AO126" s="351">
        <f>P!AK128</f>
        <v>140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337.70279039584688</v>
      </c>
      <c r="E127" s="266">
        <v>0</v>
      </c>
      <c r="F127" s="267">
        <f>P!AJ129</f>
        <v>3.1400999999999999</v>
      </c>
      <c r="G127" s="267">
        <f t="shared" si="11"/>
        <v>3.1400999999999999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3.1400999999999999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3.1400999999999999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480</v>
      </c>
      <c r="E128" s="266">
        <v>0</v>
      </c>
      <c r="F128" s="267">
        <f>P!AJ130</f>
        <v>6</v>
      </c>
      <c r="G128" s="267">
        <f t="shared" si="11"/>
        <v>6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0</v>
      </c>
      <c r="N128" s="344"/>
      <c r="O128" s="343">
        <f>P!J130</f>
        <v>1</v>
      </c>
      <c r="P128" s="344"/>
      <c r="Q128" s="343">
        <f>P!L130</f>
        <v>0</v>
      </c>
      <c r="R128" s="344">
        <v>5</v>
      </c>
      <c r="S128" s="343">
        <f>P!N130</f>
        <v>5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6</v>
      </c>
      <c r="AO128" s="351">
        <f>P!AK130</f>
        <v>421.66666666666669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315.31631520532744</v>
      </c>
      <c r="E129" s="266">
        <v>0</v>
      </c>
      <c r="F129" s="267">
        <f>P!AJ131</f>
        <v>4.4000000000000004</v>
      </c>
      <c r="G129" s="267">
        <f t="shared" si="11"/>
        <v>4.4000000000000004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4.4000000000000004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4.4000000000000004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105.43478260869566</v>
      </c>
      <c r="E130" s="266">
        <v>0</v>
      </c>
      <c r="F130" s="267">
        <f>P!AJ132</f>
        <v>19</v>
      </c>
      <c r="G130" s="267">
        <f t="shared" si="11"/>
        <v>19</v>
      </c>
      <c r="H130" s="344">
        <v>3</v>
      </c>
      <c r="I130" s="343">
        <f>P!D132</f>
        <v>2</v>
      </c>
      <c r="J130" s="344"/>
      <c r="K130" s="343">
        <f>P!F132</f>
        <v>3</v>
      </c>
      <c r="L130" s="344"/>
      <c r="M130" s="343">
        <f>P!H132</f>
        <v>0</v>
      </c>
      <c r="N130" s="344"/>
      <c r="O130" s="343">
        <f>P!J132</f>
        <v>12</v>
      </c>
      <c r="P130" s="344"/>
      <c r="Q130" s="343">
        <f>P!L132</f>
        <v>2</v>
      </c>
      <c r="R130" s="344"/>
      <c r="S130" s="343">
        <f>P!N132</f>
        <v>0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19</v>
      </c>
      <c r="AO130" s="351">
        <f>P!AK132</f>
        <v>80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160</v>
      </c>
      <c r="E131" s="266">
        <v>0</v>
      </c>
      <c r="F131" s="267">
        <f>P!AJ133</f>
        <v>2</v>
      </c>
      <c r="G131" s="267">
        <f t="shared" si="11"/>
        <v>2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2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2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117.4435367611725</v>
      </c>
      <c r="E132" s="266">
        <v>0</v>
      </c>
      <c r="F132" s="267">
        <f>P!AJ134</f>
        <v>53.9</v>
      </c>
      <c r="G132" s="267">
        <f t="shared" si="11"/>
        <v>53.9</v>
      </c>
      <c r="H132" s="344"/>
      <c r="I132" s="343">
        <f>P!D134</f>
        <v>0</v>
      </c>
      <c r="J132" s="344"/>
      <c r="K132" s="343">
        <f>P!F134</f>
        <v>0</v>
      </c>
      <c r="L132" s="344"/>
      <c r="M132" s="343">
        <f>P!H134</f>
        <v>0</v>
      </c>
      <c r="N132" s="344">
        <v>3</v>
      </c>
      <c r="O132" s="343">
        <f>P!J134</f>
        <v>18</v>
      </c>
      <c r="P132" s="344"/>
      <c r="Q132" s="343">
        <f>P!L134</f>
        <v>30</v>
      </c>
      <c r="R132" s="344">
        <v>4</v>
      </c>
      <c r="S132" s="343">
        <f>P!N134</f>
        <v>5.9</v>
      </c>
      <c r="T132" s="344"/>
      <c r="U132" s="343">
        <f>P!P134</f>
        <v>0</v>
      </c>
      <c r="V132" s="344"/>
      <c r="W132" s="343">
        <f>P!R134</f>
        <v>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53.9</v>
      </c>
      <c r="AO132" s="351">
        <f>P!AK134</f>
        <v>144.48979591836735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154.54545454545453</v>
      </c>
      <c r="E133" s="266">
        <v>0</v>
      </c>
      <c r="F133" s="267">
        <f>P!AJ135</f>
        <v>35</v>
      </c>
      <c r="G133" s="267">
        <f t="shared" si="11"/>
        <v>35</v>
      </c>
      <c r="H133" s="344"/>
      <c r="I133" s="343">
        <f>P!D135</f>
        <v>8</v>
      </c>
      <c r="J133" s="344"/>
      <c r="K133" s="343">
        <f>P!F135</f>
        <v>0</v>
      </c>
      <c r="L133" s="344"/>
      <c r="M133" s="343">
        <f>P!H135</f>
        <v>0</v>
      </c>
      <c r="N133" s="344">
        <v>3</v>
      </c>
      <c r="O133" s="343">
        <f>P!J135</f>
        <v>9</v>
      </c>
      <c r="P133" s="344">
        <v>8</v>
      </c>
      <c r="Q133" s="343">
        <f>P!L135</f>
        <v>8</v>
      </c>
      <c r="R133" s="344"/>
      <c r="S133" s="343">
        <f>P!N135</f>
        <v>0</v>
      </c>
      <c r="T133" s="344">
        <v>10</v>
      </c>
      <c r="U133" s="343">
        <f>P!P135</f>
        <v>10</v>
      </c>
      <c r="V133" s="344"/>
      <c r="W133" s="343">
        <f>P!R135</f>
        <v>0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35</v>
      </c>
      <c r="AO133" s="351">
        <f>P!AK135</f>
        <v>206.28571428571428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416</v>
      </c>
      <c r="C135" s="85" t="s">
        <v>9</v>
      </c>
      <c r="D135" s="266">
        <v>260</v>
      </c>
      <c r="E135" s="266">
        <v>0</v>
      </c>
      <c r="F135" s="267">
        <f>P!AJ137</f>
        <v>1.5</v>
      </c>
      <c r="G135" s="267">
        <f>E135+F135</f>
        <v>1.5</v>
      </c>
      <c r="H135" s="344"/>
      <c r="I135" s="343">
        <f>P!D137</f>
        <v>1</v>
      </c>
      <c r="J135" s="344"/>
      <c r="K135" s="343">
        <f>P!F137</f>
        <v>0</v>
      </c>
      <c r="L135" s="344"/>
      <c r="M135" s="343">
        <f>P!H137</f>
        <v>0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0.5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1.5</v>
      </c>
      <c r="AO135" s="351">
        <f>P!AK137</f>
        <v>280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373.01775147928993</v>
      </c>
      <c r="E136" s="266">
        <v>0</v>
      </c>
      <c r="F136" s="267">
        <f>P!AJ138</f>
        <v>3</v>
      </c>
      <c r="G136" s="267">
        <f t="shared" ref="G136:G196" si="17">E136+F136</f>
        <v>3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3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3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100</v>
      </c>
      <c r="E137" s="266">
        <v>0</v>
      </c>
      <c r="F137" s="267">
        <f>P!AJ139</f>
        <v>7</v>
      </c>
      <c r="G137" s="267">
        <f t="shared" si="17"/>
        <v>7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7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7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24.349514563106798</v>
      </c>
      <c r="E141" s="266">
        <v>0</v>
      </c>
      <c r="F141" s="267">
        <f>P!AJ143</f>
        <v>571</v>
      </c>
      <c r="G141" s="267">
        <f t="shared" si="17"/>
        <v>571</v>
      </c>
      <c r="H141" s="300"/>
      <c r="I141" s="301">
        <f>P!D143</f>
        <v>0</v>
      </c>
      <c r="J141" s="331"/>
      <c r="K141" s="301">
        <f>P!F143</f>
        <v>0</v>
      </c>
      <c r="L141" s="331">
        <v>475</v>
      </c>
      <c r="M141" s="301">
        <f>P!H143</f>
        <v>480</v>
      </c>
      <c r="N141" s="331"/>
      <c r="O141" s="301">
        <f>P!J143</f>
        <v>0</v>
      </c>
      <c r="P141" s="331"/>
      <c r="Q141" s="301">
        <f>P!L143</f>
        <v>60</v>
      </c>
      <c r="R141" s="331"/>
      <c r="S141" s="301">
        <f>P!N143</f>
        <v>0</v>
      </c>
      <c r="T141" s="331">
        <v>22</v>
      </c>
      <c r="U141" s="332">
        <v>24</v>
      </c>
      <c r="V141" s="331"/>
      <c r="W141" s="332"/>
      <c r="X141" s="331"/>
      <c r="Y141" s="332"/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564</v>
      </c>
      <c r="AO141" s="275">
        <f>P!AK143</f>
        <v>22.140105078809107</v>
      </c>
      <c r="AP141" s="276">
        <f t="shared" si="14"/>
        <v>7</v>
      </c>
      <c r="AQ141" s="87" t="str">
        <f t="shared" si="16"/>
        <v xml:space="preserve"> 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1150</v>
      </c>
      <c r="E143" s="266">
        <v>0</v>
      </c>
      <c r="F143" s="267">
        <f>P!AJ145</f>
        <v>140.5</v>
      </c>
      <c r="G143" s="267">
        <f t="shared" si="17"/>
        <v>140.5</v>
      </c>
      <c r="H143" s="300"/>
      <c r="I143" s="301">
        <f>P!D145</f>
        <v>0</v>
      </c>
      <c r="J143" s="331"/>
      <c r="K143" s="301">
        <f>P!F145</f>
        <v>0</v>
      </c>
      <c r="L143" s="331">
        <v>100</v>
      </c>
      <c r="M143" s="301">
        <f>P!H145</f>
        <v>105</v>
      </c>
      <c r="N143" s="331">
        <v>5</v>
      </c>
      <c r="O143" s="301">
        <f>P!J145</f>
        <v>5</v>
      </c>
      <c r="P143" s="331"/>
      <c r="Q143" s="301">
        <f>P!L145</f>
        <v>25</v>
      </c>
      <c r="R143" s="331">
        <v>4.5</v>
      </c>
      <c r="S143" s="301">
        <f>P!N145</f>
        <v>4.5</v>
      </c>
      <c r="T143" s="331"/>
      <c r="U143" s="301">
        <f>P!P145</f>
        <v>1</v>
      </c>
      <c r="V143" s="331"/>
      <c r="W143" s="301">
        <f>P!R145</f>
        <v>0</v>
      </c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140.5</v>
      </c>
      <c r="AO143" s="275">
        <f>P!AK145</f>
        <v>1147.5088967971531</v>
      </c>
      <c r="AP143" s="276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>
        <v>5</v>
      </c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13</v>
      </c>
      <c r="G145" s="267">
        <f t="shared" si="17"/>
        <v>13</v>
      </c>
      <c r="H145" s="300"/>
      <c r="I145" s="332"/>
      <c r="J145" s="331"/>
      <c r="K145" s="332"/>
      <c r="L145" s="331">
        <v>10</v>
      </c>
      <c r="M145" s="332">
        <v>9</v>
      </c>
      <c r="N145" s="331"/>
      <c r="O145" s="332"/>
      <c r="P145" s="331"/>
      <c r="Q145" s="332"/>
      <c r="R145" s="331">
        <v>3</v>
      </c>
      <c r="S145" s="332">
        <v>3</v>
      </c>
      <c r="T145" s="331">
        <v>1</v>
      </c>
      <c r="U145" s="332">
        <v>1</v>
      </c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13</v>
      </c>
      <c r="AO145" s="275">
        <f>P!AK147</f>
        <v>800</v>
      </c>
      <c r="AP145" s="276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9</v>
      </c>
      <c r="G146" s="267">
        <f t="shared" si="17"/>
        <v>9</v>
      </c>
      <c r="H146" s="300"/>
      <c r="I146" s="332"/>
      <c r="J146" s="331"/>
      <c r="K146" s="332"/>
      <c r="L146" s="331">
        <v>9</v>
      </c>
      <c r="M146" s="332">
        <v>9</v>
      </c>
      <c r="N146" s="331"/>
      <c r="O146" s="332"/>
      <c r="P146" s="331"/>
      <c r="Q146" s="332"/>
      <c r="R146" s="331"/>
      <c r="S146" s="332"/>
      <c r="T146" s="331"/>
      <c r="U146" s="332"/>
      <c r="V146" s="331"/>
      <c r="W146" s="332"/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9</v>
      </c>
      <c r="AO146" s="275">
        <f>P!AK148</f>
        <v>1150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468.93129770992368</v>
      </c>
      <c r="E149" s="266">
        <v>0</v>
      </c>
      <c r="F149" s="267">
        <f>P!AJ151</f>
        <v>6</v>
      </c>
      <c r="G149" s="267">
        <f t="shared" si="17"/>
        <v>6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>
        <v>8</v>
      </c>
      <c r="U149" s="332">
        <v>6</v>
      </c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6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256.62586287674867</v>
      </c>
      <c r="E150" s="266">
        <v>5.490000000000208</v>
      </c>
      <c r="F150" s="324">
        <f>P!AJ152</f>
        <v>276</v>
      </c>
      <c r="G150" s="324">
        <f t="shared" si="17"/>
        <v>281.49000000000024</v>
      </c>
      <c r="H150" s="434">
        <v>12</v>
      </c>
      <c r="I150" s="332">
        <v>11</v>
      </c>
      <c r="J150" s="331">
        <v>8</v>
      </c>
      <c r="K150" s="332">
        <v>6</v>
      </c>
      <c r="L150" s="331">
        <v>135</v>
      </c>
      <c r="M150" s="332">
        <v>134</v>
      </c>
      <c r="N150" s="331">
        <v>18</v>
      </c>
      <c r="O150" s="332">
        <v>17</v>
      </c>
      <c r="P150" s="331">
        <v>78</v>
      </c>
      <c r="Q150" s="332">
        <v>78</v>
      </c>
      <c r="R150" s="331">
        <v>14</v>
      </c>
      <c r="S150" s="332">
        <v>8.5</v>
      </c>
      <c r="T150" s="331">
        <v>10</v>
      </c>
      <c r="U150" s="332">
        <v>6</v>
      </c>
      <c r="V150" s="331">
        <v>12</v>
      </c>
      <c r="W150" s="332">
        <v>14</v>
      </c>
      <c r="X150" s="331"/>
      <c r="Y150" s="332"/>
      <c r="Z150" s="331"/>
      <c r="AA150" s="332"/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274.5</v>
      </c>
      <c r="AO150" s="274">
        <f>P!AK152</f>
        <v>263.42028985507244</v>
      </c>
      <c r="AP150" s="435">
        <f t="shared" si="14"/>
        <v>6.9900000000002365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160.16685205784208</v>
      </c>
      <c r="E152" s="266">
        <v>2.3999999999999915</v>
      </c>
      <c r="F152" s="267">
        <f>P!AJ154</f>
        <v>35.599999999999994</v>
      </c>
      <c r="G152" s="267">
        <f t="shared" si="17"/>
        <v>37.999999999999986</v>
      </c>
      <c r="H152" s="300"/>
      <c r="I152" s="301">
        <f>P!D154</f>
        <v>0</v>
      </c>
      <c r="J152" s="331"/>
      <c r="K152" s="301">
        <f>P!F154</f>
        <v>0</v>
      </c>
      <c r="L152" s="331"/>
      <c r="M152" s="301">
        <f>P!H154</f>
        <v>0</v>
      </c>
      <c r="N152" s="331"/>
      <c r="O152" s="301">
        <f>P!J154</f>
        <v>0</v>
      </c>
      <c r="P152" s="331">
        <v>7</v>
      </c>
      <c r="Q152" s="301">
        <f>P!L154</f>
        <v>27.4</v>
      </c>
      <c r="R152" s="331">
        <v>3</v>
      </c>
      <c r="S152" s="301">
        <f>P!N154</f>
        <v>3.1</v>
      </c>
      <c r="T152" s="331">
        <v>5</v>
      </c>
      <c r="U152" s="301">
        <f>P!P154</f>
        <v>5.0999999999999996</v>
      </c>
      <c r="V152" s="331"/>
      <c r="W152" s="301">
        <f>P!R154</f>
        <v>0</v>
      </c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35.6</v>
      </c>
      <c r="AO152" s="275">
        <f>P!AK154</f>
        <v>211.88202247191015</v>
      </c>
      <c r="AP152" s="276">
        <f t="shared" si="14"/>
        <v>2.3999999999999844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372.04913775325679</v>
      </c>
      <c r="E153" s="266">
        <v>1.2000000000000313</v>
      </c>
      <c r="F153" s="267">
        <f>P!AJ155</f>
        <v>57</v>
      </c>
      <c r="G153" s="267">
        <f t="shared" si="17"/>
        <v>58.200000000000031</v>
      </c>
      <c r="H153" s="300">
        <v>5</v>
      </c>
      <c r="I153" s="301">
        <f>P!D155</f>
        <v>5.0999999999999996</v>
      </c>
      <c r="J153" s="331"/>
      <c r="K153" s="301">
        <f>P!F155</f>
        <v>0</v>
      </c>
      <c r="L153" s="331">
        <v>5</v>
      </c>
      <c r="M153" s="301">
        <f>P!H155</f>
        <v>6</v>
      </c>
      <c r="N153" s="331"/>
      <c r="O153" s="301">
        <f>P!J155</f>
        <v>0</v>
      </c>
      <c r="P153" s="331">
        <v>8</v>
      </c>
      <c r="Q153" s="301">
        <f>P!L155</f>
        <v>39.9</v>
      </c>
      <c r="R153" s="331">
        <v>5</v>
      </c>
      <c r="S153" s="301">
        <f>P!N155</f>
        <v>0</v>
      </c>
      <c r="T153" s="331"/>
      <c r="U153" s="301">
        <f>P!P155</f>
        <v>0</v>
      </c>
      <c r="V153" s="331">
        <v>5</v>
      </c>
      <c r="W153" s="301"/>
      <c r="X153" s="331"/>
      <c r="Y153" s="332"/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51</v>
      </c>
      <c r="AO153" s="275">
        <f>P!AK155</f>
        <v>383.56140350877195</v>
      </c>
      <c r="AP153" s="276">
        <f t="shared" si="14"/>
        <v>7.2000000000000313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474.23728813559319</v>
      </c>
      <c r="E154" s="266">
        <v>1</v>
      </c>
      <c r="F154" s="267">
        <f>P!AJ156</f>
        <v>9.1</v>
      </c>
      <c r="G154" s="267">
        <f t="shared" si="17"/>
        <v>10.1</v>
      </c>
      <c r="H154" s="300"/>
      <c r="I154" s="332"/>
      <c r="J154" s="331"/>
      <c r="K154" s="332"/>
      <c r="L154" s="331"/>
      <c r="M154" s="332"/>
      <c r="N154" s="331">
        <v>9</v>
      </c>
      <c r="O154" s="332">
        <v>7.2</v>
      </c>
      <c r="P154" s="331"/>
      <c r="Q154" s="332"/>
      <c r="R154" s="331"/>
      <c r="S154" s="332"/>
      <c r="T154" s="331"/>
      <c r="U154" s="332"/>
      <c r="V154" s="331"/>
      <c r="W154" s="332">
        <v>2.9</v>
      </c>
      <c r="X154" s="331"/>
      <c r="Y154" s="332"/>
      <c r="Z154" s="331"/>
      <c r="AA154" s="332"/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10.1</v>
      </c>
      <c r="AO154" s="275">
        <f>P!AK156</f>
        <v>360</v>
      </c>
      <c r="AP154" s="276">
        <f t="shared" si="14"/>
        <v>0</v>
      </c>
      <c r="AQ154" s="87" t="str">
        <f t="shared" si="16"/>
        <v>০</v>
      </c>
    </row>
    <row r="155" spans="1:53">
      <c r="A155" s="85">
        <v>153</v>
      </c>
      <c r="B155" s="113" t="s">
        <v>139</v>
      </c>
      <c r="C155" s="85" t="s">
        <v>9</v>
      </c>
      <c r="D155" s="266">
        <v>2000.0000000000002</v>
      </c>
      <c r="E155" s="266">
        <v>0</v>
      </c>
      <c r="F155" s="267">
        <f>P!AJ157</f>
        <v>10.100000000000001</v>
      </c>
      <c r="G155" s="267">
        <f t="shared" si="17"/>
        <v>10.100000000000001</v>
      </c>
      <c r="H155" s="300"/>
      <c r="I155" s="332"/>
      <c r="J155" s="331"/>
      <c r="K155" s="332"/>
      <c r="L155" s="331"/>
      <c r="M155" s="332"/>
      <c r="N155" s="331"/>
      <c r="O155" s="332"/>
      <c r="P155" s="331">
        <v>6</v>
      </c>
      <c r="Q155" s="332">
        <v>6.4</v>
      </c>
      <c r="R155" s="331"/>
      <c r="S155" s="332"/>
      <c r="T155" s="331">
        <v>3.5</v>
      </c>
      <c r="U155" s="332">
        <v>3.7</v>
      </c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10.100000000000001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1145.7666666666667</v>
      </c>
      <c r="E156" s="266">
        <v>0</v>
      </c>
      <c r="F156" s="267">
        <f>P!AJ158</f>
        <v>3.5</v>
      </c>
      <c r="G156" s="267">
        <f t="shared" si="17"/>
        <v>3.5</v>
      </c>
      <c r="H156" s="300"/>
      <c r="I156" s="332"/>
      <c r="J156" s="331"/>
      <c r="K156" s="332"/>
      <c r="L156" s="331">
        <v>27</v>
      </c>
      <c r="M156" s="332">
        <v>3.5</v>
      </c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3.5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0</v>
      </c>
      <c r="G160" s="267">
        <f t="shared" si="17"/>
        <v>0</v>
      </c>
      <c r="H160" s="300"/>
      <c r="I160" s="332"/>
      <c r="J160" s="331"/>
      <c r="K160" s="332"/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0</v>
      </c>
      <c r="AO160" s="275">
        <f>P!AK162</f>
        <v>562.22222222222217</v>
      </c>
      <c r="AP160" s="276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</v>
      </c>
      <c r="F161" s="267">
        <f>P!AJ163</f>
        <v>2</v>
      </c>
      <c r="G161" s="267">
        <f t="shared" si="17"/>
        <v>2</v>
      </c>
      <c r="H161" s="300"/>
      <c r="I161" s="332"/>
      <c r="J161" s="331"/>
      <c r="K161" s="332"/>
      <c r="L161" s="331"/>
      <c r="M161" s="332"/>
      <c r="N161" s="331"/>
      <c r="O161" s="332"/>
      <c r="P161" s="331"/>
      <c r="Q161" s="332"/>
      <c r="R161" s="331">
        <v>2</v>
      </c>
      <c r="S161" s="332">
        <v>1.5</v>
      </c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1.5</v>
      </c>
      <c r="AO161" s="275">
        <f>P!AK163</f>
        <v>700</v>
      </c>
      <c r="AP161" s="276">
        <f t="shared" si="14"/>
        <v>0.5</v>
      </c>
      <c r="AQ161" s="87" t="str">
        <f t="shared" si="16"/>
        <v>NZ</v>
      </c>
    </row>
    <row r="162" spans="1:43">
      <c r="A162" s="85">
        <v>160</v>
      </c>
      <c r="B162" s="113" t="s">
        <v>146</v>
      </c>
      <c r="C162" s="85" t="s">
        <v>9</v>
      </c>
      <c r="D162" s="266">
        <v>1150</v>
      </c>
      <c r="E162" s="266">
        <v>0</v>
      </c>
      <c r="F162" s="267">
        <f>P!AJ164</f>
        <v>5.5</v>
      </c>
      <c r="G162" s="267">
        <f t="shared" si="17"/>
        <v>5.5</v>
      </c>
      <c r="H162" s="300"/>
      <c r="I162" s="332"/>
      <c r="J162" s="331"/>
      <c r="K162" s="332"/>
      <c r="L162" s="331">
        <v>3</v>
      </c>
      <c r="M162" s="332">
        <v>3</v>
      </c>
      <c r="N162" s="331"/>
      <c r="O162" s="332"/>
      <c r="P162" s="331">
        <v>2.5</v>
      </c>
      <c r="Q162" s="332">
        <v>2.5</v>
      </c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5.5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278.33333333333331</v>
      </c>
      <c r="E167" s="266">
        <v>0</v>
      </c>
      <c r="F167" s="267">
        <f>P!AJ169</f>
        <v>9</v>
      </c>
      <c r="G167" s="267">
        <f t="shared" si="17"/>
        <v>9</v>
      </c>
      <c r="H167" s="300"/>
      <c r="I167" s="301">
        <f>P!D169</f>
        <v>0</v>
      </c>
      <c r="J167" s="331"/>
      <c r="K167" s="301">
        <f>P!F169</f>
        <v>0</v>
      </c>
      <c r="L167" s="331">
        <v>1</v>
      </c>
      <c r="M167" s="301">
        <f>P!H169</f>
        <v>1</v>
      </c>
      <c r="N167" s="331"/>
      <c r="O167" s="301">
        <f>P!J169</f>
        <v>0</v>
      </c>
      <c r="P167" s="331"/>
      <c r="Q167" s="301">
        <f>P!L169</f>
        <v>8</v>
      </c>
      <c r="R167" s="331"/>
      <c r="S167" s="301">
        <f>P!N169</f>
        <v>0</v>
      </c>
      <c r="T167" s="331"/>
      <c r="U167" s="301">
        <f>P!P169</f>
        <v>0</v>
      </c>
      <c r="V167" s="331"/>
      <c r="W167" s="301">
        <f>P!R169</f>
        <v>0</v>
      </c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9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691.77884615384619</v>
      </c>
      <c r="E168" s="266">
        <v>0</v>
      </c>
      <c r="F168" s="267">
        <f>P!AJ170</f>
        <v>3</v>
      </c>
      <c r="G168" s="267">
        <f t="shared" si="17"/>
        <v>3</v>
      </c>
      <c r="H168" s="300"/>
      <c r="I168" s="332"/>
      <c r="J168" s="331">
        <v>3</v>
      </c>
      <c r="K168" s="332">
        <v>2</v>
      </c>
      <c r="L168" s="331"/>
      <c r="M168" s="332"/>
      <c r="N168" s="331"/>
      <c r="O168" s="332"/>
      <c r="P168" s="331"/>
      <c r="Q168" s="332"/>
      <c r="R168" s="331"/>
      <c r="S168" s="332"/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2</v>
      </c>
      <c r="AO168" s="275">
        <f>P!AK170</f>
        <v>723.33333333333337</v>
      </c>
      <c r="AP168" s="276">
        <f t="shared" si="14"/>
        <v>1</v>
      </c>
      <c r="AQ168" s="87" t="str">
        <f t="shared" si="16"/>
        <v xml:space="preserve"> </v>
      </c>
    </row>
    <row r="169" spans="1:43">
      <c r="A169" s="85">
        <v>167</v>
      </c>
      <c r="B169" s="113" t="s">
        <v>4</v>
      </c>
      <c r="C169" s="85" t="s">
        <v>9</v>
      </c>
      <c r="D169" s="266">
        <v>450</v>
      </c>
      <c r="E169" s="266">
        <v>0</v>
      </c>
      <c r="F169" s="267">
        <f>P!AJ171</f>
        <v>5</v>
      </c>
      <c r="G169" s="267">
        <f t="shared" si="17"/>
        <v>5</v>
      </c>
      <c r="H169" s="300"/>
      <c r="I169" s="301">
        <f>P!D171</f>
        <v>0</v>
      </c>
      <c r="J169" s="331"/>
      <c r="K169" s="301">
        <f>P!F171</f>
        <v>0</v>
      </c>
      <c r="L169" s="331"/>
      <c r="M169" s="301">
        <f>P!H171</f>
        <v>0</v>
      </c>
      <c r="N169" s="331"/>
      <c r="O169" s="301">
        <f>P!J171</f>
        <v>0</v>
      </c>
      <c r="P169" s="331"/>
      <c r="Q169" s="301">
        <f>P!L171</f>
        <v>0</v>
      </c>
      <c r="R169" s="331"/>
      <c r="S169" s="301">
        <f>P!N171</f>
        <v>0</v>
      </c>
      <c r="T169" s="331">
        <v>5</v>
      </c>
      <c r="U169" s="301">
        <f>P!P171</f>
        <v>5</v>
      </c>
      <c r="V169" s="331"/>
      <c r="W169" s="301">
        <f>P!R171</f>
        <v>0</v>
      </c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5</v>
      </c>
      <c r="AO169" s="275">
        <f>P!AK171</f>
        <v>440</v>
      </c>
      <c r="AP169" s="276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703.63636363636363</v>
      </c>
      <c r="E172" s="266">
        <v>0</v>
      </c>
      <c r="F172" s="267">
        <f>P!AJ174</f>
        <v>4.5999999999999996</v>
      </c>
      <c r="G172" s="267">
        <f t="shared" si="17"/>
        <v>4.5999999999999996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>
        <v>4</v>
      </c>
      <c r="S172" s="332">
        <v>4.5999999999999996</v>
      </c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4.5999999999999996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800</v>
      </c>
      <c r="E173" s="266">
        <v>0</v>
      </c>
      <c r="F173" s="267">
        <f>P!AJ175</f>
        <v>10.1</v>
      </c>
      <c r="G173" s="267">
        <f t="shared" si="17"/>
        <v>10.1</v>
      </c>
      <c r="H173" s="300"/>
      <c r="I173" s="301"/>
      <c r="J173" s="331"/>
      <c r="K173" s="301"/>
      <c r="L173" s="331">
        <v>10</v>
      </c>
      <c r="M173" s="301">
        <f>P!H175</f>
        <v>10.1</v>
      </c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10.1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>
        <v>5</v>
      </c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23.445945945945947</v>
      </c>
      <c r="E177" s="266">
        <v>0</v>
      </c>
      <c r="F177" s="267">
        <f>P!AJ179</f>
        <v>55</v>
      </c>
      <c r="G177" s="315">
        <f t="shared" si="17"/>
        <v>55</v>
      </c>
      <c r="H177" s="338">
        <v>5</v>
      </c>
      <c r="I177" s="343">
        <f>P!D179</f>
        <v>0</v>
      </c>
      <c r="J177" s="344"/>
      <c r="K177" s="343">
        <f>P!F179</f>
        <v>0</v>
      </c>
      <c r="L177" s="344">
        <v>30</v>
      </c>
      <c r="M177" s="343">
        <f>P!H179</f>
        <v>30</v>
      </c>
      <c r="N177" s="344">
        <v>3</v>
      </c>
      <c r="O177" s="343">
        <f>P!J179</f>
        <v>0</v>
      </c>
      <c r="P177" s="344">
        <v>5</v>
      </c>
      <c r="Q177" s="343">
        <f>P!L179</f>
        <v>15</v>
      </c>
      <c r="R177" s="344">
        <v>7</v>
      </c>
      <c r="S177" s="343">
        <f>P!N179</f>
        <v>0</v>
      </c>
      <c r="T177" s="344">
        <v>3</v>
      </c>
      <c r="U177" s="343">
        <f>P!P179</f>
        <v>3</v>
      </c>
      <c r="V177" s="344">
        <v>5</v>
      </c>
      <c r="W177" s="343">
        <f>P!R179</f>
        <v>7</v>
      </c>
      <c r="X177" s="344"/>
      <c r="Y177" s="343">
        <f>P!T179</f>
        <v>0</v>
      </c>
      <c r="Z177" s="344"/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55</v>
      </c>
      <c r="AO177" s="351">
        <f>P!AK179</f>
        <v>24.181818181818183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58.1640625</v>
      </c>
      <c r="E178" s="266">
        <v>0</v>
      </c>
      <c r="F178" s="267">
        <f>P!AJ180</f>
        <v>83</v>
      </c>
      <c r="G178" s="315">
        <f t="shared" si="17"/>
        <v>83</v>
      </c>
      <c r="H178" s="338">
        <v>5</v>
      </c>
      <c r="I178" s="343">
        <f>P!D180</f>
        <v>5</v>
      </c>
      <c r="J178" s="344">
        <v>3</v>
      </c>
      <c r="K178" s="343">
        <f>P!F180</f>
        <v>0</v>
      </c>
      <c r="L178" s="344">
        <v>30</v>
      </c>
      <c r="M178" s="343">
        <f>P!H180</f>
        <v>30</v>
      </c>
      <c r="N178" s="344">
        <v>7</v>
      </c>
      <c r="O178" s="343">
        <f>P!J180</f>
        <v>7</v>
      </c>
      <c r="P178" s="344">
        <v>15</v>
      </c>
      <c r="Q178" s="343">
        <f>P!L180</f>
        <v>30</v>
      </c>
      <c r="R178" s="344">
        <v>5</v>
      </c>
      <c r="S178" s="343">
        <f>P!N180</f>
        <v>0</v>
      </c>
      <c r="T178" s="344">
        <v>7</v>
      </c>
      <c r="U178" s="343">
        <f>P!P180</f>
        <v>7</v>
      </c>
      <c r="V178" s="344">
        <v>4</v>
      </c>
      <c r="W178" s="343">
        <f>P!R180</f>
        <v>4</v>
      </c>
      <c r="X178" s="344"/>
      <c r="Y178" s="343">
        <f>P!T180</f>
        <v>0</v>
      </c>
      <c r="Z178" s="344"/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83</v>
      </c>
      <c r="AO178" s="351">
        <f>P!AK180</f>
        <v>61.385542168674696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166</v>
      </c>
      <c r="E179" s="266">
        <v>0</v>
      </c>
      <c r="F179" s="267">
        <f>P!AJ181</f>
        <v>12</v>
      </c>
      <c r="G179" s="315">
        <f t="shared" si="17"/>
        <v>12</v>
      </c>
      <c r="H179" s="338">
        <v>0.5</v>
      </c>
      <c r="I179" s="343">
        <f>P!D181</f>
        <v>0.5</v>
      </c>
      <c r="J179" s="344">
        <v>0.5</v>
      </c>
      <c r="K179" s="343">
        <f>P!F181</f>
        <v>0</v>
      </c>
      <c r="L179" s="344">
        <v>6</v>
      </c>
      <c r="M179" s="343">
        <f>P!H181</f>
        <v>6</v>
      </c>
      <c r="N179" s="344">
        <v>1</v>
      </c>
      <c r="O179" s="343">
        <f>P!J181</f>
        <v>0.5</v>
      </c>
      <c r="P179" s="344">
        <v>1.5</v>
      </c>
      <c r="Q179" s="343">
        <f>P!L181</f>
        <v>3.5</v>
      </c>
      <c r="R179" s="344">
        <v>0.5</v>
      </c>
      <c r="S179" s="343">
        <f>P!N181</f>
        <v>0.5</v>
      </c>
      <c r="T179" s="344">
        <v>0.5</v>
      </c>
      <c r="U179" s="343">
        <f>P!P181</f>
        <v>0.5</v>
      </c>
      <c r="V179" s="344">
        <v>0.5</v>
      </c>
      <c r="W179" s="343">
        <f>P!R181</f>
        <v>0.5</v>
      </c>
      <c r="X179" s="344"/>
      <c r="Y179" s="343">
        <f>P!T181</f>
        <v>0</v>
      </c>
      <c r="Z179" s="344"/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12</v>
      </c>
      <c r="AO179" s="351">
        <f>P!AK181</f>
        <v>169.16666666666666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417</v>
      </c>
      <c r="C180" s="85" t="s">
        <v>9</v>
      </c>
      <c r="D180" s="266">
        <v>162.5</v>
      </c>
      <c r="E180" s="266">
        <v>0</v>
      </c>
      <c r="F180" s="267">
        <f>P!AJ182</f>
        <v>14</v>
      </c>
      <c r="G180" s="315">
        <f t="shared" si="17"/>
        <v>14</v>
      </c>
      <c r="H180" s="338">
        <v>0.5</v>
      </c>
      <c r="I180" s="343">
        <f>P!D182</f>
        <v>0</v>
      </c>
      <c r="J180" s="344">
        <v>0.5</v>
      </c>
      <c r="K180" s="343">
        <f>P!F182</f>
        <v>0.5</v>
      </c>
      <c r="L180" s="344">
        <v>3</v>
      </c>
      <c r="M180" s="343">
        <f>P!H182</f>
        <v>3</v>
      </c>
      <c r="N180" s="344">
        <v>8</v>
      </c>
      <c r="O180" s="343">
        <f>P!J182</f>
        <v>8</v>
      </c>
      <c r="P180" s="344">
        <v>1</v>
      </c>
      <c r="Q180" s="343">
        <f>P!L182</f>
        <v>1</v>
      </c>
      <c r="R180" s="344">
        <v>0.5</v>
      </c>
      <c r="S180" s="343">
        <f>P!N182</f>
        <v>0.5</v>
      </c>
      <c r="T180" s="344">
        <v>0.5</v>
      </c>
      <c r="U180" s="343">
        <f>P!P182</f>
        <v>0.5</v>
      </c>
      <c r="V180" s="344">
        <v>0.5</v>
      </c>
      <c r="W180" s="343">
        <f>P!R182</f>
        <v>0.5</v>
      </c>
      <c r="X180" s="344"/>
      <c r="Y180" s="343">
        <f>P!T182</f>
        <v>0</v>
      </c>
      <c r="Z180" s="344"/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14</v>
      </c>
      <c r="AO180" s="351">
        <f>P!AK182</f>
        <v>160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191.14285714285714</v>
      </c>
      <c r="E181" s="266">
        <v>0</v>
      </c>
      <c r="F181" s="267">
        <f>P!AJ183</f>
        <v>16.5</v>
      </c>
      <c r="G181" s="315">
        <f t="shared" si="17"/>
        <v>16.5</v>
      </c>
      <c r="H181" s="338">
        <v>0.5</v>
      </c>
      <c r="I181" s="343">
        <f>P!D183</f>
        <v>0.5</v>
      </c>
      <c r="J181" s="344">
        <v>0.5</v>
      </c>
      <c r="K181" s="343">
        <f>P!F183</f>
        <v>0.5</v>
      </c>
      <c r="L181" s="344">
        <v>8</v>
      </c>
      <c r="M181" s="343">
        <f>P!H183</f>
        <v>8</v>
      </c>
      <c r="N181" s="344">
        <v>1</v>
      </c>
      <c r="O181" s="343">
        <f>P!J183</f>
        <v>1</v>
      </c>
      <c r="P181" s="344">
        <v>1</v>
      </c>
      <c r="Q181" s="343">
        <f>P!L183</f>
        <v>4</v>
      </c>
      <c r="R181" s="344">
        <v>1</v>
      </c>
      <c r="S181" s="343">
        <f>P!N183</f>
        <v>1</v>
      </c>
      <c r="T181" s="344">
        <v>1</v>
      </c>
      <c r="U181" s="343">
        <f>P!P183</f>
        <v>1</v>
      </c>
      <c r="V181" s="344">
        <v>0.5</v>
      </c>
      <c r="W181" s="343">
        <f>P!R183</f>
        <v>0.5</v>
      </c>
      <c r="X181" s="344"/>
      <c r="Y181" s="343">
        <f>P!T183</f>
        <v>0</v>
      </c>
      <c r="Z181" s="344"/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16.5</v>
      </c>
      <c r="AO181" s="351">
        <f>P!AK183</f>
        <v>154.54545454545453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4.9491978609625669</v>
      </c>
      <c r="E182" s="266">
        <v>0</v>
      </c>
      <c r="F182" s="267">
        <f>P!AJ184</f>
        <v>309</v>
      </c>
      <c r="G182" s="315">
        <f t="shared" si="17"/>
        <v>309</v>
      </c>
      <c r="H182" s="338">
        <v>15</v>
      </c>
      <c r="I182" s="343">
        <f>P!D184</f>
        <v>15</v>
      </c>
      <c r="J182" s="344">
        <v>12</v>
      </c>
      <c r="K182" s="343">
        <f>P!F184</f>
        <v>12</v>
      </c>
      <c r="L182" s="344">
        <v>140</v>
      </c>
      <c r="M182" s="343">
        <f>P!H184</f>
        <v>150</v>
      </c>
      <c r="N182" s="344">
        <v>20</v>
      </c>
      <c r="O182" s="343">
        <f>P!J184</f>
        <v>20</v>
      </c>
      <c r="P182" s="344">
        <v>20</v>
      </c>
      <c r="Q182" s="343">
        <f>P!L184</f>
        <v>60</v>
      </c>
      <c r="R182" s="344">
        <v>20</v>
      </c>
      <c r="S182" s="343">
        <f>P!N184</f>
        <v>20</v>
      </c>
      <c r="T182" s="344">
        <v>20</v>
      </c>
      <c r="U182" s="343">
        <f>P!P184</f>
        <v>20</v>
      </c>
      <c r="V182" s="344">
        <v>12</v>
      </c>
      <c r="W182" s="343">
        <f>P!R184</f>
        <v>12</v>
      </c>
      <c r="X182" s="344"/>
      <c r="Y182" s="343">
        <f>P!T184</f>
        <v>0</v>
      </c>
      <c r="Z182" s="344"/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309</v>
      </c>
      <c r="AO182" s="351">
        <f>P!AK184</f>
        <v>4.7216828478964405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76.404494382022477</v>
      </c>
      <c r="E183" s="266">
        <v>0</v>
      </c>
      <c r="F183" s="267">
        <f>P!AJ185</f>
        <v>92</v>
      </c>
      <c r="G183" s="315">
        <f t="shared" si="17"/>
        <v>92</v>
      </c>
      <c r="H183" s="338">
        <v>3</v>
      </c>
      <c r="I183" s="343">
        <f>P!D185</f>
        <v>4</v>
      </c>
      <c r="J183" s="344">
        <v>2</v>
      </c>
      <c r="K183" s="343">
        <f>P!F185</f>
        <v>2</v>
      </c>
      <c r="L183" s="344">
        <v>25</v>
      </c>
      <c r="M183" s="343">
        <f>P!H185</f>
        <v>25</v>
      </c>
      <c r="N183" s="344">
        <v>3</v>
      </c>
      <c r="O183" s="343">
        <f>P!J185</f>
        <v>3</v>
      </c>
      <c r="P183" s="344">
        <v>5</v>
      </c>
      <c r="Q183" s="343">
        <f>P!L185</f>
        <v>15</v>
      </c>
      <c r="R183" s="344">
        <v>5</v>
      </c>
      <c r="S183" s="343">
        <f>P!N185</f>
        <v>5</v>
      </c>
      <c r="T183" s="344">
        <v>5</v>
      </c>
      <c r="U183" s="343">
        <f>P!P185</f>
        <v>8</v>
      </c>
      <c r="V183" s="344">
        <v>3</v>
      </c>
      <c r="W183" s="343">
        <f>P!R185</f>
        <v>30</v>
      </c>
      <c r="X183" s="344"/>
      <c r="Y183" s="343">
        <f>P!T185</f>
        <v>0</v>
      </c>
      <c r="Z183" s="344"/>
      <c r="AA183" s="343">
        <f>P!V185</f>
        <v>0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92</v>
      </c>
      <c r="AO183" s="351">
        <f>P!AK185</f>
        <v>52.663043478260867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68.15789473684211</v>
      </c>
      <c r="E184" s="266">
        <v>0</v>
      </c>
      <c r="F184" s="267">
        <f>P!AJ186</f>
        <v>21.5</v>
      </c>
      <c r="G184" s="315">
        <f t="shared" si="17"/>
        <v>21.5</v>
      </c>
      <c r="H184" s="338">
        <v>1</v>
      </c>
      <c r="I184" s="343">
        <f>P!D186</f>
        <v>1</v>
      </c>
      <c r="J184" s="344">
        <v>0.53</v>
      </c>
      <c r="K184" s="343">
        <f>P!F186</f>
        <v>0.5</v>
      </c>
      <c r="L184" s="344">
        <v>5</v>
      </c>
      <c r="M184" s="343">
        <f>P!H186</f>
        <v>5</v>
      </c>
      <c r="N184" s="344">
        <v>1</v>
      </c>
      <c r="O184" s="343">
        <f>P!J186</f>
        <v>2</v>
      </c>
      <c r="P184" s="344">
        <v>3</v>
      </c>
      <c r="Q184" s="343">
        <f>P!L186</f>
        <v>8</v>
      </c>
      <c r="R184" s="344">
        <v>2</v>
      </c>
      <c r="S184" s="343">
        <f>P!N186</f>
        <v>2</v>
      </c>
      <c r="T184" s="344">
        <v>2</v>
      </c>
      <c r="U184" s="343">
        <f>P!P186</f>
        <v>2</v>
      </c>
      <c r="V184" s="344">
        <v>1</v>
      </c>
      <c r="W184" s="343">
        <f>P!R186</f>
        <v>1</v>
      </c>
      <c r="X184" s="344"/>
      <c r="Y184" s="343">
        <f>P!T186</f>
        <v>0</v>
      </c>
      <c r="Z184" s="344"/>
      <c r="AA184" s="343">
        <f>P!V186</f>
        <v>0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21.5</v>
      </c>
      <c r="AO184" s="351">
        <f>P!AK186</f>
        <v>76.744186046511629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64.074074074074076</v>
      </c>
      <c r="E185" s="266">
        <v>0</v>
      </c>
      <c r="F185" s="267">
        <f>P!AJ187</f>
        <v>5.5</v>
      </c>
      <c r="G185" s="315">
        <f t="shared" si="17"/>
        <v>5.5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>
        <v>0.5</v>
      </c>
      <c r="Q185" s="343">
        <f>P!L187</f>
        <v>0.5</v>
      </c>
      <c r="R185" s="344">
        <v>5</v>
      </c>
      <c r="S185" s="343">
        <f>P!N187</f>
        <v>5</v>
      </c>
      <c r="T185" s="344"/>
      <c r="U185" s="343">
        <f>P!P187</f>
        <v>0</v>
      </c>
      <c r="V185" s="344"/>
      <c r="W185" s="343">
        <f>P!R187</f>
        <v>0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5.5</v>
      </c>
      <c r="AO185" s="351">
        <f>P!AK187</f>
        <v>63.636363636363633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60</v>
      </c>
      <c r="E186" s="266">
        <v>0</v>
      </c>
      <c r="F186" s="267">
        <f>P!AJ188</f>
        <v>13</v>
      </c>
      <c r="G186" s="315">
        <f t="shared" si="17"/>
        <v>13</v>
      </c>
      <c r="H186" s="338"/>
      <c r="I186" s="343">
        <f>P!D188</f>
        <v>0</v>
      </c>
      <c r="J186" s="344">
        <v>3</v>
      </c>
      <c r="K186" s="343">
        <f>P!F188</f>
        <v>3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/>
      <c r="S186" s="343">
        <f>P!N188</f>
        <v>0</v>
      </c>
      <c r="T186" s="344">
        <v>10</v>
      </c>
      <c r="U186" s="343">
        <f>P!P188</f>
        <v>10</v>
      </c>
      <c r="V186" s="344"/>
      <c r="W186" s="343">
        <f>P!R188</f>
        <v>0</v>
      </c>
      <c r="X186" s="344"/>
      <c r="Y186" s="343">
        <f>P!T188</f>
        <v>0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13</v>
      </c>
      <c r="AO186" s="351">
        <f>P!AK188</f>
        <v>73.84615384615384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42.272727272727273</v>
      </c>
      <c r="E187" s="266">
        <v>0</v>
      </c>
      <c r="F187" s="267">
        <f>P!AJ189</f>
        <v>37</v>
      </c>
      <c r="G187" s="315">
        <f t="shared" si="17"/>
        <v>37</v>
      </c>
      <c r="H187" s="338"/>
      <c r="I187" s="343">
        <f>P!D189</f>
        <v>0</v>
      </c>
      <c r="J187" s="344"/>
      <c r="K187" s="343">
        <f>P!F189</f>
        <v>0</v>
      </c>
      <c r="L187" s="344"/>
      <c r="M187" s="343">
        <f>P!H189</f>
        <v>0</v>
      </c>
      <c r="N187" s="344">
        <v>15</v>
      </c>
      <c r="O187" s="343">
        <f>P!J189</f>
        <v>19</v>
      </c>
      <c r="P187" s="344"/>
      <c r="Q187" s="343">
        <f>P!L189</f>
        <v>0</v>
      </c>
      <c r="R187" s="344">
        <v>14</v>
      </c>
      <c r="S187" s="343">
        <f>P!N189</f>
        <v>18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/>
      <c r="AA187" s="343">
        <f>P!V189</f>
        <v>0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37</v>
      </c>
      <c r="AO187" s="351">
        <f>P!AK189</f>
        <v>50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5.8453608247422677</v>
      </c>
      <c r="E188" s="266">
        <v>0</v>
      </c>
      <c r="F188" s="267">
        <f>P!AJ190</f>
        <v>138</v>
      </c>
      <c r="G188" s="315">
        <f t="shared" si="17"/>
        <v>138</v>
      </c>
      <c r="H188" s="338"/>
      <c r="I188" s="343">
        <f>P!D190</f>
        <v>0</v>
      </c>
      <c r="J188" s="344">
        <v>30</v>
      </c>
      <c r="K188" s="343">
        <f>P!F190</f>
        <v>32</v>
      </c>
      <c r="L188" s="344">
        <v>24</v>
      </c>
      <c r="M188" s="343">
        <f>P!H190</f>
        <v>24</v>
      </c>
      <c r="N188" s="344"/>
      <c r="O188" s="343">
        <f>P!J190</f>
        <v>0</v>
      </c>
      <c r="P188" s="344">
        <v>30</v>
      </c>
      <c r="Q188" s="343">
        <f>P!L190</f>
        <v>32</v>
      </c>
      <c r="R188" s="344"/>
      <c r="S188" s="343">
        <f>P!N190</f>
        <v>0</v>
      </c>
      <c r="T188" s="344">
        <v>50</v>
      </c>
      <c r="U188" s="343">
        <f>P!P190</f>
        <v>50</v>
      </c>
      <c r="V188" s="344"/>
      <c r="W188" s="343">
        <f>P!R190</f>
        <v>0</v>
      </c>
      <c r="X188" s="344"/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138</v>
      </c>
      <c r="AO188" s="351">
        <f>P!AK190</f>
        <v>6.0579710144927539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20</v>
      </c>
      <c r="E190" s="266">
        <v>0</v>
      </c>
      <c r="F190" s="267">
        <f>P!AJ192</f>
        <v>30</v>
      </c>
      <c r="G190" s="315">
        <f t="shared" si="17"/>
        <v>30</v>
      </c>
      <c r="H190" s="338"/>
      <c r="I190" s="343">
        <f>P!D192</f>
        <v>0</v>
      </c>
      <c r="J190" s="344">
        <v>10</v>
      </c>
      <c r="K190" s="343">
        <f>P!F192</f>
        <v>30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30</v>
      </c>
      <c r="AO190" s="351">
        <f>P!AK192</f>
        <v>13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17</v>
      </c>
      <c r="G193" s="315">
        <f t="shared" si="17"/>
        <v>17</v>
      </c>
      <c r="H193" s="338"/>
      <c r="I193" s="343">
        <f>P!D195</f>
        <v>0</v>
      </c>
      <c r="J193" s="344">
        <v>7</v>
      </c>
      <c r="K193" s="343">
        <f>P!F195</f>
        <v>7</v>
      </c>
      <c r="L193" s="344"/>
      <c r="M193" s="343">
        <f>P!H195</f>
        <v>0</v>
      </c>
      <c r="N193" s="344"/>
      <c r="O193" s="343">
        <f>P!J195</f>
        <v>0</v>
      </c>
      <c r="P193" s="344">
        <v>8</v>
      </c>
      <c r="Q193" s="343">
        <f>P!L195</f>
        <v>10</v>
      </c>
      <c r="R193" s="344"/>
      <c r="S193" s="343">
        <f>P!N195</f>
        <v>0</v>
      </c>
      <c r="T193" s="344"/>
      <c r="U193" s="343">
        <f>P!P195</f>
        <v>0</v>
      </c>
      <c r="V193" s="344"/>
      <c r="W193" s="343">
        <f>P!R195</f>
        <v>0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17</v>
      </c>
      <c r="AO193" s="351">
        <f>P!AK195</f>
        <v>40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20.801068090787716</v>
      </c>
      <c r="E194" s="266">
        <v>0</v>
      </c>
      <c r="F194" s="267">
        <f>P!AJ196</f>
        <v>13.899999999999999</v>
      </c>
      <c r="G194" s="315">
        <f t="shared" si="17"/>
        <v>13.899999999999999</v>
      </c>
      <c r="H194" s="338"/>
      <c r="I194" s="343">
        <f>P!D196</f>
        <v>0</v>
      </c>
      <c r="J194" s="344"/>
      <c r="K194" s="343">
        <f>P!F196</f>
        <v>0</v>
      </c>
      <c r="L194" s="344"/>
      <c r="M194" s="343">
        <f>P!H196</f>
        <v>0</v>
      </c>
      <c r="N194" s="344"/>
      <c r="O194" s="343">
        <f>P!J196</f>
        <v>0</v>
      </c>
      <c r="P194" s="344">
        <v>5</v>
      </c>
      <c r="Q194" s="343">
        <f>P!L196</f>
        <v>13.899999999999999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13.899999999999999</v>
      </c>
      <c r="AO194" s="351">
        <f>P!AK196</f>
        <v>19.85611510791367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25</v>
      </c>
      <c r="E195" s="266">
        <v>0</v>
      </c>
      <c r="F195" s="267">
        <f>P!AJ197</f>
        <v>44</v>
      </c>
      <c r="G195" s="315">
        <f t="shared" si="17"/>
        <v>44</v>
      </c>
      <c r="H195" s="338">
        <v>5</v>
      </c>
      <c r="I195" s="343">
        <f>P!D197</f>
        <v>5</v>
      </c>
      <c r="J195" s="344"/>
      <c r="K195" s="343">
        <f>P!F197</f>
        <v>0</v>
      </c>
      <c r="L195" s="344">
        <v>5</v>
      </c>
      <c r="M195" s="343">
        <f>P!H197</f>
        <v>5</v>
      </c>
      <c r="N195" s="344">
        <v>1</v>
      </c>
      <c r="O195" s="343">
        <f>P!J197</f>
        <v>1</v>
      </c>
      <c r="P195" s="344">
        <v>10</v>
      </c>
      <c r="Q195" s="343">
        <f>P!L197</f>
        <v>25</v>
      </c>
      <c r="R195" s="344"/>
      <c r="S195" s="343">
        <f>P!N197</f>
        <v>0</v>
      </c>
      <c r="T195" s="344"/>
      <c r="U195" s="343">
        <f>P!P197</f>
        <v>0</v>
      </c>
      <c r="V195" s="344">
        <v>5</v>
      </c>
      <c r="W195" s="343">
        <f>P!R197</f>
        <v>8</v>
      </c>
      <c r="X195" s="344"/>
      <c r="Y195" s="343">
        <f>P!T197</f>
        <v>0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44</v>
      </c>
      <c r="AO195" s="351">
        <f>P!AK197</f>
        <v>21.272727272727273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0</v>
      </c>
      <c r="G196" s="315">
        <f t="shared" si="17"/>
        <v>0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0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0</v>
      </c>
      <c r="AO196" s="351">
        <f>P!AK198</f>
        <v>25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120.55555555555556</v>
      </c>
      <c r="E197" s="266">
        <v>0</v>
      </c>
      <c r="F197" s="267">
        <f>P!AJ199</f>
        <v>15.5</v>
      </c>
      <c r="G197" s="315">
        <f t="shared" ref="G197:G252" si="21">E197+F197</f>
        <v>15.5</v>
      </c>
      <c r="H197" s="338">
        <v>1</v>
      </c>
      <c r="I197" s="343">
        <f>P!D199</f>
        <v>1</v>
      </c>
      <c r="J197" s="344">
        <v>0.5</v>
      </c>
      <c r="K197" s="343">
        <f>P!F199</f>
        <v>0.5</v>
      </c>
      <c r="L197" s="344">
        <v>3</v>
      </c>
      <c r="M197" s="343">
        <f>P!H199</f>
        <v>3</v>
      </c>
      <c r="N197" s="344">
        <v>1</v>
      </c>
      <c r="O197" s="343">
        <f>P!J199</f>
        <v>1</v>
      </c>
      <c r="P197" s="344">
        <v>2</v>
      </c>
      <c r="Q197" s="343">
        <f>P!L199</f>
        <v>6</v>
      </c>
      <c r="R197" s="344">
        <v>1</v>
      </c>
      <c r="S197" s="343">
        <f>P!N199</f>
        <v>1</v>
      </c>
      <c r="T197" s="344">
        <v>1</v>
      </c>
      <c r="U197" s="343">
        <f>P!P199</f>
        <v>2</v>
      </c>
      <c r="V197" s="344">
        <v>1</v>
      </c>
      <c r="W197" s="343">
        <f>P!R199</f>
        <v>1</v>
      </c>
      <c r="X197" s="344"/>
      <c r="Y197" s="343">
        <f>P!T199</f>
        <v>0</v>
      </c>
      <c r="Z197" s="344"/>
      <c r="AA197" s="343">
        <f>P!V199</f>
        <v>0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15.5</v>
      </c>
      <c r="AO197" s="351">
        <f>P!AK199</f>
        <v>130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148.18181818181819</v>
      </c>
      <c r="E198" s="266">
        <v>0</v>
      </c>
      <c r="F198" s="267">
        <f>P!AJ200</f>
        <v>7</v>
      </c>
      <c r="G198" s="315">
        <f t="shared" si="21"/>
        <v>7</v>
      </c>
      <c r="H198" s="338">
        <v>0.5</v>
      </c>
      <c r="I198" s="343">
        <f>P!D200</f>
        <v>0.5</v>
      </c>
      <c r="J198" s="344">
        <v>0.5</v>
      </c>
      <c r="K198" s="343">
        <f>P!F200</f>
        <v>0.5</v>
      </c>
      <c r="L198" s="344">
        <v>2.5</v>
      </c>
      <c r="M198" s="343">
        <f>P!H200</f>
        <v>2.5</v>
      </c>
      <c r="N198" s="344">
        <v>0.5</v>
      </c>
      <c r="O198" s="343">
        <f>P!J200</f>
        <v>0.5</v>
      </c>
      <c r="P198" s="344">
        <v>5</v>
      </c>
      <c r="Q198" s="343">
        <f>P!L200</f>
        <v>1.5</v>
      </c>
      <c r="R198" s="344">
        <v>0.5</v>
      </c>
      <c r="S198" s="343">
        <f>P!N200</f>
        <v>0.5</v>
      </c>
      <c r="T198" s="344">
        <v>0.5</v>
      </c>
      <c r="U198" s="343">
        <f>P!P200</f>
        <v>0.5</v>
      </c>
      <c r="V198" s="344">
        <v>0.5</v>
      </c>
      <c r="W198" s="343">
        <f>P!R200</f>
        <v>0.5</v>
      </c>
      <c r="X198" s="344"/>
      <c r="Y198" s="343">
        <f>P!T200</f>
        <v>0</v>
      </c>
      <c r="Z198" s="344"/>
      <c r="AA198" s="343">
        <f>P!V200</f>
        <v>0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7</v>
      </c>
      <c r="AO198" s="351">
        <f>P!AK200</f>
        <v>163.57142857142858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135</v>
      </c>
      <c r="E199" s="266">
        <v>0</v>
      </c>
      <c r="F199" s="267">
        <f>P!AJ201</f>
        <v>1</v>
      </c>
      <c r="G199" s="315">
        <f t="shared" si="21"/>
        <v>1</v>
      </c>
      <c r="H199" s="338"/>
      <c r="I199" s="343">
        <f>P!D201</f>
        <v>0</v>
      </c>
      <c r="J199" s="344"/>
      <c r="K199" s="343">
        <f>P!F201</f>
        <v>0</v>
      </c>
      <c r="L199" s="344">
        <v>1</v>
      </c>
      <c r="M199" s="343">
        <f>P!H201</f>
        <v>1</v>
      </c>
      <c r="N199" s="344"/>
      <c r="O199" s="343">
        <f>P!J201</f>
        <v>0</v>
      </c>
      <c r="P199" s="344">
        <v>10</v>
      </c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/>
      <c r="W199" s="343">
        <f>P!R201</f>
        <v>0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1</v>
      </c>
      <c r="AO199" s="351">
        <f>P!AK201</f>
        <v>220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300</v>
      </c>
      <c r="E200" s="266">
        <v>0</v>
      </c>
      <c r="F200" s="267">
        <f>P!AJ202</f>
        <v>0.5</v>
      </c>
      <c r="G200" s="315">
        <f t="shared" si="21"/>
        <v>0.5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>
        <v>0.5</v>
      </c>
      <c r="U200" s="343">
        <f>P!P202</f>
        <v>0.5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0.5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300</v>
      </c>
      <c r="E201" s="266">
        <v>0</v>
      </c>
      <c r="F201" s="267">
        <f>P!AJ203</f>
        <v>0.4</v>
      </c>
      <c r="G201" s="315">
        <f t="shared" si="21"/>
        <v>0.4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>
        <v>0.2</v>
      </c>
      <c r="Q201" s="343">
        <f>P!L203</f>
        <v>0.4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0.4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41.521739130434781</v>
      </c>
      <c r="E203" s="266">
        <v>0</v>
      </c>
      <c r="F203" s="267">
        <f>P!AJ205</f>
        <v>8</v>
      </c>
      <c r="G203" s="315">
        <f t="shared" si="21"/>
        <v>8</v>
      </c>
      <c r="H203" s="338"/>
      <c r="I203" s="343">
        <f>P!D205</f>
        <v>0</v>
      </c>
      <c r="J203" s="344"/>
      <c r="K203" s="343">
        <f>P!F205</f>
        <v>0</v>
      </c>
      <c r="L203" s="344"/>
      <c r="M203" s="343">
        <f>P!H205</f>
        <v>0</v>
      </c>
      <c r="N203" s="344">
        <v>5</v>
      </c>
      <c r="O203" s="343">
        <f>P!J205</f>
        <v>5</v>
      </c>
      <c r="P203" s="344"/>
      <c r="Q203" s="343">
        <f>P!L205</f>
        <v>0</v>
      </c>
      <c r="R203" s="344">
        <v>3</v>
      </c>
      <c r="S203" s="343">
        <f>P!N205</f>
        <v>3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/>
      <c r="AA203" s="343">
        <f>P!V205</f>
        <v>0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8</v>
      </c>
      <c r="AO203" s="351">
        <f>P!AK205</f>
        <v>45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42.941176470588232</v>
      </c>
      <c r="E204" s="266">
        <v>0</v>
      </c>
      <c r="F204" s="267">
        <f>P!AJ206</f>
        <v>25</v>
      </c>
      <c r="G204" s="315">
        <f t="shared" si="21"/>
        <v>25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>
        <v>4</v>
      </c>
      <c r="Q204" s="343">
        <f>P!L206</f>
        <v>25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25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41.428571428571431</v>
      </c>
      <c r="E205" s="266">
        <v>0</v>
      </c>
      <c r="F205" s="267">
        <f>P!AJ207</f>
        <v>1</v>
      </c>
      <c r="G205" s="315">
        <f t="shared" si="21"/>
        <v>1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>
        <v>1</v>
      </c>
      <c r="Q205" s="343">
        <f>P!L207</f>
        <v>1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1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37.727272727272727</v>
      </c>
      <c r="E206" s="266">
        <v>0</v>
      </c>
      <c r="F206" s="267">
        <f>P!AJ208</f>
        <v>20</v>
      </c>
      <c r="G206" s="315">
        <f t="shared" si="21"/>
        <v>20</v>
      </c>
      <c r="H206" s="338">
        <v>5</v>
      </c>
      <c r="I206" s="343">
        <f>P!D208</f>
        <v>5</v>
      </c>
      <c r="J206" s="344"/>
      <c r="K206" s="343">
        <f>P!F208</f>
        <v>0</v>
      </c>
      <c r="L206" s="344"/>
      <c r="M206" s="343">
        <f>P!H208</f>
        <v>0</v>
      </c>
      <c r="N206" s="344"/>
      <c r="O206" s="343">
        <f>P!J208</f>
        <v>0</v>
      </c>
      <c r="P206" s="344">
        <v>5</v>
      </c>
      <c r="Q206" s="343">
        <f>P!L208</f>
        <v>10</v>
      </c>
      <c r="R206" s="344"/>
      <c r="S206" s="343">
        <f>P!N208</f>
        <v>0</v>
      </c>
      <c r="T206" s="344"/>
      <c r="U206" s="343">
        <f>P!P208</f>
        <v>0</v>
      </c>
      <c r="V206" s="344">
        <v>5</v>
      </c>
      <c r="W206" s="343">
        <f>P!R208</f>
        <v>5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20</v>
      </c>
      <c r="AO206" s="351">
        <f>P!AK208</f>
        <v>45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56</v>
      </c>
      <c r="E207" s="266">
        <v>0</v>
      </c>
      <c r="F207" s="267">
        <f>P!AJ209</f>
        <v>17</v>
      </c>
      <c r="G207" s="315">
        <f t="shared" si="21"/>
        <v>17</v>
      </c>
      <c r="H207" s="338">
        <v>10</v>
      </c>
      <c r="I207" s="343">
        <f>P!D209</f>
        <v>10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/>
      <c r="U207" s="343">
        <f>P!P209</f>
        <v>0</v>
      </c>
      <c r="V207" s="344">
        <v>5</v>
      </c>
      <c r="W207" s="343">
        <f>P!R209</f>
        <v>7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17</v>
      </c>
      <c r="AO207" s="351">
        <f>P!AK209</f>
        <v>64.117647058823536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418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38.333333333333336</v>
      </c>
      <c r="E211" s="266">
        <v>0</v>
      </c>
      <c r="F211" s="267">
        <f>P!AJ213</f>
        <v>10</v>
      </c>
      <c r="G211" s="315">
        <f t="shared" si="21"/>
        <v>10</v>
      </c>
      <c r="H211" s="338"/>
      <c r="I211" s="343">
        <f>P!D213</f>
        <v>0</v>
      </c>
      <c r="J211" s="344"/>
      <c r="K211" s="343">
        <f>P!F213</f>
        <v>0</v>
      </c>
      <c r="L211" s="344">
        <v>5</v>
      </c>
      <c r="M211" s="343">
        <f>P!H213</f>
        <v>5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0</v>
      </c>
      <c r="T211" s="344">
        <v>5</v>
      </c>
      <c r="U211" s="343">
        <f>P!P213</f>
        <v>5</v>
      </c>
      <c r="V211" s="344"/>
      <c r="W211" s="343">
        <f>P!R213</f>
        <v>0</v>
      </c>
      <c r="X211" s="344"/>
      <c r="Y211" s="343">
        <f>P!T213</f>
        <v>0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10</v>
      </c>
      <c r="AO211" s="351">
        <f>P!AK213</f>
        <v>45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450.84269662921349</v>
      </c>
      <c r="E212" s="266">
        <v>0</v>
      </c>
      <c r="F212" s="267">
        <f>P!AJ214</f>
        <v>1.1000000000000001</v>
      </c>
      <c r="G212" s="315">
        <f t="shared" si="21"/>
        <v>1.1000000000000001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>
        <v>0.2</v>
      </c>
      <c r="Q212" s="343">
        <f>P!L214</f>
        <v>0.1</v>
      </c>
      <c r="R212" s="344"/>
      <c r="S212" s="343">
        <f>P!N214</f>
        <v>0</v>
      </c>
      <c r="T212" s="344">
        <v>1</v>
      </c>
      <c r="U212" s="343">
        <f>P!P214</f>
        <v>1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1.1000000000000001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</v>
      </c>
      <c r="E214" s="266">
        <v>0</v>
      </c>
      <c r="F214" s="267">
        <f>P!AJ216</f>
        <v>32</v>
      </c>
      <c r="G214" s="267">
        <f t="shared" si="21"/>
        <v>32</v>
      </c>
      <c r="H214" s="300">
        <v>1</v>
      </c>
      <c r="I214" s="332">
        <v>1</v>
      </c>
      <c r="J214" s="331"/>
      <c r="K214" s="332"/>
      <c r="L214" s="331">
        <v>25</v>
      </c>
      <c r="M214" s="332">
        <v>25</v>
      </c>
      <c r="N214" s="331">
        <v>1</v>
      </c>
      <c r="O214" s="332">
        <v>1</v>
      </c>
      <c r="P214" s="331"/>
      <c r="Q214" s="332"/>
      <c r="R214" s="331">
        <v>3</v>
      </c>
      <c r="S214" s="332">
        <v>3</v>
      </c>
      <c r="T214" s="331">
        <v>2</v>
      </c>
      <c r="U214" s="332">
        <v>2</v>
      </c>
      <c r="V214" s="331"/>
      <c r="W214" s="332"/>
      <c r="X214" s="331"/>
      <c r="Y214" s="332"/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32</v>
      </c>
      <c r="AO214" s="341">
        <f>P!AK216</f>
        <v>60.3125</v>
      </c>
      <c r="AP214" s="342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>
        <v>100</v>
      </c>
      <c r="S215" s="332"/>
      <c r="T215" s="331">
        <v>7</v>
      </c>
      <c r="U215" s="332"/>
      <c r="V215" s="331"/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>
        <v>475</v>
      </c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>
        <v>35</v>
      </c>
      <c r="I227" s="332"/>
      <c r="J227" s="331"/>
      <c r="K227" s="332"/>
      <c r="L227" s="331">
        <v>400</v>
      </c>
      <c r="M227" s="332"/>
      <c r="N227" s="331"/>
      <c r="O227" s="332"/>
      <c r="P227" s="331"/>
      <c r="Q227" s="332"/>
      <c r="R227" s="331">
        <v>70</v>
      </c>
      <c r="S227" s="332"/>
      <c r="T227" s="331">
        <v>60</v>
      </c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680</v>
      </c>
      <c r="E229" s="266">
        <v>0</v>
      </c>
      <c r="F229" s="267">
        <f>P!AJ231</f>
        <v>22.334000000000003</v>
      </c>
      <c r="G229" s="267">
        <f t="shared" si="21"/>
        <v>22.334000000000003</v>
      </c>
      <c r="H229" s="338">
        <v>35</v>
      </c>
      <c r="I229" s="343">
        <f>P!D231</f>
        <v>2.9340000000000002</v>
      </c>
      <c r="J229" s="344"/>
      <c r="K229" s="343">
        <f>P!F231</f>
        <v>0</v>
      </c>
      <c r="L229" s="344"/>
      <c r="M229" s="343">
        <f>P!H231</f>
        <v>0</v>
      </c>
      <c r="N229" s="344">
        <v>42</v>
      </c>
      <c r="O229" s="343">
        <f>P!J231</f>
        <v>2.8</v>
      </c>
      <c r="P229" s="344"/>
      <c r="Q229" s="343">
        <f>P!L231</f>
        <v>9.8000000000000007</v>
      </c>
      <c r="R229" s="344">
        <v>95</v>
      </c>
      <c r="S229" s="343">
        <f>P!N231</f>
        <v>6.8</v>
      </c>
      <c r="T229" s="344"/>
      <c r="U229" s="343">
        <f>P!P231</f>
        <v>0</v>
      </c>
      <c r="V229" s="344"/>
      <c r="W229" s="343">
        <f>P!R231</f>
        <v>0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22.334</v>
      </c>
      <c r="AO229" s="351">
        <f>P!AK231</f>
        <v>679.99462702605888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801.14364987930617</v>
      </c>
      <c r="E230" s="266">
        <v>13.949999999999989</v>
      </c>
      <c r="F230" s="267">
        <f>P!AJ232</f>
        <v>24</v>
      </c>
      <c r="G230" s="267">
        <f>E230+F230</f>
        <v>37.949999999999989</v>
      </c>
      <c r="H230" s="300">
        <v>1.5</v>
      </c>
      <c r="I230" s="332"/>
      <c r="J230" s="331">
        <v>0.5</v>
      </c>
      <c r="K230" s="332"/>
      <c r="L230" s="331">
        <v>8</v>
      </c>
      <c r="M230" s="332"/>
      <c r="N230" s="331">
        <v>2</v>
      </c>
      <c r="O230" s="332"/>
      <c r="P230" s="331">
        <v>3</v>
      </c>
      <c r="Q230" s="332"/>
      <c r="R230" s="331">
        <v>3</v>
      </c>
      <c r="S230" s="332"/>
      <c r="T230" s="331">
        <v>2</v>
      </c>
      <c r="U230" s="332">
        <v>1.5</v>
      </c>
      <c r="V230" s="331"/>
      <c r="W230" s="332">
        <v>0.5</v>
      </c>
      <c r="X230" s="331"/>
      <c r="Y230" s="332"/>
      <c r="Z230" s="331"/>
      <c r="AA230" s="332"/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2</v>
      </c>
      <c r="AO230" s="341">
        <f>P!AK232</f>
        <v>950</v>
      </c>
      <c r="AP230" s="342">
        <f t="shared" si="18"/>
        <v>35.949999999999989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1.4000199703645571</v>
      </c>
      <c r="E231" s="266">
        <v>2072</v>
      </c>
      <c r="F231" s="267">
        <f>P!AJ233</f>
        <v>2000</v>
      </c>
      <c r="G231" s="267">
        <f>E231+F231</f>
        <v>4072</v>
      </c>
      <c r="H231" s="300">
        <v>75</v>
      </c>
      <c r="I231" s="332">
        <v>155</v>
      </c>
      <c r="J231" s="331">
        <v>30</v>
      </c>
      <c r="K231" s="332">
        <v>30</v>
      </c>
      <c r="L231" s="331">
        <v>450</v>
      </c>
      <c r="M231" s="332">
        <v>440</v>
      </c>
      <c r="N231" s="331">
        <v>100</v>
      </c>
      <c r="O231" s="332">
        <v>380</v>
      </c>
      <c r="P231" s="331">
        <v>140</v>
      </c>
      <c r="Q231" s="332">
        <v>200</v>
      </c>
      <c r="R231" s="331">
        <v>170</v>
      </c>
      <c r="S231" s="332">
        <v>260</v>
      </c>
      <c r="T231" s="331">
        <v>112</v>
      </c>
      <c r="U231" s="332">
        <v>200</v>
      </c>
      <c r="V231" s="331">
        <v>100</v>
      </c>
      <c r="W231" s="332">
        <v>37</v>
      </c>
      <c r="X231" s="331"/>
      <c r="Y231" s="332"/>
      <c r="Z231" s="331"/>
      <c r="AA231" s="332"/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1702</v>
      </c>
      <c r="AO231" s="275">
        <f>P!AK233</f>
        <v>1.4</v>
      </c>
      <c r="AP231" s="276">
        <f t="shared" si="18"/>
        <v>2370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25.232362151622265</v>
      </c>
      <c r="E232" s="266">
        <v>30</v>
      </c>
      <c r="F232" s="267">
        <f>P!AJ234</f>
        <v>562</v>
      </c>
      <c r="G232" s="267">
        <f t="shared" si="21"/>
        <v>592</v>
      </c>
      <c r="H232" s="300"/>
      <c r="I232" s="332"/>
      <c r="J232" s="331">
        <v>20</v>
      </c>
      <c r="K232" s="332">
        <v>18</v>
      </c>
      <c r="L232" s="331">
        <v>510</v>
      </c>
      <c r="M232" s="332">
        <v>499</v>
      </c>
      <c r="N232" s="331">
        <v>53</v>
      </c>
      <c r="O232" s="332">
        <v>50</v>
      </c>
      <c r="P232" s="331"/>
      <c r="Q232" s="332"/>
      <c r="R232" s="331"/>
      <c r="S232" s="332"/>
      <c r="T232" s="331"/>
      <c r="U232" s="332"/>
      <c r="V232" s="331"/>
      <c r="W232" s="332"/>
      <c r="X232" s="331"/>
      <c r="Y232" s="332"/>
      <c r="Z232" s="331"/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567</v>
      </c>
      <c r="AO232" s="275">
        <f>P!AK234</f>
        <v>25.587188612099645</v>
      </c>
      <c r="AP232" s="276">
        <f t="shared" si="18"/>
        <v>25</v>
      </c>
      <c r="AQ232" s="87" t="str">
        <f t="shared" si="20"/>
        <v xml:space="preserve"> </v>
      </c>
    </row>
    <row r="233" spans="1:45">
      <c r="A233" s="85">
        <v>231</v>
      </c>
      <c r="B233" s="113" t="s">
        <v>284</v>
      </c>
      <c r="C233" s="85" t="s">
        <v>9</v>
      </c>
      <c r="D233" s="266">
        <v>500</v>
      </c>
      <c r="E233" s="266">
        <v>0</v>
      </c>
      <c r="F233" s="267">
        <f>P!AJ235</f>
        <v>0.96</v>
      </c>
      <c r="G233" s="267">
        <f t="shared" si="21"/>
        <v>0.96</v>
      </c>
      <c r="H233" s="300"/>
      <c r="I233" s="301">
        <f>P!D235</f>
        <v>0</v>
      </c>
      <c r="J233" s="301"/>
      <c r="K233" s="301">
        <f>P!F235</f>
        <v>0</v>
      </c>
      <c r="L233" s="331"/>
      <c r="M233" s="301">
        <f>P!H235</f>
        <v>0</v>
      </c>
      <c r="N233" s="331"/>
      <c r="O233" s="301">
        <f>P!J235</f>
        <v>0.96</v>
      </c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0.96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4</v>
      </c>
      <c r="G234" s="267">
        <f t="shared" si="21"/>
        <v>4</v>
      </c>
      <c r="H234" s="300"/>
      <c r="I234" s="332"/>
      <c r="J234" s="331"/>
      <c r="K234" s="332"/>
      <c r="L234" s="331"/>
      <c r="M234" s="332"/>
      <c r="N234" s="331">
        <v>2</v>
      </c>
      <c r="O234" s="332">
        <v>2</v>
      </c>
      <c r="P234" s="331"/>
      <c r="Q234" s="332"/>
      <c r="R234" s="331">
        <v>2</v>
      </c>
      <c r="S234" s="332">
        <v>2</v>
      </c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4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/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366.15384615384613</v>
      </c>
      <c r="E237" s="266">
        <v>0</v>
      </c>
      <c r="F237" s="267">
        <f>P!AJ239</f>
        <v>17</v>
      </c>
      <c r="G237" s="267">
        <f t="shared" si="21"/>
        <v>17</v>
      </c>
      <c r="H237" s="300"/>
      <c r="I237" s="301">
        <f>P!D239</f>
        <v>0</v>
      </c>
      <c r="J237" s="331"/>
      <c r="K237" s="301">
        <f>P!F239</f>
        <v>0</v>
      </c>
      <c r="L237" s="331"/>
      <c r="M237" s="301">
        <f>P!H239</f>
        <v>0</v>
      </c>
      <c r="N237" s="331"/>
      <c r="O237" s="301">
        <f>P!J239</f>
        <v>0</v>
      </c>
      <c r="P237" s="331"/>
      <c r="Q237" s="301">
        <f>P!L239</f>
        <v>17</v>
      </c>
      <c r="R237" s="331">
        <v>4</v>
      </c>
      <c r="S237" s="301">
        <f>P!N239</f>
        <v>0</v>
      </c>
      <c r="T237" s="331">
        <v>2</v>
      </c>
      <c r="U237" s="301">
        <f>P!P239</f>
        <v>0</v>
      </c>
      <c r="V237" s="331">
        <v>3</v>
      </c>
      <c r="W237" s="301">
        <f>P!R239</f>
        <v>0</v>
      </c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17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500</v>
      </c>
      <c r="E238" s="266">
        <v>0</v>
      </c>
      <c r="F238" s="267">
        <f>P!AJ240</f>
        <v>11</v>
      </c>
      <c r="G238" s="267">
        <f t="shared" si="21"/>
        <v>11</v>
      </c>
      <c r="H238" s="300"/>
      <c r="I238" s="301">
        <f>P!D240</f>
        <v>0</v>
      </c>
      <c r="J238" s="331"/>
      <c r="K238" s="301">
        <f>P!F240</f>
        <v>0</v>
      </c>
      <c r="L238" s="331">
        <v>3</v>
      </c>
      <c r="M238" s="301">
        <f>P!H240</f>
        <v>3</v>
      </c>
      <c r="N238" s="331"/>
      <c r="O238" s="301">
        <f>P!J240</f>
        <v>0</v>
      </c>
      <c r="P238" s="331">
        <v>4</v>
      </c>
      <c r="Q238" s="301">
        <f>P!L240</f>
        <v>4</v>
      </c>
      <c r="R238" s="331"/>
      <c r="S238" s="301">
        <f>P!N240</f>
        <v>4</v>
      </c>
      <c r="T238" s="331"/>
      <c r="U238" s="301">
        <f>P!P240</f>
        <v>0</v>
      </c>
      <c r="V238" s="331"/>
      <c r="W238" s="301">
        <f>P!R240</f>
        <v>0</v>
      </c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11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400</v>
      </c>
      <c r="E239" s="266">
        <v>0</v>
      </c>
      <c r="F239" s="267">
        <f>P!AJ241</f>
        <v>20</v>
      </c>
      <c r="G239" s="267">
        <f t="shared" si="21"/>
        <v>20</v>
      </c>
      <c r="H239" s="300"/>
      <c r="I239" s="332"/>
      <c r="J239" s="331"/>
      <c r="K239" s="332"/>
      <c r="L239" s="331">
        <v>20</v>
      </c>
      <c r="M239" s="332">
        <v>20</v>
      </c>
      <c r="N239" s="331"/>
      <c r="O239" s="332"/>
      <c r="P239" s="331"/>
      <c r="Q239" s="332"/>
      <c r="R239" s="331"/>
      <c r="S239" s="332"/>
      <c r="T239" s="331"/>
      <c r="U239" s="332"/>
      <c r="V239" s="331"/>
      <c r="W239" s="332"/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20</v>
      </c>
      <c r="AO239" s="275">
        <f>P!AK241</f>
        <v>320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415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/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0</v>
      </c>
      <c r="G242" s="267">
        <f t="shared" si="21"/>
        <v>0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/>
      <c r="W242" s="332"/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0</v>
      </c>
      <c r="AO242" s="339">
        <f>P!AK244</f>
        <v>38.407079646017699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9.6390858944050439</v>
      </c>
      <c r="E243" s="266">
        <v>0</v>
      </c>
      <c r="F243" s="267">
        <f>P!AJ245</f>
        <v>633</v>
      </c>
      <c r="G243" s="320">
        <f t="shared" si="21"/>
        <v>633</v>
      </c>
      <c r="H243" s="319"/>
      <c r="I243" s="343">
        <f>P!D245</f>
        <v>69</v>
      </c>
      <c r="J243" s="344"/>
      <c r="K243" s="343">
        <f>P!F245</f>
        <v>53</v>
      </c>
      <c r="L243" s="344"/>
      <c r="M243" s="343">
        <f>P!H245</f>
        <v>78</v>
      </c>
      <c r="N243" s="344"/>
      <c r="O243" s="343">
        <f>P!J245</f>
        <v>30</v>
      </c>
      <c r="P243" s="344"/>
      <c r="Q243" s="343">
        <f>P!L245</f>
        <v>161</v>
      </c>
      <c r="R243" s="344"/>
      <c r="S243" s="343">
        <f>P!N245</f>
        <v>104</v>
      </c>
      <c r="T243" s="344"/>
      <c r="U243" s="343">
        <f>P!P245</f>
        <v>69</v>
      </c>
      <c r="V243" s="344"/>
      <c r="W243" s="343">
        <f>P!R245</f>
        <v>69</v>
      </c>
      <c r="X243" s="344"/>
      <c r="Y243" s="343">
        <f>P!T245</f>
        <v>0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633</v>
      </c>
      <c r="AO243" s="349">
        <f>P!AK245</f>
        <v>9.3522906793048968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414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11.75</v>
      </c>
      <c r="F245" s="267">
        <f>P!AJ247</f>
        <v>0</v>
      </c>
      <c r="G245" s="267">
        <f t="shared" si="21"/>
        <v>11.75</v>
      </c>
      <c r="H245" s="300"/>
      <c r="I245" s="332"/>
      <c r="J245" s="331"/>
      <c r="K245" s="332"/>
      <c r="L245" s="331"/>
      <c r="M245" s="332"/>
      <c r="N245" s="331">
        <v>0.5</v>
      </c>
      <c r="O245" s="332">
        <v>0.5</v>
      </c>
      <c r="P245" s="331"/>
      <c r="Q245" s="332"/>
      <c r="R245" s="331"/>
      <c r="S245" s="332"/>
      <c r="T245" s="331"/>
      <c r="U245" s="332"/>
      <c r="V245" s="331"/>
      <c r="W245" s="332">
        <v>2</v>
      </c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2.5</v>
      </c>
      <c r="AO245" s="341">
        <f>P!AK247</f>
        <v>349.9988311274123</v>
      </c>
      <c r="AP245" s="342">
        <f t="shared" si="18"/>
        <v>9.25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675</v>
      </c>
      <c r="G246" s="320">
        <f>E246+F246</f>
        <v>675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475</v>
      </c>
      <c r="N246" s="344"/>
      <c r="O246" s="343">
        <f>P!J248</f>
        <v>0</v>
      </c>
      <c r="P246" s="344"/>
      <c r="Q246" s="343">
        <f>P!L248</f>
        <v>200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675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427</v>
      </c>
      <c r="C247" s="85" t="s">
        <v>31</v>
      </c>
      <c r="D247" s="266">
        <v>1</v>
      </c>
      <c r="E247" s="266">
        <v>0</v>
      </c>
      <c r="F247" s="324">
        <f>P!AJ249</f>
        <v>10940</v>
      </c>
      <c r="G247" s="325">
        <f t="shared" si="21"/>
        <v>10940</v>
      </c>
      <c r="H247" s="319"/>
      <c r="I247" s="343">
        <f>P!D249</f>
        <v>0</v>
      </c>
      <c r="J247" s="344"/>
      <c r="K247" s="343">
        <f>P!F249</f>
        <v>0</v>
      </c>
      <c r="L247" s="344"/>
      <c r="M247" s="343">
        <f>P!H249</f>
        <v>1440</v>
      </c>
      <c r="N247" s="344"/>
      <c r="O247" s="343">
        <f>P!J249</f>
        <v>2365</v>
      </c>
      <c r="P247" s="344"/>
      <c r="Q247" s="343">
        <f>P!L249</f>
        <v>300</v>
      </c>
      <c r="R247" s="344"/>
      <c r="S247" s="343">
        <f>P!N249</f>
        <v>1600</v>
      </c>
      <c r="T247" s="344"/>
      <c r="U247" s="343">
        <f>P!P249</f>
        <v>5235</v>
      </c>
      <c r="V247" s="344"/>
      <c r="W247" s="343">
        <f>P!R249</f>
        <v>0</v>
      </c>
      <c r="X247" s="344"/>
      <c r="Y247" s="343">
        <f>P!T249</f>
        <v>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10940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540</v>
      </c>
      <c r="G248" s="315">
        <f t="shared" si="21"/>
        <v>540</v>
      </c>
      <c r="H248" s="338"/>
      <c r="I248" s="343">
        <f>P!D250</f>
        <v>60</v>
      </c>
      <c r="J248" s="344"/>
      <c r="K248" s="343">
        <f>P!F250</f>
        <v>60</v>
      </c>
      <c r="L248" s="344"/>
      <c r="M248" s="343">
        <f>P!H250</f>
        <v>60</v>
      </c>
      <c r="N248" s="344"/>
      <c r="O248" s="343">
        <f>P!J250</f>
        <v>120</v>
      </c>
      <c r="P248" s="344"/>
      <c r="Q248" s="343">
        <f>P!L250</f>
        <v>180</v>
      </c>
      <c r="R248" s="344"/>
      <c r="S248" s="343">
        <f>P!N250</f>
        <v>60</v>
      </c>
      <c r="T248" s="344"/>
      <c r="U248" s="343">
        <f>P!P250</f>
        <v>0</v>
      </c>
      <c r="V248" s="344"/>
      <c r="W248" s="343">
        <f>P!R250</f>
        <v>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540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4300</v>
      </c>
      <c r="G249" s="315">
        <f t="shared" si="21"/>
        <v>4300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1300</v>
      </c>
      <c r="N249" s="344"/>
      <c r="O249" s="343">
        <f>P!J251</f>
        <v>0</v>
      </c>
      <c r="P249" s="344"/>
      <c r="Q249" s="343">
        <f>P!L251</f>
        <v>3000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4300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1.1064087061668681</v>
      </c>
      <c r="E250" s="266">
        <v>0</v>
      </c>
      <c r="F250" s="267">
        <f>P!AJ252</f>
        <v>1620</v>
      </c>
      <c r="G250" s="315">
        <f t="shared" si="21"/>
        <v>1620</v>
      </c>
      <c r="H250" s="338"/>
      <c r="I250" s="343">
        <f>P!D252</f>
        <v>50</v>
      </c>
      <c r="J250" s="344"/>
      <c r="K250" s="343">
        <f>P!F252</f>
        <v>60</v>
      </c>
      <c r="L250" s="344"/>
      <c r="M250" s="343">
        <f>P!H252</f>
        <v>250</v>
      </c>
      <c r="N250" s="344"/>
      <c r="O250" s="343">
        <f>P!J252</f>
        <v>100</v>
      </c>
      <c r="P250" s="344"/>
      <c r="Q250" s="343">
        <f>P!L252</f>
        <v>900</v>
      </c>
      <c r="R250" s="344"/>
      <c r="S250" s="343">
        <f>P!N252</f>
        <v>50</v>
      </c>
      <c r="T250" s="344"/>
      <c r="U250" s="343">
        <f>P!P252</f>
        <v>150</v>
      </c>
      <c r="V250" s="344"/>
      <c r="W250" s="343">
        <f>P!R252</f>
        <v>60</v>
      </c>
      <c r="X250" s="344"/>
      <c r="Y250" s="343">
        <f>P!T252</f>
        <v>0</v>
      </c>
      <c r="Z250" s="344"/>
      <c r="AA250" s="343">
        <f>P!V252</f>
        <v>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1620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5870</v>
      </c>
      <c r="G251" s="315">
        <f t="shared" si="21"/>
        <v>5870</v>
      </c>
      <c r="H251" s="338"/>
      <c r="I251" s="343">
        <f>P!D253</f>
        <v>220</v>
      </c>
      <c r="J251" s="344"/>
      <c r="K251" s="343">
        <f>P!F253</f>
        <v>400</v>
      </c>
      <c r="L251" s="344"/>
      <c r="M251" s="343">
        <f>P!H253</f>
        <v>1880</v>
      </c>
      <c r="N251" s="344"/>
      <c r="O251" s="343">
        <f>P!J253</f>
        <v>650</v>
      </c>
      <c r="P251" s="344"/>
      <c r="Q251" s="343">
        <f>P!L253</f>
        <v>1580</v>
      </c>
      <c r="R251" s="344"/>
      <c r="S251" s="343">
        <f>P!N253</f>
        <v>410</v>
      </c>
      <c r="T251" s="344"/>
      <c r="U251" s="343">
        <f>P!P253</f>
        <v>580</v>
      </c>
      <c r="V251" s="344"/>
      <c r="W251" s="343">
        <f>P!R253</f>
        <v>150</v>
      </c>
      <c r="X251" s="344"/>
      <c r="Y251" s="343">
        <f>P!T253</f>
        <v>0</v>
      </c>
      <c r="Z251" s="344"/>
      <c r="AA251" s="343">
        <f>P!V253</f>
        <v>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5870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29700</v>
      </c>
      <c r="G252" s="315">
        <f t="shared" si="21"/>
        <v>29700</v>
      </c>
      <c r="H252" s="338"/>
      <c r="I252" s="343">
        <f>P!D254</f>
        <v>3200</v>
      </c>
      <c r="J252" s="344"/>
      <c r="K252" s="343">
        <f>P!F254</f>
        <v>1500</v>
      </c>
      <c r="L252" s="344"/>
      <c r="M252" s="343">
        <f>P!H254</f>
        <v>5600</v>
      </c>
      <c r="N252" s="344"/>
      <c r="O252" s="343">
        <f>P!J254</f>
        <v>2100</v>
      </c>
      <c r="P252" s="344"/>
      <c r="Q252" s="343">
        <f>P!L254</f>
        <v>6600</v>
      </c>
      <c r="R252" s="344"/>
      <c r="S252" s="343">
        <f>P!N254</f>
        <v>4500</v>
      </c>
      <c r="T252" s="344"/>
      <c r="U252" s="343">
        <f>P!P254</f>
        <v>3400</v>
      </c>
      <c r="V252" s="344"/>
      <c r="W252" s="343">
        <f>P!R254</f>
        <v>2800</v>
      </c>
      <c r="X252" s="344"/>
      <c r="Y252" s="343">
        <f>P!T254</f>
        <v>0</v>
      </c>
      <c r="Z252" s="344"/>
      <c r="AA252" s="343">
        <f>P!V254</f>
        <v>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29700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2" sqref="D2:AC2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10940</v>
      </c>
    </row>
    <row r="2" spans="1:29">
      <c r="D2" s="510" t="s">
        <v>543</v>
      </c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0"/>
      <c r="AB2" s="510"/>
      <c r="AC2" s="510"/>
    </row>
    <row r="3" spans="1:29">
      <c r="A3" s="11"/>
      <c r="B3" s="232">
        <f>P!D3</f>
        <v>45862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45863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45864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482</v>
      </c>
      <c r="C28" s="12">
        <v>240</v>
      </c>
      <c r="D28"/>
      <c r="E28"/>
      <c r="F28"/>
      <c r="G28"/>
      <c r="H28"/>
    </row>
    <row r="29" spans="1:8">
      <c r="A29" s="21">
        <v>2</v>
      </c>
      <c r="B29" s="11" t="s">
        <v>488</v>
      </c>
      <c r="C29" s="16">
        <v>990</v>
      </c>
      <c r="D29"/>
      <c r="E29"/>
      <c r="F29"/>
      <c r="G29"/>
      <c r="H29"/>
    </row>
    <row r="30" spans="1:8">
      <c r="A30" s="21">
        <v>3</v>
      </c>
      <c r="B30" s="11" t="s">
        <v>489</v>
      </c>
      <c r="C30" s="16">
        <v>210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1440</v>
      </c>
      <c r="D34"/>
      <c r="E34"/>
      <c r="F34"/>
      <c r="G34"/>
      <c r="H34"/>
    </row>
    <row r="35" spans="1:35">
      <c r="A35"/>
      <c r="B35"/>
      <c r="C35"/>
      <c r="D35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509"/>
      <c r="AF35" s="509"/>
      <c r="AG35" s="509"/>
      <c r="AH35" s="509"/>
      <c r="AI35" s="509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45865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500</v>
      </c>
      <c r="C39" s="16">
        <v>25</v>
      </c>
      <c r="D39"/>
      <c r="E39"/>
      <c r="F39"/>
      <c r="G39"/>
      <c r="H39"/>
    </row>
    <row r="40" spans="1:35">
      <c r="A40" s="21">
        <v>2</v>
      </c>
      <c r="B40" s="11" t="s">
        <v>502</v>
      </c>
      <c r="C40" s="16">
        <v>640</v>
      </c>
      <c r="D40"/>
      <c r="E40"/>
      <c r="F40"/>
      <c r="G40"/>
      <c r="H40"/>
    </row>
    <row r="41" spans="1:35">
      <c r="A41" s="21">
        <v>3</v>
      </c>
      <c r="B41" s="11" t="s">
        <v>493</v>
      </c>
      <c r="C41" s="16">
        <v>400</v>
      </c>
      <c r="D41"/>
      <c r="E41"/>
      <c r="F41"/>
      <c r="G41"/>
      <c r="H41"/>
    </row>
    <row r="42" spans="1:35">
      <c r="A42" s="21">
        <v>4</v>
      </c>
      <c r="B42" s="11" t="s">
        <v>497</v>
      </c>
      <c r="C42" s="16">
        <v>600</v>
      </c>
      <c r="D42"/>
      <c r="E42"/>
      <c r="F42"/>
      <c r="G42"/>
      <c r="H42"/>
    </row>
    <row r="43" spans="1:35">
      <c r="A43" s="21">
        <v>5</v>
      </c>
      <c r="B43" s="11" t="s">
        <v>498</v>
      </c>
      <c r="C43" s="16">
        <v>700</v>
      </c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2365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45866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508</v>
      </c>
      <c r="C52" s="16">
        <v>300</v>
      </c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300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45867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493</v>
      </c>
      <c r="C63" s="16">
        <v>1600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1600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45868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514</v>
      </c>
      <c r="C74" s="16">
        <v>690</v>
      </c>
      <c r="D74"/>
      <c r="E74"/>
      <c r="F74"/>
      <c r="G74"/>
      <c r="H74"/>
    </row>
    <row r="75" spans="1:8">
      <c r="A75" s="21">
        <v>2</v>
      </c>
      <c r="B75" s="11" t="s">
        <v>519</v>
      </c>
      <c r="C75" s="16">
        <v>1045</v>
      </c>
      <c r="D75"/>
      <c r="E75"/>
      <c r="F75"/>
      <c r="G75"/>
      <c r="H75"/>
    </row>
    <row r="76" spans="1:8">
      <c r="A76" s="21">
        <v>3</v>
      </c>
      <c r="B76" s="11" t="s">
        <v>520</v>
      </c>
      <c r="C76" s="16">
        <v>2140</v>
      </c>
      <c r="D76"/>
      <c r="E76"/>
      <c r="F76"/>
      <c r="G76"/>
      <c r="H76"/>
    </row>
    <row r="77" spans="1:8">
      <c r="A77" s="21">
        <v>4</v>
      </c>
      <c r="B77" s="11" t="s">
        <v>521</v>
      </c>
      <c r="C77" s="16">
        <v>1360</v>
      </c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5235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45869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45872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45873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45874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45875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45876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45877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="115" zoomScaleNormal="115" workbookViewId="0">
      <selection activeCell="B8" sqref="B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1" t="s">
        <v>245</v>
      </c>
      <c r="B1" s="511"/>
      <c r="C1" s="511"/>
      <c r="H1" s="148">
        <f>P!D3</f>
        <v>45862</v>
      </c>
    </row>
    <row r="2" spans="1:8" ht="27.75" customHeight="1">
      <c r="A2" s="512" t="s">
        <v>459</v>
      </c>
      <c r="B2" s="513"/>
      <c r="C2" s="514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2" t="s">
        <v>467</v>
      </c>
      <c r="C4" s="190">
        <v>6818</v>
      </c>
      <c r="D4" s="151">
        <f>C4</f>
        <v>6818</v>
      </c>
      <c r="E4" s="153">
        <f>SUM($D$3:D4)</f>
        <v>6818</v>
      </c>
      <c r="F4" s="154">
        <f>A4</f>
        <v>1</v>
      </c>
    </row>
    <row r="5" spans="1:8">
      <c r="A5" s="174">
        <f>SUBTOTAL(103,B$4:B5)</f>
        <v>2</v>
      </c>
      <c r="B5" s="382" t="s">
        <v>468</v>
      </c>
      <c r="C5" s="190">
        <v>460</v>
      </c>
      <c r="D5" s="151">
        <f t="shared" ref="D5:D48" si="0">C5</f>
        <v>460</v>
      </c>
      <c r="E5" s="153">
        <f>SUM($D$3:D5)</f>
        <v>7278</v>
      </c>
      <c r="F5" s="154">
        <f t="shared" ref="F5:F48" si="1">A5</f>
        <v>2</v>
      </c>
    </row>
    <row r="6" spans="1:8">
      <c r="A6" s="174">
        <f>SUBTOTAL(103,B$4:B6)</f>
        <v>3</v>
      </c>
      <c r="B6" s="382" t="s">
        <v>469</v>
      </c>
      <c r="C6" s="190">
        <v>480</v>
      </c>
      <c r="D6" s="151">
        <f t="shared" si="0"/>
        <v>480</v>
      </c>
      <c r="E6" s="153">
        <f>SUM($D$3:D6)</f>
        <v>7758</v>
      </c>
      <c r="F6" s="154">
        <f t="shared" si="1"/>
        <v>3</v>
      </c>
    </row>
    <row r="7" spans="1:8">
      <c r="A7" s="174">
        <f>SUBTOTAL(103,B$4:B7)</f>
        <v>4</v>
      </c>
      <c r="B7" s="382" t="s">
        <v>470</v>
      </c>
      <c r="C7" s="190">
        <v>3060</v>
      </c>
      <c r="D7" s="151">
        <f t="shared" si="0"/>
        <v>3060</v>
      </c>
      <c r="E7" s="153">
        <f>SUM($D$3:D7)</f>
        <v>10818</v>
      </c>
      <c r="F7" s="154">
        <f t="shared" si="1"/>
        <v>4</v>
      </c>
    </row>
    <row r="8" spans="1:8">
      <c r="A8" s="174">
        <f>SUBTOTAL(103,B$4:B8)</f>
        <v>5</v>
      </c>
      <c r="B8" s="382" t="s">
        <v>471</v>
      </c>
      <c r="C8" s="190">
        <v>240</v>
      </c>
      <c r="D8" s="151">
        <f t="shared" si="0"/>
        <v>240</v>
      </c>
      <c r="E8" s="153">
        <f>SUM($D$3:D8)</f>
        <v>11058</v>
      </c>
      <c r="F8" s="154">
        <f t="shared" si="1"/>
        <v>5</v>
      </c>
    </row>
    <row r="9" spans="1:8">
      <c r="A9" s="174">
        <f>SUBTOTAL(103,B$4:B9)</f>
        <v>6</v>
      </c>
      <c r="B9" s="382" t="s">
        <v>472</v>
      </c>
      <c r="C9" s="190">
        <v>2055</v>
      </c>
      <c r="D9" s="151">
        <f t="shared" si="0"/>
        <v>2055</v>
      </c>
      <c r="E9" s="153">
        <f>SUM($D$3:D9)</f>
        <v>13113</v>
      </c>
      <c r="F9" s="154">
        <f t="shared" si="1"/>
        <v>6</v>
      </c>
    </row>
    <row r="10" spans="1:8">
      <c r="A10" s="174">
        <f>SUBTOTAL(103,B$4:B10)</f>
        <v>7</v>
      </c>
      <c r="B10" s="382" t="s">
        <v>473</v>
      </c>
      <c r="C10" s="190">
        <v>621</v>
      </c>
      <c r="D10" s="151">
        <f t="shared" si="0"/>
        <v>621</v>
      </c>
      <c r="E10" s="153">
        <f>SUM($D$3:D10)</f>
        <v>13734</v>
      </c>
      <c r="F10" s="154">
        <f t="shared" si="1"/>
        <v>7</v>
      </c>
    </row>
    <row r="11" spans="1:8">
      <c r="A11" s="174">
        <f>SUBTOTAL(103,B$4:B11)</f>
        <v>8</v>
      </c>
      <c r="B11" s="382" t="s">
        <v>474</v>
      </c>
      <c r="C11" s="190">
        <v>3200</v>
      </c>
      <c r="D11" s="151">
        <f t="shared" si="0"/>
        <v>3200</v>
      </c>
      <c r="E11" s="153">
        <f>SUM($D$3:D11)</f>
        <v>16934</v>
      </c>
      <c r="F11" s="154">
        <f t="shared" si="1"/>
        <v>8</v>
      </c>
    </row>
    <row r="12" spans="1:8" hidden="1">
      <c r="A12" s="174">
        <f>SUBTOTAL(103,B$4:B12)</f>
        <v>8</v>
      </c>
      <c r="B12" s="147"/>
      <c r="C12" s="190"/>
      <c r="D12" s="151">
        <f t="shared" si="0"/>
        <v>0</v>
      </c>
      <c r="E12" s="153">
        <f>SUM($D$3:D12)</f>
        <v>16934</v>
      </c>
      <c r="F12" s="154">
        <f t="shared" si="1"/>
        <v>8</v>
      </c>
    </row>
    <row r="13" spans="1:8" hidden="1">
      <c r="A13" s="174">
        <f>SUBTOTAL(103,B$4:B13)</f>
        <v>8</v>
      </c>
      <c r="B13" s="147"/>
      <c r="C13" s="190"/>
      <c r="D13" s="151">
        <f t="shared" si="0"/>
        <v>0</v>
      </c>
      <c r="E13" s="153">
        <f>SUM($D$3:D13)</f>
        <v>16934</v>
      </c>
      <c r="F13" s="154">
        <f t="shared" si="1"/>
        <v>8</v>
      </c>
    </row>
    <row r="14" spans="1:8" hidden="1">
      <c r="A14" s="174">
        <f>SUBTOTAL(103,B$4:B14)</f>
        <v>8</v>
      </c>
      <c r="B14" s="147"/>
      <c r="C14" s="190"/>
      <c r="D14" s="151">
        <f t="shared" si="0"/>
        <v>0</v>
      </c>
      <c r="E14" s="153">
        <f>SUM($D$3:D14)</f>
        <v>16934</v>
      </c>
      <c r="F14" s="154">
        <f t="shared" si="1"/>
        <v>8</v>
      </c>
    </row>
    <row r="15" spans="1:8" hidden="1">
      <c r="A15" s="174">
        <f>SUBTOTAL(103,B$4:B15)</f>
        <v>8</v>
      </c>
      <c r="B15" s="191"/>
      <c r="C15" s="157"/>
      <c r="D15" s="151">
        <f t="shared" si="0"/>
        <v>0</v>
      </c>
      <c r="E15" s="153">
        <f>SUM($D$3:D15)</f>
        <v>16934</v>
      </c>
      <c r="F15" s="154">
        <f t="shared" si="1"/>
        <v>8</v>
      </c>
    </row>
    <row r="16" spans="1:8" hidden="1">
      <c r="A16" s="174">
        <f>SUBTOTAL(103,B$4:B16)</f>
        <v>8</v>
      </c>
      <c r="B16" s="147"/>
      <c r="C16" s="190"/>
      <c r="D16" s="151">
        <f t="shared" si="0"/>
        <v>0</v>
      </c>
      <c r="E16" s="153">
        <f>SUM($D$3:D16)</f>
        <v>16934</v>
      </c>
      <c r="F16" s="154">
        <f t="shared" si="1"/>
        <v>8</v>
      </c>
    </row>
    <row r="17" spans="1:6" hidden="1">
      <c r="A17" s="174">
        <f>SUBTOTAL(103,B$4:B17)</f>
        <v>8</v>
      </c>
      <c r="B17" s="191"/>
      <c r="C17" s="190"/>
      <c r="D17" s="151">
        <f t="shared" si="0"/>
        <v>0</v>
      </c>
      <c r="E17" s="153">
        <f>SUM($D$3:D17)</f>
        <v>16934</v>
      </c>
      <c r="F17" s="154">
        <f t="shared" si="1"/>
        <v>8</v>
      </c>
    </row>
    <row r="18" spans="1:6" hidden="1">
      <c r="A18" s="174">
        <f>SUBTOTAL(103,B$4:B18)</f>
        <v>8</v>
      </c>
      <c r="B18" s="147"/>
      <c r="C18" s="190"/>
      <c r="D18" s="151">
        <f t="shared" si="0"/>
        <v>0</v>
      </c>
      <c r="E18" s="153">
        <f>SUM($D$3:D18)</f>
        <v>16934</v>
      </c>
      <c r="F18" s="154">
        <f t="shared" si="1"/>
        <v>8</v>
      </c>
    </row>
    <row r="19" spans="1:6" hidden="1">
      <c r="A19" s="174">
        <f>SUBTOTAL(103,B$4:B19)</f>
        <v>8</v>
      </c>
      <c r="B19" s="147"/>
      <c r="C19" s="190"/>
      <c r="D19" s="151">
        <f t="shared" si="0"/>
        <v>0</v>
      </c>
      <c r="E19" s="153">
        <f>SUM($D$3:D19)</f>
        <v>16934</v>
      </c>
      <c r="F19" s="154">
        <f t="shared" si="1"/>
        <v>8</v>
      </c>
    </row>
    <row r="20" spans="1:6" hidden="1">
      <c r="A20" s="174">
        <f>SUBTOTAL(103,B$4:B20)</f>
        <v>8</v>
      </c>
      <c r="B20" s="147"/>
      <c r="C20" s="190"/>
      <c r="D20" s="151">
        <f t="shared" si="0"/>
        <v>0</v>
      </c>
      <c r="E20" s="153">
        <f>SUM($D$3:D20)</f>
        <v>16934</v>
      </c>
      <c r="F20" s="154">
        <f t="shared" si="1"/>
        <v>8</v>
      </c>
    </row>
    <row r="21" spans="1:6" hidden="1">
      <c r="A21" s="174">
        <f>SUBTOTAL(103,B$4:B21)</f>
        <v>8</v>
      </c>
      <c r="B21" s="306"/>
      <c r="C21" s="190"/>
      <c r="D21" s="151">
        <f t="shared" si="0"/>
        <v>0</v>
      </c>
      <c r="E21" s="153">
        <f>SUM($D$3:D21)</f>
        <v>16934</v>
      </c>
      <c r="F21" s="154">
        <f t="shared" si="1"/>
        <v>8</v>
      </c>
    </row>
    <row r="22" spans="1:6" hidden="1">
      <c r="A22" s="174">
        <f>SUBTOTAL(103,B$4:B22)</f>
        <v>8</v>
      </c>
      <c r="B22" s="306"/>
      <c r="C22" s="190"/>
      <c r="D22" s="151">
        <f t="shared" si="0"/>
        <v>0</v>
      </c>
      <c r="E22" s="153">
        <f>SUM($D$3:D22)</f>
        <v>16934</v>
      </c>
      <c r="F22" s="154">
        <f t="shared" si="1"/>
        <v>8</v>
      </c>
    </row>
    <row r="23" spans="1:6" hidden="1">
      <c r="A23" s="174">
        <f>SUBTOTAL(103,B$4:B23)</f>
        <v>8</v>
      </c>
      <c r="B23" s="306"/>
      <c r="C23" s="190"/>
      <c r="D23" s="151">
        <f t="shared" si="0"/>
        <v>0</v>
      </c>
      <c r="E23" s="153">
        <f>SUM($D$3:D23)</f>
        <v>16934</v>
      </c>
      <c r="F23" s="154">
        <f t="shared" si="1"/>
        <v>8</v>
      </c>
    </row>
    <row r="24" spans="1:6" hidden="1">
      <c r="A24" s="174">
        <f>SUBTOTAL(103,B$4:B24)</f>
        <v>8</v>
      </c>
      <c r="B24" s="306"/>
      <c r="C24" s="190"/>
      <c r="D24" s="151">
        <f t="shared" si="0"/>
        <v>0</v>
      </c>
      <c r="E24" s="153">
        <f>SUM($D$3:D24)</f>
        <v>16934</v>
      </c>
      <c r="F24" s="154">
        <f t="shared" si="1"/>
        <v>8</v>
      </c>
    </row>
    <row r="25" spans="1:6" hidden="1">
      <c r="A25" s="174">
        <f>SUBTOTAL(103,B$4:B25)</f>
        <v>8</v>
      </c>
      <c r="B25" s="306"/>
      <c r="C25" s="190"/>
      <c r="D25" s="151">
        <f t="shared" si="0"/>
        <v>0</v>
      </c>
      <c r="E25" s="153">
        <f>SUM($D$3:D25)</f>
        <v>16934</v>
      </c>
      <c r="F25" s="154">
        <f t="shared" si="1"/>
        <v>8</v>
      </c>
    </row>
    <row r="26" spans="1:6" hidden="1">
      <c r="A26" s="174">
        <f>SUBTOTAL(103,B$4:B26)</f>
        <v>8</v>
      </c>
      <c r="B26" s="306"/>
      <c r="C26" s="190"/>
      <c r="D26" s="151">
        <f t="shared" si="0"/>
        <v>0</v>
      </c>
      <c r="E26" s="153">
        <f>SUM($D$3:D26)</f>
        <v>16934</v>
      </c>
      <c r="F26" s="154">
        <f t="shared" si="1"/>
        <v>8</v>
      </c>
    </row>
    <row r="27" spans="1:6" hidden="1">
      <c r="A27" s="174">
        <f>SUBTOTAL(103,B$4:B27)</f>
        <v>8</v>
      </c>
      <c r="B27" s="306"/>
      <c r="C27" s="190"/>
      <c r="D27" s="151">
        <f t="shared" si="0"/>
        <v>0</v>
      </c>
      <c r="E27" s="153">
        <f>SUM($D$3:D27)</f>
        <v>16934</v>
      </c>
      <c r="F27" s="154">
        <f t="shared" si="1"/>
        <v>8</v>
      </c>
    </row>
    <row r="28" spans="1:6" hidden="1">
      <c r="A28" s="174">
        <f>SUBTOTAL(103,B$4:B28)</f>
        <v>8</v>
      </c>
      <c r="B28" s="306"/>
      <c r="C28" s="190"/>
      <c r="D28" s="151">
        <f t="shared" si="0"/>
        <v>0</v>
      </c>
      <c r="E28" s="153">
        <f>SUM($D$3:D28)</f>
        <v>16934</v>
      </c>
      <c r="F28" s="154">
        <f t="shared" si="1"/>
        <v>8</v>
      </c>
    </row>
    <row r="29" spans="1:6" hidden="1">
      <c r="A29" s="174">
        <f>SUBTOTAL(103,B$4:B29)</f>
        <v>8</v>
      </c>
      <c r="B29" s="306"/>
      <c r="C29" s="190"/>
      <c r="D29" s="151">
        <f t="shared" si="0"/>
        <v>0</v>
      </c>
      <c r="E29" s="153">
        <f>SUM($D$3:D29)</f>
        <v>16934</v>
      </c>
      <c r="F29" s="154">
        <f t="shared" si="1"/>
        <v>8</v>
      </c>
    </row>
    <row r="30" spans="1:6" hidden="1">
      <c r="A30" s="174">
        <f>SUBTOTAL(103,B$4:B30)</f>
        <v>8</v>
      </c>
      <c r="B30" s="306"/>
      <c r="C30" s="190"/>
      <c r="D30" s="151">
        <f t="shared" si="0"/>
        <v>0</v>
      </c>
      <c r="E30" s="153">
        <f>SUM($D$3:D30)</f>
        <v>16934</v>
      </c>
      <c r="F30" s="154">
        <f t="shared" si="1"/>
        <v>8</v>
      </c>
    </row>
    <row r="31" spans="1:6" hidden="1">
      <c r="A31" s="174">
        <f>SUBTOTAL(103,B$4:B31)</f>
        <v>8</v>
      </c>
      <c r="B31" s="306"/>
      <c r="C31" s="190"/>
      <c r="D31" s="151">
        <f t="shared" si="0"/>
        <v>0</v>
      </c>
      <c r="E31" s="153">
        <f>SUM($D$3:D31)</f>
        <v>16934</v>
      </c>
      <c r="F31" s="154">
        <f t="shared" si="1"/>
        <v>8</v>
      </c>
    </row>
    <row r="32" spans="1:6" hidden="1">
      <c r="A32" s="174">
        <f>SUBTOTAL(103,B$4:B32)</f>
        <v>8</v>
      </c>
      <c r="B32" s="391"/>
      <c r="C32" s="190"/>
      <c r="D32" s="151">
        <f t="shared" si="0"/>
        <v>0</v>
      </c>
      <c r="E32" s="153">
        <f>SUM($D$3:D32)</f>
        <v>16934</v>
      </c>
      <c r="F32" s="154">
        <f t="shared" si="1"/>
        <v>8</v>
      </c>
    </row>
    <row r="33" spans="1:6" hidden="1">
      <c r="A33" s="174">
        <f>SUBTOTAL(103,B$4:B33)</f>
        <v>8</v>
      </c>
      <c r="B33" s="391"/>
      <c r="C33" s="190"/>
      <c r="D33" s="151">
        <f t="shared" si="0"/>
        <v>0</v>
      </c>
      <c r="E33" s="153">
        <f>SUM($D$3:D33)</f>
        <v>16934</v>
      </c>
      <c r="F33" s="154">
        <f t="shared" si="1"/>
        <v>8</v>
      </c>
    </row>
    <row r="34" spans="1:6" hidden="1">
      <c r="A34" s="174">
        <f>SUBTOTAL(103,B$4:B34)</f>
        <v>8</v>
      </c>
      <c r="B34" s="391"/>
      <c r="C34" s="190"/>
      <c r="D34" s="151">
        <f t="shared" si="0"/>
        <v>0</v>
      </c>
      <c r="E34" s="153">
        <f>SUM($D$3:D34)</f>
        <v>16934</v>
      </c>
      <c r="F34" s="154">
        <f t="shared" si="1"/>
        <v>8</v>
      </c>
    </row>
    <row r="35" spans="1:6" hidden="1">
      <c r="A35" s="174">
        <f>SUBTOTAL(103,B$4:B35)</f>
        <v>8</v>
      </c>
      <c r="B35" s="391"/>
      <c r="C35" s="190"/>
      <c r="D35" s="151">
        <f t="shared" si="0"/>
        <v>0</v>
      </c>
      <c r="E35" s="153">
        <f>SUM($D$3:D35)</f>
        <v>16934</v>
      </c>
      <c r="F35" s="154">
        <f t="shared" si="1"/>
        <v>8</v>
      </c>
    </row>
    <row r="36" spans="1:6" hidden="1">
      <c r="A36" s="174">
        <f>SUBTOTAL(103,B$4:B36)</f>
        <v>8</v>
      </c>
      <c r="B36" s="391"/>
      <c r="C36" s="190"/>
      <c r="D36" s="151">
        <f t="shared" si="0"/>
        <v>0</v>
      </c>
      <c r="E36" s="153">
        <f>SUM($D$3:D36)</f>
        <v>16934</v>
      </c>
      <c r="F36" s="154">
        <f t="shared" si="1"/>
        <v>8</v>
      </c>
    </row>
    <row r="37" spans="1:6" hidden="1">
      <c r="A37" s="174">
        <f>SUBTOTAL(103,B$4:B37)</f>
        <v>8</v>
      </c>
      <c r="B37" s="391"/>
      <c r="C37" s="190"/>
      <c r="D37" s="151">
        <f t="shared" si="0"/>
        <v>0</v>
      </c>
      <c r="E37" s="153">
        <f>SUM($D$3:D37)</f>
        <v>16934</v>
      </c>
      <c r="F37" s="154">
        <f t="shared" si="1"/>
        <v>8</v>
      </c>
    </row>
    <row r="38" spans="1:6" hidden="1">
      <c r="A38" s="174">
        <f>SUBTOTAL(103,B$4:B38)</f>
        <v>8</v>
      </c>
      <c r="B38" s="306"/>
      <c r="C38" s="190"/>
      <c r="D38" s="151">
        <f t="shared" si="0"/>
        <v>0</v>
      </c>
      <c r="E38" s="153">
        <f>SUM($D$3:D38)</f>
        <v>16934</v>
      </c>
      <c r="F38" s="154">
        <f t="shared" si="1"/>
        <v>8</v>
      </c>
    </row>
    <row r="39" spans="1:6" hidden="1">
      <c r="A39" s="174">
        <f>SUBTOTAL(103,B$4:B39)</f>
        <v>8</v>
      </c>
      <c r="B39" s="306"/>
      <c r="C39" s="190"/>
      <c r="D39" s="151">
        <f t="shared" si="0"/>
        <v>0</v>
      </c>
      <c r="E39" s="153">
        <f>SUM($D$3:D39)</f>
        <v>16934</v>
      </c>
      <c r="F39" s="154">
        <f t="shared" si="1"/>
        <v>8</v>
      </c>
    </row>
    <row r="40" spans="1:6" hidden="1">
      <c r="A40" s="174">
        <f>SUBTOTAL(103,B$4:B40)</f>
        <v>8</v>
      </c>
      <c r="B40" s="391"/>
      <c r="C40" s="190"/>
      <c r="D40" s="151">
        <f t="shared" si="0"/>
        <v>0</v>
      </c>
      <c r="E40" s="153">
        <f>SUM($D$3:D40)</f>
        <v>16934</v>
      </c>
      <c r="F40" s="154">
        <f t="shared" si="1"/>
        <v>8</v>
      </c>
    </row>
    <row r="41" spans="1:6" hidden="1">
      <c r="A41" s="174">
        <f>SUBTOTAL(103,B$4:B41)</f>
        <v>8</v>
      </c>
      <c r="B41" s="391"/>
      <c r="C41" s="190"/>
      <c r="D41" s="151">
        <f t="shared" si="0"/>
        <v>0</v>
      </c>
      <c r="E41" s="153">
        <f>SUM($D$3:D41)</f>
        <v>16934</v>
      </c>
      <c r="F41" s="154">
        <f t="shared" si="1"/>
        <v>8</v>
      </c>
    </row>
    <row r="42" spans="1:6" hidden="1">
      <c r="A42" s="174">
        <f>SUBTOTAL(103,B$4:B42)</f>
        <v>8</v>
      </c>
      <c r="B42" s="391"/>
      <c r="C42" s="190"/>
      <c r="D42" s="151">
        <f t="shared" si="0"/>
        <v>0</v>
      </c>
      <c r="E42" s="153">
        <f>SUM($D$3:D42)</f>
        <v>16934</v>
      </c>
      <c r="F42" s="154">
        <f t="shared" si="1"/>
        <v>8</v>
      </c>
    </row>
    <row r="43" spans="1:6" hidden="1">
      <c r="A43" s="174">
        <f>SUBTOTAL(103,B$4:B43)</f>
        <v>8</v>
      </c>
      <c r="B43" s="391"/>
      <c r="C43" s="190"/>
      <c r="D43" s="151">
        <f t="shared" si="0"/>
        <v>0</v>
      </c>
      <c r="E43" s="153">
        <f>SUM($D$3:D43)</f>
        <v>16934</v>
      </c>
      <c r="F43" s="154">
        <f t="shared" si="1"/>
        <v>8</v>
      </c>
    </row>
    <row r="44" spans="1:6" hidden="1">
      <c r="A44" s="174">
        <f>SUBTOTAL(103,B$4:B44)</f>
        <v>8</v>
      </c>
      <c r="B44" s="391"/>
      <c r="C44" s="190"/>
      <c r="D44" s="151">
        <f t="shared" si="0"/>
        <v>0</v>
      </c>
      <c r="E44" s="153">
        <f>SUM($D$3:D44)</f>
        <v>16934</v>
      </c>
      <c r="F44" s="154">
        <f t="shared" si="1"/>
        <v>8</v>
      </c>
    </row>
    <row r="45" spans="1:6" hidden="1">
      <c r="A45" s="174">
        <f>SUBTOTAL(103,B$4:B45)</f>
        <v>8</v>
      </c>
      <c r="B45" s="391"/>
      <c r="C45" s="190"/>
      <c r="D45" s="151">
        <f t="shared" si="0"/>
        <v>0</v>
      </c>
      <c r="E45" s="153">
        <f>SUM($D$3:D45)</f>
        <v>16934</v>
      </c>
      <c r="F45" s="154">
        <f t="shared" si="1"/>
        <v>8</v>
      </c>
    </row>
    <row r="46" spans="1:6" hidden="1">
      <c r="A46" s="174">
        <f>SUBTOTAL(103,B$4:B46)</f>
        <v>8</v>
      </c>
      <c r="B46" s="391"/>
      <c r="C46" s="190"/>
      <c r="D46" s="151">
        <f t="shared" si="0"/>
        <v>0</v>
      </c>
      <c r="E46" s="153">
        <f>SUM($D$3:D46)</f>
        <v>16934</v>
      </c>
      <c r="F46" s="154">
        <f t="shared" si="1"/>
        <v>8</v>
      </c>
    </row>
    <row r="47" spans="1:6" hidden="1">
      <c r="A47" s="174">
        <f>SUBTOTAL(103,B$4:B47)</f>
        <v>8</v>
      </c>
      <c r="B47" s="391"/>
      <c r="C47" s="190"/>
      <c r="D47" s="151">
        <f t="shared" si="0"/>
        <v>0</v>
      </c>
      <c r="E47" s="153">
        <f>SUM($D$3:D47)</f>
        <v>16934</v>
      </c>
      <c r="F47" s="154">
        <f t="shared" si="1"/>
        <v>8</v>
      </c>
    </row>
    <row r="48" spans="1:6" hidden="1">
      <c r="A48" s="174">
        <f>SUBTOTAL(103,B$4:B48)</f>
        <v>8</v>
      </c>
      <c r="B48" s="147"/>
      <c r="C48" s="190"/>
      <c r="D48" s="151">
        <f t="shared" si="0"/>
        <v>0</v>
      </c>
      <c r="E48" s="153">
        <f>SUM($D$3:D48)</f>
        <v>16934</v>
      </c>
      <c r="F48" s="154">
        <f t="shared" si="1"/>
        <v>8</v>
      </c>
    </row>
    <row r="49" spans="1:5">
      <c r="A49" s="155"/>
      <c r="B49" s="156" t="s">
        <v>243</v>
      </c>
      <c r="C49" s="157">
        <f>SUM(C4:C48)</f>
        <v>16934</v>
      </c>
      <c r="D49" s="158"/>
      <c r="E49" s="159"/>
    </row>
    <row r="50" spans="1:5">
      <c r="A50" s="515" t="s">
        <v>528</v>
      </c>
      <c r="B50" s="516"/>
      <c r="C50" s="517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2025-08-06T07:49:18Z</cp:lastPrinted>
  <dcterms:created xsi:type="dcterms:W3CDTF">2024-07-22T13:09:54Z</dcterms:created>
  <dcterms:modified xsi:type="dcterms:W3CDTF">2025-08-06T09:43:57Z</dcterms:modified>
</cp:coreProperties>
</file>