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1-2025\"/>
    </mc:Choice>
  </mc:AlternateContent>
  <xr:revisionPtr revIDLastSave="0" documentId="13_ncr:1_{6E013C94-445A-4A9C-8AF2-582397C7E0DA}" xr6:coauthVersionLast="43" xr6:coauthVersionMax="43" xr10:uidLastSave="{00000000-0000-0000-0000-000000000000}"/>
  <bookViews>
    <workbookView xWindow="-120" yWindow="-120" windowWidth="20730" windowHeight="11310" tabRatio="859" activeTab="1" xr2:uid="{00000000-000D-0000-FFFF-FFFF00000000}"/>
  </bookViews>
  <sheets>
    <sheet name="Home" sheetId="24" r:id="rId1"/>
    <sheet name="report" sheetId="15" r:id="rId2"/>
    <sheet name="list" sheetId="19" r:id="rId3"/>
    <sheet name="purchase-list" sheetId="20" r:id="rId4"/>
    <sheet name="store" sheetId="1" r:id="rId5"/>
    <sheet name="purchase" sheetId="2" r:id="rId6"/>
    <sheet name="misc" sheetId="23" r:id="rId7"/>
    <sheet name="1" sheetId="25" r:id="rId8"/>
    <sheet name="2" sheetId="26" r:id="rId9"/>
    <sheet name="3" sheetId="27" r:id="rId10"/>
    <sheet name="4" sheetId="28" r:id="rId11"/>
    <sheet name="5" sheetId="29" r:id="rId12"/>
    <sheet name="6" sheetId="30" r:id="rId13"/>
    <sheet name="7" sheetId="31" r:id="rId14"/>
    <sheet name="8" sheetId="32" r:id="rId15"/>
    <sheet name="Topsheet" sheetId="33" r:id="rId16"/>
  </sheets>
  <definedNames>
    <definedName name="_xlnm._FilterDatabase" localSheetId="2" hidden="1">list!$F$1:$F$253</definedName>
    <definedName name="_xlnm._FilterDatabase" localSheetId="5" hidden="1">purchase!$U$1:$U$498</definedName>
    <definedName name="_xlnm._FilterDatabase" localSheetId="3" hidden="1">'purchase-list'!$N$1:$N$260</definedName>
    <definedName name="_xlnm._FilterDatabase" localSheetId="1" hidden="1">report!$Q$1:$Q$297</definedName>
    <definedName name="_xlnm._FilterDatabase" localSheetId="4" hidden="1">store!$AA$1:$AA$253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3" i="1"/>
  <c r="G13" i="1" l="1"/>
  <c r="S1" i="2" l="1"/>
  <c r="O1" i="2" l="1"/>
  <c r="X252" i="1" l="1"/>
  <c r="C27" i="26" l="1"/>
  <c r="C22" i="25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20" i="30"/>
  <c r="D9" i="33" s="1"/>
  <c r="E1" i="2"/>
  <c r="C11" i="23"/>
  <c r="C23" i="23"/>
  <c r="C34" i="23"/>
  <c r="C45" i="23"/>
  <c r="C56" i="23"/>
  <c r="C67" i="23"/>
  <c r="C81" i="23"/>
  <c r="C97" i="23"/>
  <c r="T100" i="2"/>
  <c r="G98" i="1" s="1"/>
  <c r="X98" i="1"/>
  <c r="E99" i="15" s="1"/>
  <c r="C21" i="29"/>
  <c r="C27" i="27"/>
  <c r="D6" i="33" s="1"/>
  <c r="A16" i="28"/>
  <c r="F16" i="28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5" i="33"/>
  <c r="G1" i="2"/>
  <c r="D24" i="26"/>
  <c r="D17" i="26"/>
  <c r="D25" i="26"/>
  <c r="D26" i="26"/>
  <c r="A24" i="26"/>
  <c r="A25" i="26"/>
  <c r="A26" i="26"/>
  <c r="X86" i="1"/>
  <c r="E87" i="15" s="1"/>
  <c r="C39" i="31"/>
  <c r="D10" i="33" s="1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I12" i="15"/>
  <c r="J12" i="15" s="1"/>
  <c r="I13" i="15"/>
  <c r="J13" i="15" s="1"/>
  <c r="I15" i="15"/>
  <c r="J15" i="15" s="1"/>
  <c r="I17" i="15"/>
  <c r="I19" i="15"/>
  <c r="I20" i="15"/>
  <c r="J20" i="15" s="1"/>
  <c r="I21" i="15"/>
  <c r="I23" i="15"/>
  <c r="I24" i="15"/>
  <c r="J24" i="15" s="1"/>
  <c r="I31" i="15"/>
  <c r="J31" i="15" s="1"/>
  <c r="I32" i="15"/>
  <c r="J32" i="15" s="1"/>
  <c r="I35" i="15"/>
  <c r="I37" i="15"/>
  <c r="I39" i="15"/>
  <c r="J39" i="15" s="1"/>
  <c r="I40" i="15"/>
  <c r="J40" i="15" s="1"/>
  <c r="I41" i="15"/>
  <c r="I43" i="15"/>
  <c r="I44" i="15"/>
  <c r="J44" i="15" s="1"/>
  <c r="I47" i="15"/>
  <c r="J47" i="15" s="1"/>
  <c r="I48" i="15"/>
  <c r="I51" i="15"/>
  <c r="I52" i="15"/>
  <c r="J52" i="15" s="1"/>
  <c r="I53" i="15"/>
  <c r="J53" i="15" s="1"/>
  <c r="I55" i="15"/>
  <c r="I56" i="15"/>
  <c r="J56" i="15" s="1"/>
  <c r="I57" i="15"/>
  <c r="J57" i="15" s="1"/>
  <c r="I59" i="15"/>
  <c r="J59" i="15" s="1"/>
  <c r="I61" i="15"/>
  <c r="I63" i="15"/>
  <c r="I67" i="15"/>
  <c r="J67" i="15" s="1"/>
  <c r="I68" i="15"/>
  <c r="J68" i="15" s="1"/>
  <c r="I69" i="15"/>
  <c r="I71" i="15"/>
  <c r="I72" i="15"/>
  <c r="J72" i="15" s="1"/>
  <c r="I75" i="15"/>
  <c r="J75" i="15" s="1"/>
  <c r="I77" i="15"/>
  <c r="I79" i="15"/>
  <c r="J79" i="15" s="1"/>
  <c r="I80" i="15"/>
  <c r="J80" i="15" s="1"/>
  <c r="I83" i="15"/>
  <c r="J83" i="15" s="1"/>
  <c r="I84" i="15"/>
  <c r="I85" i="15"/>
  <c r="J85" i="15" s="1"/>
  <c r="I87" i="15"/>
  <c r="J87" i="15" s="1"/>
  <c r="I88" i="15"/>
  <c r="J88" i="15" s="1"/>
  <c r="I91" i="15"/>
  <c r="I92" i="15"/>
  <c r="J92" i="15" s="1"/>
  <c r="I95" i="15"/>
  <c r="J95" i="15" s="1"/>
  <c r="I96" i="15"/>
  <c r="J96" i="15" s="1"/>
  <c r="I97" i="15"/>
  <c r="I99" i="15"/>
  <c r="I104" i="15"/>
  <c r="J104" i="15" s="1"/>
  <c r="I105" i="15"/>
  <c r="J105" i="15" s="1"/>
  <c r="I107" i="15"/>
  <c r="I108" i="15"/>
  <c r="J108" i="15" s="1"/>
  <c r="I111" i="15"/>
  <c r="J111" i="15" s="1"/>
  <c r="I112" i="15"/>
  <c r="J112" i="15" s="1"/>
  <c r="I115" i="15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I169" i="15"/>
  <c r="J169" i="15" s="1"/>
  <c r="I171" i="15"/>
  <c r="J171" i="15" s="1"/>
  <c r="I175" i="15"/>
  <c r="J175" i="15" s="1"/>
  <c r="I179" i="15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I244" i="15"/>
  <c r="J244" i="15" s="1"/>
  <c r="I249" i="15"/>
  <c r="J249" i="15" s="1"/>
  <c r="I251" i="15"/>
  <c r="J251" i="15" s="1"/>
  <c r="I252" i="15"/>
  <c r="J252" i="15" s="1"/>
  <c r="A5" i="32"/>
  <c r="F5" i="32" s="1"/>
  <c r="A6" i="32"/>
  <c r="F6" i="32" s="1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T10" i="2"/>
  <c r="G9" i="15" s="1"/>
  <c r="V10" i="2"/>
  <c r="M9" i="20" s="1"/>
  <c r="N9" i="20" s="1"/>
  <c r="X13" i="1"/>
  <c r="E14" i="15" s="1"/>
  <c r="C42" i="32"/>
  <c r="D11" i="33" s="1"/>
  <c r="C24" i="28"/>
  <c r="D7" i="33" s="1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E4" i="29" s="1"/>
  <c r="D5" i="29"/>
  <c r="E5" i="29" s="1"/>
  <c r="D6" i="29"/>
  <c r="D7" i="29"/>
  <c r="D8" i="29"/>
  <c r="D9" i="29"/>
  <c r="D10" i="29"/>
  <c r="D11" i="29"/>
  <c r="D12" i="29"/>
  <c r="D13" i="29"/>
  <c r="D14" i="29"/>
  <c r="D15" i="29"/>
  <c r="D16" i="29"/>
  <c r="A16" i="29"/>
  <c r="A22" i="28"/>
  <c r="A23" i="28"/>
  <c r="D4" i="27"/>
  <c r="A17" i="27"/>
  <c r="F17" i="27" s="1"/>
  <c r="A18" i="27"/>
  <c r="F18" i="27" s="1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8" i="26"/>
  <c r="D19" i="26"/>
  <c r="D20" i="26"/>
  <c r="D21" i="26"/>
  <c r="D22" i="26"/>
  <c r="A22" i="26"/>
  <c r="A23" i="26"/>
  <c r="F3" i="2"/>
  <c r="B14" i="23" s="1"/>
  <c r="D23" i="26"/>
  <c r="A21" i="26"/>
  <c r="F21" i="26" s="1"/>
  <c r="A20" i="26"/>
  <c r="F20" i="26" s="1"/>
  <c r="A20" i="28"/>
  <c r="F20" i="28" s="1"/>
  <c r="A21" i="28"/>
  <c r="F21" i="28" s="1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16" i="25"/>
  <c r="F16" i="25" s="1"/>
  <c r="A17" i="25"/>
  <c r="F17" i="25" s="1"/>
  <c r="A18" i="25"/>
  <c r="F18" i="25" s="1"/>
  <c r="A19" i="25"/>
  <c r="F19" i="25" s="1"/>
  <c r="T6" i="2"/>
  <c r="T7" i="2"/>
  <c r="G6" i="15" s="1"/>
  <c r="T8" i="2"/>
  <c r="E6" i="19" s="1"/>
  <c r="F6" i="19" s="1"/>
  <c r="T9" i="2"/>
  <c r="T11" i="2"/>
  <c r="T12" i="2"/>
  <c r="E10" i="19" s="1"/>
  <c r="F10" i="19" s="1"/>
  <c r="T13" i="2"/>
  <c r="T14" i="2"/>
  <c r="T15" i="2"/>
  <c r="E13" i="19" s="1"/>
  <c r="F13" i="19" s="1"/>
  <c r="T16" i="2"/>
  <c r="G14" i="1" s="1"/>
  <c r="T17" i="2"/>
  <c r="E15" i="19" s="1"/>
  <c r="F15" i="19" s="1"/>
  <c r="T18" i="2"/>
  <c r="T19" i="2"/>
  <c r="E17" i="19" s="1"/>
  <c r="F17" i="19" s="1"/>
  <c r="T20" i="2"/>
  <c r="E18" i="19" s="1"/>
  <c r="F18" i="19" s="1"/>
  <c r="T21" i="2"/>
  <c r="T22" i="2"/>
  <c r="G20" i="1" s="1"/>
  <c r="T23" i="2"/>
  <c r="G22" i="15" s="1"/>
  <c r="T24" i="2"/>
  <c r="T25" i="2"/>
  <c r="G23" i="1" s="1"/>
  <c r="T26" i="2"/>
  <c r="T27" i="2"/>
  <c r="E25" i="19" s="1"/>
  <c r="F25" i="19" s="1"/>
  <c r="T28" i="2"/>
  <c r="G27" i="15" s="1"/>
  <c r="T29" i="2"/>
  <c r="T30" i="2"/>
  <c r="T31" i="2"/>
  <c r="T32" i="2"/>
  <c r="E30" i="19" s="1"/>
  <c r="F30" i="19" s="1"/>
  <c r="T33" i="2"/>
  <c r="X31" i="1"/>
  <c r="E32" i="15" s="1"/>
  <c r="T34" i="2"/>
  <c r="T35" i="2"/>
  <c r="E33" i="19" s="1"/>
  <c r="F33" i="19" s="1"/>
  <c r="T36" i="2"/>
  <c r="T37" i="2"/>
  <c r="G36" i="15" s="1"/>
  <c r="T38" i="2"/>
  <c r="T39" i="2"/>
  <c r="E37" i="19" s="1"/>
  <c r="F37" i="19" s="1"/>
  <c r="T40" i="2"/>
  <c r="G39" i="15" s="1"/>
  <c r="T41" i="2"/>
  <c r="E39" i="19" s="1"/>
  <c r="F39" i="19" s="1"/>
  <c r="T42" i="2"/>
  <c r="G41" i="15" s="1"/>
  <c r="T43" i="2"/>
  <c r="E41" i="19" s="1"/>
  <c r="F41" i="19" s="1"/>
  <c r="T44" i="2"/>
  <c r="T45" i="2"/>
  <c r="E43" i="19" s="1"/>
  <c r="F43" i="19" s="1"/>
  <c r="T46" i="2"/>
  <c r="G45" i="15" s="1"/>
  <c r="T47" i="2"/>
  <c r="T48" i="2"/>
  <c r="E46" i="19" s="1"/>
  <c r="F46" i="19" s="1"/>
  <c r="T49" i="2"/>
  <c r="T50" i="2"/>
  <c r="E48" i="19" s="1"/>
  <c r="T51" i="2"/>
  <c r="E49" i="19" s="1"/>
  <c r="F49" i="19" s="1"/>
  <c r="T52" i="2"/>
  <c r="E50" i="19" s="1"/>
  <c r="F50" i="19" s="1"/>
  <c r="T53" i="2"/>
  <c r="G52" i="15" s="1"/>
  <c r="T54" i="2"/>
  <c r="E52" i="19" s="1"/>
  <c r="F52" i="19" s="1"/>
  <c r="T55" i="2"/>
  <c r="E53" i="19" s="1"/>
  <c r="F53" i="19" s="1"/>
  <c r="T56" i="2"/>
  <c r="G55" i="15" s="1"/>
  <c r="T57" i="2"/>
  <c r="E55" i="19" s="1"/>
  <c r="F55" i="19" s="1"/>
  <c r="T58" i="2"/>
  <c r="G57" i="15" s="1"/>
  <c r="T59" i="2"/>
  <c r="T60" i="2"/>
  <c r="G59" i="15" s="1"/>
  <c r="T61" i="2"/>
  <c r="G60" i="15" s="1"/>
  <c r="T62" i="2"/>
  <c r="E60" i="19" s="1"/>
  <c r="F60" i="19" s="1"/>
  <c r="T63" i="2"/>
  <c r="G62" i="15" s="1"/>
  <c r="T64" i="2"/>
  <c r="E62" i="19" s="1"/>
  <c r="F62" i="19" s="1"/>
  <c r="T65" i="2"/>
  <c r="G63" i="1" s="1"/>
  <c r="T66" i="2"/>
  <c r="G65" i="15" s="1"/>
  <c r="T67" i="2"/>
  <c r="G66" i="15" s="1"/>
  <c r="T68" i="2"/>
  <c r="G67" i="15" s="1"/>
  <c r="T69" i="2"/>
  <c r="G67" i="1" s="1"/>
  <c r="T70" i="2"/>
  <c r="G69" i="15" s="1"/>
  <c r="T71" i="2"/>
  <c r="E69" i="19" s="1"/>
  <c r="F69" i="19" s="1"/>
  <c r="T72" i="2"/>
  <c r="G71" i="15" s="1"/>
  <c r="T73" i="2"/>
  <c r="T74" i="2"/>
  <c r="G73" i="15" s="1"/>
  <c r="T75" i="2"/>
  <c r="G73" i="1" s="1"/>
  <c r="T76" i="2"/>
  <c r="G75" i="15" s="1"/>
  <c r="T77" i="2"/>
  <c r="T78" i="2"/>
  <c r="T79" i="2"/>
  <c r="E77" i="19" s="1"/>
  <c r="F77" i="19" s="1"/>
  <c r="T80" i="2"/>
  <c r="G79" i="15" s="1"/>
  <c r="T81" i="2"/>
  <c r="T82" i="2"/>
  <c r="E80" i="19" s="1"/>
  <c r="F80" i="19" s="1"/>
  <c r="T83" i="2"/>
  <c r="G82" i="15" s="1"/>
  <c r="T84" i="2"/>
  <c r="T85" i="2"/>
  <c r="E83" i="19" s="1"/>
  <c r="F83" i="19" s="1"/>
  <c r="T86" i="2"/>
  <c r="G84" i="1" s="1"/>
  <c r="T87" i="2"/>
  <c r="G85" i="1" s="1"/>
  <c r="T88" i="2"/>
  <c r="G86" i="1" s="1"/>
  <c r="T89" i="2"/>
  <c r="E87" i="19" s="1"/>
  <c r="F87" i="19" s="1"/>
  <c r="T90" i="2"/>
  <c r="E88" i="19" s="1"/>
  <c r="F88" i="19" s="1"/>
  <c r="T91" i="2"/>
  <c r="G90" i="15" s="1"/>
  <c r="T92" i="2"/>
  <c r="E90" i="19" s="1"/>
  <c r="F90" i="19" s="1"/>
  <c r="T93" i="2"/>
  <c r="T94" i="2"/>
  <c r="G93" i="15" s="1"/>
  <c r="T95" i="2"/>
  <c r="T96" i="2"/>
  <c r="T97" i="2"/>
  <c r="G95" i="1" s="1"/>
  <c r="T98" i="2"/>
  <c r="G97" i="15" s="1"/>
  <c r="V98" i="2"/>
  <c r="M97" i="20" s="1"/>
  <c r="N97" i="20" s="1"/>
  <c r="T99" i="2"/>
  <c r="G98" i="15" s="1"/>
  <c r="T101" i="2"/>
  <c r="G99" i="1" s="1"/>
  <c r="T102" i="2"/>
  <c r="T103" i="2"/>
  <c r="G102" i="15" s="1"/>
  <c r="T104" i="2"/>
  <c r="G102" i="1" s="1"/>
  <c r="T105" i="2"/>
  <c r="T106" i="2"/>
  <c r="G105" i="15" s="1"/>
  <c r="T107" i="2"/>
  <c r="E105" i="19" s="1"/>
  <c r="F105" i="19" s="1"/>
  <c r="T108" i="2"/>
  <c r="G107" i="15" s="1"/>
  <c r="T109" i="2"/>
  <c r="E107" i="19" s="1"/>
  <c r="F107" i="19" s="1"/>
  <c r="T110" i="2"/>
  <c r="E108" i="19" s="1"/>
  <c r="F108" i="19" s="1"/>
  <c r="T111" i="2"/>
  <c r="E109" i="19" s="1"/>
  <c r="F109" i="19" s="1"/>
  <c r="T112" i="2"/>
  <c r="G111" i="15" s="1"/>
  <c r="T113" i="2"/>
  <c r="G111" i="1" s="1"/>
  <c r="T114" i="2"/>
  <c r="T115" i="2"/>
  <c r="T116" i="2"/>
  <c r="E114" i="19" s="1"/>
  <c r="F114" i="19" s="1"/>
  <c r="T117" i="2"/>
  <c r="E115" i="19" s="1"/>
  <c r="F115" i="19" s="1"/>
  <c r="T118" i="2"/>
  <c r="E116" i="19" s="1"/>
  <c r="F116" i="19" s="1"/>
  <c r="T119" i="2"/>
  <c r="E117" i="19" s="1"/>
  <c r="F117" i="19" s="1"/>
  <c r="T120" i="2"/>
  <c r="E118" i="19" s="1"/>
  <c r="F118" i="19" s="1"/>
  <c r="T121" i="2"/>
  <c r="G119" i="1" s="1"/>
  <c r="T122" i="2"/>
  <c r="E120" i="19" s="1"/>
  <c r="F120" i="19" s="1"/>
  <c r="T123" i="2"/>
  <c r="T124" i="2"/>
  <c r="E122" i="19" s="1"/>
  <c r="F122" i="19" s="1"/>
  <c r="T125" i="2"/>
  <c r="E123" i="19" s="1"/>
  <c r="F123" i="19" s="1"/>
  <c r="T126" i="2"/>
  <c r="G124" i="1" s="1"/>
  <c r="T127" i="2"/>
  <c r="T128" i="2"/>
  <c r="G126" i="1" s="1"/>
  <c r="T129" i="2"/>
  <c r="G128" i="15" s="1"/>
  <c r="T130" i="2"/>
  <c r="G128" i="1" s="1"/>
  <c r="T131" i="2"/>
  <c r="E129" i="19" s="1"/>
  <c r="F129" i="19" s="1"/>
  <c r="T132" i="2"/>
  <c r="G131" i="15" s="1"/>
  <c r="T133" i="2"/>
  <c r="G132" i="15" s="1"/>
  <c r="T134" i="2"/>
  <c r="T135" i="2"/>
  <c r="E133" i="19" s="1"/>
  <c r="F133" i="19" s="1"/>
  <c r="T136" i="2"/>
  <c r="E134" i="19" s="1"/>
  <c r="F134" i="19" s="1"/>
  <c r="T137" i="2"/>
  <c r="T138" i="2"/>
  <c r="G136" i="1" s="1"/>
  <c r="T139" i="2"/>
  <c r="E137" i="19" s="1"/>
  <c r="F137" i="19" s="1"/>
  <c r="T140" i="2"/>
  <c r="G138" i="1" s="1"/>
  <c r="T141" i="2"/>
  <c r="G140" i="15" s="1"/>
  <c r="T142" i="2"/>
  <c r="T143" i="2"/>
  <c r="G142" i="15" s="1"/>
  <c r="T144" i="2"/>
  <c r="E142" i="19" s="1"/>
  <c r="F142" i="19" s="1"/>
  <c r="T145" i="2"/>
  <c r="G144" i="15" s="1"/>
  <c r="T146" i="2"/>
  <c r="G145" i="15" s="1"/>
  <c r="T147" i="2"/>
  <c r="T148" i="2"/>
  <c r="E146" i="19" s="1"/>
  <c r="F146" i="19" s="1"/>
  <c r="T149" i="2"/>
  <c r="G148" i="15" s="1"/>
  <c r="T150" i="2"/>
  <c r="G149" i="15" s="1"/>
  <c r="T151" i="2"/>
  <c r="T152" i="2"/>
  <c r="E150" i="19" s="1"/>
  <c r="F150" i="19" s="1"/>
  <c r="T153" i="2"/>
  <c r="E151" i="19" s="1"/>
  <c r="F151" i="19" s="1"/>
  <c r="T154" i="2"/>
  <c r="G153" i="15" s="1"/>
  <c r="T155" i="2"/>
  <c r="G154" i="15" s="1"/>
  <c r="T156" i="2"/>
  <c r="E154" i="19" s="1"/>
  <c r="F154" i="19" s="1"/>
  <c r="T157" i="2"/>
  <c r="E155" i="19" s="1"/>
  <c r="F155" i="19" s="1"/>
  <c r="T158" i="2"/>
  <c r="T159" i="2"/>
  <c r="T160" i="2"/>
  <c r="G159" i="15" s="1"/>
  <c r="T161" i="2"/>
  <c r="G160" i="15" s="1"/>
  <c r="T162" i="2"/>
  <c r="G161" i="15" s="1"/>
  <c r="T163" i="2"/>
  <c r="G162" i="15" s="1"/>
  <c r="T164" i="2"/>
  <c r="G163" i="15" s="1"/>
  <c r="T165" i="2"/>
  <c r="E163" i="19" s="1"/>
  <c r="F163" i="19" s="1"/>
  <c r="T166" i="2"/>
  <c r="T167" i="2"/>
  <c r="G165" i="1" s="1"/>
  <c r="T168" i="2"/>
  <c r="G166" i="1" s="1"/>
  <c r="T169" i="2"/>
  <c r="G168" i="15" s="1"/>
  <c r="T170" i="2"/>
  <c r="G169" i="15" s="1"/>
  <c r="T171" i="2"/>
  <c r="G169" i="1" s="1"/>
  <c r="T172" i="2"/>
  <c r="E170" i="19" s="1"/>
  <c r="F170" i="19" s="1"/>
  <c r="T173" i="2"/>
  <c r="T174" i="2"/>
  <c r="G173" i="15" s="1"/>
  <c r="T175" i="2"/>
  <c r="T176" i="2"/>
  <c r="E174" i="19" s="1"/>
  <c r="F174" i="19" s="1"/>
  <c r="T177" i="2"/>
  <c r="E175" i="19" s="1"/>
  <c r="F175" i="19" s="1"/>
  <c r="T178" i="2"/>
  <c r="T179" i="2"/>
  <c r="E177" i="19" s="1"/>
  <c r="F177" i="19" s="1"/>
  <c r="T180" i="2"/>
  <c r="G178" i="1" s="1"/>
  <c r="X178" i="1"/>
  <c r="E179" i="15" s="1"/>
  <c r="T181" i="2"/>
  <c r="G179" i="1" s="1"/>
  <c r="T182" i="2"/>
  <c r="G180" i="1" s="1"/>
  <c r="T183" i="2"/>
  <c r="E181" i="19" s="1"/>
  <c r="F181" i="19" s="1"/>
  <c r="T184" i="2"/>
  <c r="G183" i="15" s="1"/>
  <c r="T185" i="2"/>
  <c r="G183" i="1" s="1"/>
  <c r="T186" i="2"/>
  <c r="E184" i="19" s="1"/>
  <c r="F184" i="19" s="1"/>
  <c r="T187" i="2"/>
  <c r="G186" i="15" s="1"/>
  <c r="T188" i="2"/>
  <c r="E186" i="19" s="1"/>
  <c r="F186" i="19" s="1"/>
  <c r="T189" i="2"/>
  <c r="E187" i="19" s="1"/>
  <c r="F187" i="19" s="1"/>
  <c r="T190" i="2"/>
  <c r="E188" i="19" s="1"/>
  <c r="F188" i="19" s="1"/>
  <c r="T191" i="2"/>
  <c r="G190" i="15" s="1"/>
  <c r="T192" i="2"/>
  <c r="G191" i="15" s="1"/>
  <c r="T193" i="2"/>
  <c r="T194" i="2"/>
  <c r="T195" i="2"/>
  <c r="G193" i="1" s="1"/>
  <c r="T196" i="2"/>
  <c r="G194" i="1" s="1"/>
  <c r="T197" i="2"/>
  <c r="T198" i="2"/>
  <c r="G197" i="15" s="1"/>
  <c r="T199" i="2"/>
  <c r="E197" i="19" s="1"/>
  <c r="F197" i="19" s="1"/>
  <c r="T200" i="2"/>
  <c r="G199" i="15" s="1"/>
  <c r="T201" i="2"/>
  <c r="T202" i="2"/>
  <c r="T203" i="2"/>
  <c r="G202" i="15" s="1"/>
  <c r="T204" i="2"/>
  <c r="E202" i="19" s="1"/>
  <c r="F202" i="19" s="1"/>
  <c r="T205" i="2"/>
  <c r="G204" i="15" s="1"/>
  <c r="T206" i="2"/>
  <c r="E204" i="19" s="1"/>
  <c r="F204" i="19" s="1"/>
  <c r="T207" i="2"/>
  <c r="E205" i="19" s="1"/>
  <c r="F205" i="19" s="1"/>
  <c r="T208" i="2"/>
  <c r="E206" i="19" s="1"/>
  <c r="F206" i="19" s="1"/>
  <c r="T209" i="2"/>
  <c r="G208" i="15" s="1"/>
  <c r="T210" i="2"/>
  <c r="G208" i="1" s="1"/>
  <c r="T211" i="2"/>
  <c r="E209" i="19" s="1"/>
  <c r="F209" i="19" s="1"/>
  <c r="T212" i="2"/>
  <c r="G210" i="1" s="1"/>
  <c r="T213" i="2"/>
  <c r="T214" i="2"/>
  <c r="G213" i="15" s="1"/>
  <c r="T215" i="2"/>
  <c r="G213" i="1" s="1"/>
  <c r="T216" i="2"/>
  <c r="G215" i="15" s="1"/>
  <c r="T217" i="2"/>
  <c r="T218" i="2"/>
  <c r="E216" i="19" s="1"/>
  <c r="F216" i="19" s="1"/>
  <c r="T219" i="2"/>
  <c r="E217" i="19" s="1"/>
  <c r="F217" i="19" s="1"/>
  <c r="T220" i="2"/>
  <c r="E218" i="19" s="1"/>
  <c r="F218" i="19" s="1"/>
  <c r="T221" i="2"/>
  <c r="T222" i="2"/>
  <c r="T223" i="2"/>
  <c r="T224" i="2"/>
  <c r="T225" i="2"/>
  <c r="G223" i="1" s="1"/>
  <c r="T226" i="2"/>
  <c r="E224" i="19" s="1"/>
  <c r="F224" i="19" s="1"/>
  <c r="T227" i="2"/>
  <c r="E225" i="19" s="1"/>
  <c r="F225" i="19" s="1"/>
  <c r="T228" i="2"/>
  <c r="E226" i="19" s="1"/>
  <c r="F226" i="19" s="1"/>
  <c r="T229" i="2"/>
  <c r="G228" i="15" s="1"/>
  <c r="T230" i="2"/>
  <c r="G229" i="15" s="1"/>
  <c r="T231" i="2"/>
  <c r="T232" i="2"/>
  <c r="T233" i="2"/>
  <c r="T234" i="2"/>
  <c r="G233" i="15" s="1"/>
  <c r="T235" i="2"/>
  <c r="G234" i="15" s="1"/>
  <c r="T236" i="2"/>
  <c r="G235" i="15" s="1"/>
  <c r="T237" i="2"/>
  <c r="T238" i="2"/>
  <c r="T239" i="2"/>
  <c r="E237" i="19" s="1"/>
  <c r="F237" i="19" s="1"/>
  <c r="T240" i="2"/>
  <c r="G239" i="15" s="1"/>
  <c r="T241" i="2"/>
  <c r="G240" i="15" s="1"/>
  <c r="T242" i="2"/>
  <c r="T243" i="2"/>
  <c r="G242" i="15" s="1"/>
  <c r="T244" i="2"/>
  <c r="T245" i="2"/>
  <c r="G244" i="15" s="1"/>
  <c r="T246" i="2"/>
  <c r="G244" i="1" s="1"/>
  <c r="T247" i="2"/>
  <c r="E245" i="19" s="1"/>
  <c r="F245" i="19" s="1"/>
  <c r="T248" i="2"/>
  <c r="G247" i="15" s="1"/>
  <c r="T249" i="2"/>
  <c r="E247" i="19" s="1"/>
  <c r="F247" i="19" s="1"/>
  <c r="T250" i="2"/>
  <c r="G249" i="15" s="1"/>
  <c r="T251" i="2"/>
  <c r="G250" i="15" s="1"/>
  <c r="T252" i="2"/>
  <c r="G250" i="1" s="1"/>
  <c r="T253" i="2"/>
  <c r="T254" i="2"/>
  <c r="T5" i="2"/>
  <c r="E3" i="19" s="1"/>
  <c r="F3" i="19" s="1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4" i="20"/>
  <c r="I1" i="2"/>
  <c r="K1" i="2"/>
  <c r="V6" i="2"/>
  <c r="U6" i="2" s="1"/>
  <c r="Y4" i="1" s="1"/>
  <c r="V7" i="2"/>
  <c r="M6" i="20" s="1"/>
  <c r="N6" i="20" s="1"/>
  <c r="V8" i="2"/>
  <c r="M7" i="20" s="1"/>
  <c r="N7" i="20" s="1"/>
  <c r="V9" i="2"/>
  <c r="V11" i="2"/>
  <c r="M10" i="20" s="1"/>
  <c r="N10" i="20" s="1"/>
  <c r="V12" i="2"/>
  <c r="M11" i="20" s="1"/>
  <c r="N11" i="20" s="1"/>
  <c r="V13" i="2"/>
  <c r="M12" i="20" s="1"/>
  <c r="N12" i="20" s="1"/>
  <c r="V14" i="2"/>
  <c r="M13" i="20" s="1"/>
  <c r="N13" i="20" s="1"/>
  <c r="V15" i="2"/>
  <c r="V16" i="2"/>
  <c r="M15" i="20" s="1"/>
  <c r="N15" i="20" s="1"/>
  <c r="V17" i="2"/>
  <c r="M16" i="20" s="1"/>
  <c r="N16" i="20" s="1"/>
  <c r="V18" i="2"/>
  <c r="M17" i="20" s="1"/>
  <c r="N17" i="20" s="1"/>
  <c r="V19" i="2"/>
  <c r="M18" i="20" s="1"/>
  <c r="N18" i="20" s="1"/>
  <c r="V20" i="2"/>
  <c r="M19" i="20" s="1"/>
  <c r="N19" i="20" s="1"/>
  <c r="V21" i="2"/>
  <c r="M20" i="20" s="1"/>
  <c r="N20" i="20" s="1"/>
  <c r="V22" i="2"/>
  <c r="M21" i="20" s="1"/>
  <c r="N21" i="20" s="1"/>
  <c r="V23" i="2"/>
  <c r="M22" i="20" s="1"/>
  <c r="N22" i="20" s="1"/>
  <c r="V24" i="2"/>
  <c r="M23" i="20" s="1"/>
  <c r="N23" i="20" s="1"/>
  <c r="V25" i="2"/>
  <c r="M24" i="20" s="1"/>
  <c r="N24" i="20" s="1"/>
  <c r="V26" i="2"/>
  <c r="M25" i="20" s="1"/>
  <c r="N25" i="20" s="1"/>
  <c r="V27" i="2"/>
  <c r="U27" i="2" s="1"/>
  <c r="Y25" i="1" s="1"/>
  <c r="V28" i="2"/>
  <c r="M27" i="20" s="1"/>
  <c r="N27" i="20" s="1"/>
  <c r="V29" i="2"/>
  <c r="M28" i="20" s="1"/>
  <c r="N28" i="20" s="1"/>
  <c r="V30" i="2"/>
  <c r="M29" i="20" s="1"/>
  <c r="N29" i="20" s="1"/>
  <c r="V31" i="2"/>
  <c r="M30" i="20" s="1"/>
  <c r="N30" i="20" s="1"/>
  <c r="V32" i="2"/>
  <c r="M31" i="20" s="1"/>
  <c r="N31" i="20" s="1"/>
  <c r="V33" i="2"/>
  <c r="M32" i="20" s="1"/>
  <c r="N32" i="20" s="1"/>
  <c r="V34" i="2"/>
  <c r="M33" i="20" s="1"/>
  <c r="N33" i="20" s="1"/>
  <c r="V35" i="2"/>
  <c r="V36" i="2"/>
  <c r="M35" i="20" s="1"/>
  <c r="N35" i="20" s="1"/>
  <c r="V37" i="2"/>
  <c r="U37" i="2" s="1"/>
  <c r="V38" i="2"/>
  <c r="M37" i="20" s="1"/>
  <c r="N37" i="20" s="1"/>
  <c r="V39" i="2"/>
  <c r="V40" i="2"/>
  <c r="M39" i="20" s="1"/>
  <c r="N39" i="20" s="1"/>
  <c r="V41" i="2"/>
  <c r="U41" i="2" s="1"/>
  <c r="Y39" i="1" s="1"/>
  <c r="V42" i="2"/>
  <c r="M41" i="20" s="1"/>
  <c r="N41" i="20" s="1"/>
  <c r="V43" i="2"/>
  <c r="M42" i="20" s="1"/>
  <c r="N42" i="20" s="1"/>
  <c r="V44" i="2"/>
  <c r="M43" i="20" s="1"/>
  <c r="N43" i="20" s="1"/>
  <c r="V45" i="2"/>
  <c r="M44" i="20" s="1"/>
  <c r="N44" i="20" s="1"/>
  <c r="V46" i="2"/>
  <c r="V47" i="2"/>
  <c r="V48" i="2"/>
  <c r="M47" i="20" s="1"/>
  <c r="N47" i="20" s="1"/>
  <c r="V49" i="2"/>
  <c r="M48" i="20" s="1"/>
  <c r="N48" i="20" s="1"/>
  <c r="V50" i="2"/>
  <c r="M49" i="20" s="1"/>
  <c r="N49" i="20" s="1"/>
  <c r="V51" i="2"/>
  <c r="M50" i="20" s="1"/>
  <c r="N50" i="20" s="1"/>
  <c r="V52" i="2"/>
  <c r="M51" i="20" s="1"/>
  <c r="N51" i="20" s="1"/>
  <c r="V53" i="2"/>
  <c r="M52" i="20" s="1"/>
  <c r="N52" i="20" s="1"/>
  <c r="V54" i="2"/>
  <c r="M53" i="20" s="1"/>
  <c r="N53" i="20" s="1"/>
  <c r="V55" i="2"/>
  <c r="V56" i="2"/>
  <c r="M55" i="20" s="1"/>
  <c r="N55" i="20" s="1"/>
  <c r="V57" i="2"/>
  <c r="M56" i="20" s="1"/>
  <c r="N56" i="20" s="1"/>
  <c r="V58" i="2"/>
  <c r="M57" i="20" s="1"/>
  <c r="N57" i="20" s="1"/>
  <c r="V59" i="2"/>
  <c r="V60" i="2"/>
  <c r="M59" i="20" s="1"/>
  <c r="N59" i="20" s="1"/>
  <c r="V61" i="2"/>
  <c r="M60" i="20" s="1"/>
  <c r="N60" i="20" s="1"/>
  <c r="V62" i="2"/>
  <c r="M61" i="20" s="1"/>
  <c r="N61" i="20" s="1"/>
  <c r="V63" i="2"/>
  <c r="M62" i="20" s="1"/>
  <c r="N62" i="20" s="1"/>
  <c r="V64" i="2"/>
  <c r="M63" i="20" s="1"/>
  <c r="N63" i="20" s="1"/>
  <c r="V65" i="2"/>
  <c r="V66" i="2"/>
  <c r="V67" i="2"/>
  <c r="U67" i="2" s="1"/>
  <c r="V68" i="2"/>
  <c r="M67" i="20" s="1"/>
  <c r="N67" i="20" s="1"/>
  <c r="V69" i="2"/>
  <c r="V70" i="2"/>
  <c r="V71" i="2"/>
  <c r="M70" i="20" s="1"/>
  <c r="N70" i="20" s="1"/>
  <c r="V72" i="2"/>
  <c r="U72" i="2" s="1"/>
  <c r="Y70" i="1" s="1"/>
  <c r="V73" i="2"/>
  <c r="M72" i="20" s="1"/>
  <c r="N72" i="20" s="1"/>
  <c r="V74" i="2"/>
  <c r="M73" i="20" s="1"/>
  <c r="N73" i="20" s="1"/>
  <c r="V75" i="2"/>
  <c r="M74" i="20" s="1"/>
  <c r="N74" i="20" s="1"/>
  <c r="V76" i="2"/>
  <c r="U76" i="2" s="1"/>
  <c r="H75" i="15" s="1"/>
  <c r="V77" i="2"/>
  <c r="V78" i="2"/>
  <c r="M77" i="20" s="1"/>
  <c r="N77" i="20" s="1"/>
  <c r="V79" i="2"/>
  <c r="M78" i="20" s="1"/>
  <c r="N78" i="20" s="1"/>
  <c r="V80" i="2"/>
  <c r="M79" i="20" s="1"/>
  <c r="N79" i="20" s="1"/>
  <c r="V81" i="2"/>
  <c r="V82" i="2"/>
  <c r="V83" i="2"/>
  <c r="M82" i="20" s="1"/>
  <c r="N82" i="20" s="1"/>
  <c r="V84" i="2"/>
  <c r="M83" i="20" s="1"/>
  <c r="N83" i="20" s="1"/>
  <c r="V85" i="2"/>
  <c r="V86" i="2"/>
  <c r="M85" i="20" s="1"/>
  <c r="N85" i="20" s="1"/>
  <c r="V87" i="2"/>
  <c r="M86" i="20" s="1"/>
  <c r="N86" i="20" s="1"/>
  <c r="V88" i="2"/>
  <c r="M87" i="20" s="1"/>
  <c r="N87" i="20" s="1"/>
  <c r="V89" i="2"/>
  <c r="V90" i="2"/>
  <c r="M89" i="20" s="1"/>
  <c r="N89" i="20" s="1"/>
  <c r="V91" i="2"/>
  <c r="M90" i="20" s="1"/>
  <c r="N90" i="20" s="1"/>
  <c r="V92" i="2"/>
  <c r="M91" i="20" s="1"/>
  <c r="N91" i="20" s="1"/>
  <c r="V93" i="2"/>
  <c r="M92" i="20" s="1"/>
  <c r="N92" i="20" s="1"/>
  <c r="V94" i="2"/>
  <c r="V95" i="2"/>
  <c r="V96" i="2"/>
  <c r="U96" i="2" s="1"/>
  <c r="Y94" i="1" s="1"/>
  <c r="V97" i="2"/>
  <c r="M96" i="20" s="1"/>
  <c r="N96" i="20" s="1"/>
  <c r="V99" i="2"/>
  <c r="M98" i="20" s="1"/>
  <c r="N98" i="20" s="1"/>
  <c r="V100" i="2"/>
  <c r="M99" i="20" s="1"/>
  <c r="N99" i="20" s="1"/>
  <c r="V101" i="2"/>
  <c r="M100" i="20" s="1"/>
  <c r="N100" i="20" s="1"/>
  <c r="V102" i="2"/>
  <c r="V103" i="2"/>
  <c r="M102" i="20" s="1"/>
  <c r="N102" i="20" s="1"/>
  <c r="V104" i="2"/>
  <c r="V105" i="2"/>
  <c r="M104" i="20" s="1"/>
  <c r="N104" i="20" s="1"/>
  <c r="V106" i="2"/>
  <c r="V107" i="2"/>
  <c r="M106" i="20" s="1"/>
  <c r="N106" i="20" s="1"/>
  <c r="V108" i="2"/>
  <c r="M107" i="20" s="1"/>
  <c r="N107" i="20" s="1"/>
  <c r="V109" i="2"/>
  <c r="M108" i="20" s="1"/>
  <c r="N108" i="20" s="1"/>
  <c r="V110" i="2"/>
  <c r="M109" i="20" s="1"/>
  <c r="N109" i="20" s="1"/>
  <c r="V111" i="2"/>
  <c r="M110" i="20" s="1"/>
  <c r="N110" i="20" s="1"/>
  <c r="V112" i="2"/>
  <c r="M111" i="20" s="1"/>
  <c r="N111" i="20" s="1"/>
  <c r="V113" i="2"/>
  <c r="M112" i="20" s="1"/>
  <c r="N112" i="20" s="1"/>
  <c r="V114" i="2"/>
  <c r="M113" i="20" s="1"/>
  <c r="N113" i="20" s="1"/>
  <c r="V115" i="2"/>
  <c r="M114" i="20" s="1"/>
  <c r="N114" i="20" s="1"/>
  <c r="V116" i="2"/>
  <c r="M115" i="20" s="1"/>
  <c r="N115" i="20" s="1"/>
  <c r="V117" i="2"/>
  <c r="M116" i="20" s="1"/>
  <c r="N116" i="20" s="1"/>
  <c r="V118" i="2"/>
  <c r="V119" i="2"/>
  <c r="V120" i="2"/>
  <c r="M119" i="20" s="1"/>
  <c r="N119" i="20" s="1"/>
  <c r="V121" i="2"/>
  <c r="M120" i="20" s="1"/>
  <c r="N120" i="20" s="1"/>
  <c r="V122" i="2"/>
  <c r="V123" i="2"/>
  <c r="M122" i="20" s="1"/>
  <c r="N122" i="20" s="1"/>
  <c r="V124" i="2"/>
  <c r="M123" i="20" s="1"/>
  <c r="N123" i="20" s="1"/>
  <c r="V125" i="2"/>
  <c r="M124" i="20" s="1"/>
  <c r="N124" i="20" s="1"/>
  <c r="V126" i="2"/>
  <c r="M125" i="20" s="1"/>
  <c r="N125" i="20" s="1"/>
  <c r="V127" i="2"/>
  <c r="M126" i="20" s="1"/>
  <c r="N126" i="20" s="1"/>
  <c r="V128" i="2"/>
  <c r="M127" i="20" s="1"/>
  <c r="N127" i="20" s="1"/>
  <c r="V129" i="2"/>
  <c r="M128" i="20" s="1"/>
  <c r="N128" i="20" s="1"/>
  <c r="V130" i="2"/>
  <c r="M129" i="20" s="1"/>
  <c r="N129" i="20" s="1"/>
  <c r="V131" i="2"/>
  <c r="M130" i="20" s="1"/>
  <c r="N130" i="20" s="1"/>
  <c r="V132" i="2"/>
  <c r="M131" i="20" s="1"/>
  <c r="N131" i="20" s="1"/>
  <c r="V133" i="2"/>
  <c r="M132" i="20" s="1"/>
  <c r="N132" i="20" s="1"/>
  <c r="V134" i="2"/>
  <c r="V135" i="2"/>
  <c r="M134" i="20" s="1"/>
  <c r="N134" i="20" s="1"/>
  <c r="V136" i="2"/>
  <c r="M135" i="20" s="1"/>
  <c r="N135" i="20" s="1"/>
  <c r="V137" i="2"/>
  <c r="M136" i="20" s="1"/>
  <c r="N136" i="20" s="1"/>
  <c r="V138" i="2"/>
  <c r="M137" i="20" s="1"/>
  <c r="N137" i="20" s="1"/>
  <c r="V139" i="2"/>
  <c r="V140" i="2"/>
  <c r="M139" i="20" s="1"/>
  <c r="N139" i="20" s="1"/>
  <c r="V141" i="2"/>
  <c r="M140" i="20" s="1"/>
  <c r="N140" i="20" s="1"/>
  <c r="V142" i="2"/>
  <c r="M141" i="20" s="1"/>
  <c r="N141" i="20" s="1"/>
  <c r="V143" i="2"/>
  <c r="M142" i="20" s="1"/>
  <c r="N142" i="20" s="1"/>
  <c r="V144" i="2"/>
  <c r="M143" i="20" s="1"/>
  <c r="N143" i="20" s="1"/>
  <c r="V145" i="2"/>
  <c r="M144" i="20" s="1"/>
  <c r="N144" i="20" s="1"/>
  <c r="V146" i="2"/>
  <c r="V147" i="2"/>
  <c r="V148" i="2"/>
  <c r="M147" i="20" s="1"/>
  <c r="N147" i="20" s="1"/>
  <c r="V149" i="2"/>
  <c r="M148" i="20" s="1"/>
  <c r="N148" i="20" s="1"/>
  <c r="V150" i="2"/>
  <c r="M149" i="20" s="1"/>
  <c r="N149" i="20" s="1"/>
  <c r="V151" i="2"/>
  <c r="M150" i="20" s="1"/>
  <c r="N150" i="20" s="1"/>
  <c r="V152" i="2"/>
  <c r="M151" i="20" s="1"/>
  <c r="N151" i="20" s="1"/>
  <c r="V153" i="2"/>
  <c r="M152" i="20" s="1"/>
  <c r="N152" i="20" s="1"/>
  <c r="V154" i="2"/>
  <c r="V155" i="2"/>
  <c r="M154" i="20" s="1"/>
  <c r="N154" i="20" s="1"/>
  <c r="V156" i="2"/>
  <c r="M155" i="20" s="1"/>
  <c r="N155" i="20" s="1"/>
  <c r="V157" i="2"/>
  <c r="M156" i="20" s="1"/>
  <c r="N156" i="20" s="1"/>
  <c r="V158" i="2"/>
  <c r="V159" i="2"/>
  <c r="M158" i="20" s="1"/>
  <c r="N158" i="20" s="1"/>
  <c r="V160" i="2"/>
  <c r="M159" i="20" s="1"/>
  <c r="N159" i="20" s="1"/>
  <c r="V161" i="2"/>
  <c r="V162" i="2"/>
  <c r="V163" i="2"/>
  <c r="M162" i="20" s="1"/>
  <c r="N162" i="20" s="1"/>
  <c r="V164" i="2"/>
  <c r="M163" i="20" s="1"/>
  <c r="N163" i="20" s="1"/>
  <c r="V165" i="2"/>
  <c r="M164" i="20" s="1"/>
  <c r="N164" i="20" s="1"/>
  <c r="V166" i="2"/>
  <c r="V167" i="2"/>
  <c r="M166" i="20" s="1"/>
  <c r="N166" i="20" s="1"/>
  <c r="V168" i="2"/>
  <c r="M167" i="20" s="1"/>
  <c r="N167" i="20" s="1"/>
  <c r="V169" i="2"/>
  <c r="M168" i="20" s="1"/>
  <c r="N168" i="20" s="1"/>
  <c r="V170" i="2"/>
  <c r="M169" i="20" s="1"/>
  <c r="N169" i="20" s="1"/>
  <c r="V171" i="2"/>
  <c r="M170" i="20" s="1"/>
  <c r="N170" i="20" s="1"/>
  <c r="V172" i="2"/>
  <c r="V173" i="2"/>
  <c r="M172" i="20" s="1"/>
  <c r="N172" i="20" s="1"/>
  <c r="V174" i="2"/>
  <c r="M173" i="20" s="1"/>
  <c r="N173" i="20" s="1"/>
  <c r="V175" i="2"/>
  <c r="M174" i="20" s="1"/>
  <c r="N174" i="20" s="1"/>
  <c r="V176" i="2"/>
  <c r="M175" i="20" s="1"/>
  <c r="N175" i="20" s="1"/>
  <c r="V177" i="2"/>
  <c r="M176" i="20" s="1"/>
  <c r="N176" i="20" s="1"/>
  <c r="V178" i="2"/>
  <c r="M177" i="20" s="1"/>
  <c r="N177" i="20" s="1"/>
  <c r="V179" i="2"/>
  <c r="M178" i="20" s="1"/>
  <c r="N178" i="20" s="1"/>
  <c r="V180" i="2"/>
  <c r="V181" i="2"/>
  <c r="M180" i="20" s="1"/>
  <c r="N180" i="20" s="1"/>
  <c r="V182" i="2"/>
  <c r="M181" i="20" s="1"/>
  <c r="N181" i="20" s="1"/>
  <c r="V183" i="2"/>
  <c r="M182" i="20" s="1"/>
  <c r="N182" i="20" s="1"/>
  <c r="V184" i="2"/>
  <c r="V185" i="2"/>
  <c r="V186" i="2"/>
  <c r="M185" i="20" s="1"/>
  <c r="N185" i="20" s="1"/>
  <c r="V187" i="2"/>
  <c r="M186" i="20" s="1"/>
  <c r="N186" i="20" s="1"/>
  <c r="V188" i="2"/>
  <c r="M187" i="20" s="1"/>
  <c r="N187" i="20" s="1"/>
  <c r="V189" i="2"/>
  <c r="M188" i="20" s="1"/>
  <c r="N188" i="20" s="1"/>
  <c r="V190" i="2"/>
  <c r="M189" i="20" s="1"/>
  <c r="N189" i="20" s="1"/>
  <c r="V191" i="2"/>
  <c r="M190" i="20" s="1"/>
  <c r="N190" i="20" s="1"/>
  <c r="V192" i="2"/>
  <c r="M191" i="20" s="1"/>
  <c r="N191" i="20" s="1"/>
  <c r="V193" i="2"/>
  <c r="M192" i="20" s="1"/>
  <c r="N192" i="20" s="1"/>
  <c r="V194" i="2"/>
  <c r="M193" i="20" s="1"/>
  <c r="N193" i="20" s="1"/>
  <c r="V195" i="2"/>
  <c r="M194" i="20" s="1"/>
  <c r="N194" i="20" s="1"/>
  <c r="V196" i="2"/>
  <c r="V197" i="2"/>
  <c r="M196" i="20" s="1"/>
  <c r="N196" i="20" s="1"/>
  <c r="V198" i="2"/>
  <c r="M197" i="20" s="1"/>
  <c r="N197" i="20" s="1"/>
  <c r="V199" i="2"/>
  <c r="M198" i="20" s="1"/>
  <c r="N198" i="20" s="1"/>
  <c r="V200" i="2"/>
  <c r="M199" i="20" s="1"/>
  <c r="N199" i="20" s="1"/>
  <c r="V201" i="2"/>
  <c r="V202" i="2"/>
  <c r="V203" i="2"/>
  <c r="M202" i="20" s="1"/>
  <c r="N202" i="20" s="1"/>
  <c r="V204" i="2"/>
  <c r="V205" i="2"/>
  <c r="M204" i="20" s="1"/>
  <c r="N204" i="20" s="1"/>
  <c r="V206" i="2"/>
  <c r="M205" i="20" s="1"/>
  <c r="N205" i="20" s="1"/>
  <c r="V207" i="2"/>
  <c r="V208" i="2"/>
  <c r="V209" i="2"/>
  <c r="M208" i="20" s="1"/>
  <c r="N208" i="20" s="1"/>
  <c r="V210" i="2"/>
  <c r="M209" i="20" s="1"/>
  <c r="N209" i="20" s="1"/>
  <c r="V211" i="2"/>
  <c r="M210" i="20" s="1"/>
  <c r="N210" i="20" s="1"/>
  <c r="V212" i="2"/>
  <c r="M211" i="20" s="1"/>
  <c r="N211" i="20" s="1"/>
  <c r="V213" i="2"/>
  <c r="M212" i="20" s="1"/>
  <c r="N212" i="20" s="1"/>
  <c r="V214" i="2"/>
  <c r="M213" i="20" s="1"/>
  <c r="N213" i="20" s="1"/>
  <c r="V215" i="2"/>
  <c r="M214" i="20" s="1"/>
  <c r="N214" i="20" s="1"/>
  <c r="V216" i="2"/>
  <c r="M215" i="20" s="1"/>
  <c r="N215" i="20" s="1"/>
  <c r="V217" i="2"/>
  <c r="M216" i="20" s="1"/>
  <c r="N216" i="20" s="1"/>
  <c r="V218" i="2"/>
  <c r="M217" i="20" s="1"/>
  <c r="N217" i="20" s="1"/>
  <c r="V219" i="2"/>
  <c r="M218" i="20" s="1"/>
  <c r="N218" i="20" s="1"/>
  <c r="V220" i="2"/>
  <c r="V221" i="2"/>
  <c r="M220" i="20" s="1"/>
  <c r="N220" i="20" s="1"/>
  <c r="V222" i="2"/>
  <c r="V223" i="2"/>
  <c r="M222" i="20" s="1"/>
  <c r="N222" i="20" s="1"/>
  <c r="V224" i="2"/>
  <c r="U224" i="2" s="1"/>
  <c r="Y222" i="1" s="1"/>
  <c r="V225" i="2"/>
  <c r="M224" i="20" s="1"/>
  <c r="N224" i="20" s="1"/>
  <c r="V226" i="2"/>
  <c r="V227" i="2"/>
  <c r="M226" i="20" s="1"/>
  <c r="N226" i="20" s="1"/>
  <c r="V228" i="2"/>
  <c r="M227" i="20" s="1"/>
  <c r="N227" i="20" s="1"/>
  <c r="V229" i="2"/>
  <c r="M228" i="20" s="1"/>
  <c r="N228" i="20" s="1"/>
  <c r="V230" i="2"/>
  <c r="V231" i="2"/>
  <c r="M230" i="20" s="1"/>
  <c r="N230" i="20" s="1"/>
  <c r="V232" i="2"/>
  <c r="U232" i="2" s="1"/>
  <c r="V233" i="2"/>
  <c r="M232" i="20" s="1"/>
  <c r="N232" i="20" s="1"/>
  <c r="V234" i="2"/>
  <c r="M233" i="20" s="1"/>
  <c r="N233" i="20" s="1"/>
  <c r="V235" i="2"/>
  <c r="M234" i="20" s="1"/>
  <c r="N234" i="20" s="1"/>
  <c r="V236" i="2"/>
  <c r="M235" i="20" s="1"/>
  <c r="N235" i="20" s="1"/>
  <c r="V237" i="2"/>
  <c r="M236" i="20" s="1"/>
  <c r="N236" i="20" s="1"/>
  <c r="V238" i="2"/>
  <c r="V239" i="2"/>
  <c r="M238" i="20" s="1"/>
  <c r="N238" i="20" s="1"/>
  <c r="V240" i="2"/>
  <c r="U240" i="2" s="1"/>
  <c r="Y238" i="1" s="1"/>
  <c r="V241" i="2"/>
  <c r="V242" i="2"/>
  <c r="M241" i="20" s="1"/>
  <c r="N241" i="20" s="1"/>
  <c r="V243" i="2"/>
  <c r="M242" i="20" s="1"/>
  <c r="N242" i="20" s="1"/>
  <c r="V244" i="2"/>
  <c r="M243" i="20" s="1"/>
  <c r="N243" i="20" s="1"/>
  <c r="V245" i="2"/>
  <c r="M244" i="20" s="1"/>
  <c r="N244" i="20" s="1"/>
  <c r="V246" i="2"/>
  <c r="M245" i="20" s="1"/>
  <c r="N245" i="20" s="1"/>
  <c r="V247" i="2"/>
  <c r="M246" i="20" s="1"/>
  <c r="N246" i="20" s="1"/>
  <c r="V248" i="2"/>
  <c r="M247" i="20" s="1"/>
  <c r="N247" i="20" s="1"/>
  <c r="V249" i="2"/>
  <c r="M248" i="20" s="1"/>
  <c r="N248" i="20" s="1"/>
  <c r="V250" i="2"/>
  <c r="M249" i="20" s="1"/>
  <c r="N249" i="20" s="1"/>
  <c r="V251" i="2"/>
  <c r="V252" i="2"/>
  <c r="M251" i="20" s="1"/>
  <c r="N251" i="20" s="1"/>
  <c r="V253" i="2"/>
  <c r="M252" i="20" s="1"/>
  <c r="N252" i="20" s="1"/>
  <c r="V254" i="2"/>
  <c r="M253" i="20" s="1"/>
  <c r="N253" i="20" s="1"/>
  <c r="M1" i="2"/>
  <c r="V5" i="2"/>
  <c r="M4" i="20" s="1"/>
  <c r="N4" i="20" s="1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A19" i="28"/>
  <c r="F19" i="28" s="1"/>
  <c r="A18" i="28"/>
  <c r="F18" i="28" s="1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A6" i="26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A12" i="28"/>
  <c r="F12" i="28" s="1"/>
  <c r="A13" i="28"/>
  <c r="F13" i="28" s="1"/>
  <c r="A14" i="28"/>
  <c r="F14" i="28" s="1"/>
  <c r="A15" i="28"/>
  <c r="F15" i="28" s="1"/>
  <c r="A17" i="28"/>
  <c r="F17" i="28" s="1"/>
  <c r="C236" i="20"/>
  <c r="D4" i="33"/>
  <c r="N255" i="20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A5" i="28"/>
  <c r="F5" i="28" s="1"/>
  <c r="A6" i="28"/>
  <c r="F6" i="28" s="1"/>
  <c r="A7" i="28"/>
  <c r="F7" i="28" s="1"/>
  <c r="A8" i="28"/>
  <c r="F8" i="28" s="1"/>
  <c r="A9" i="28"/>
  <c r="F9" i="28" s="1"/>
  <c r="A10" i="28"/>
  <c r="F10" i="28" s="1"/>
  <c r="A11" i="28"/>
  <c r="F11" i="28" s="1"/>
  <c r="A4" i="28"/>
  <c r="F4" i="28" s="1"/>
  <c r="A5" i="27"/>
  <c r="F5" i="27" s="1"/>
  <c r="A6" i="27"/>
  <c r="F6" i="27" s="1"/>
  <c r="A4" i="27"/>
  <c r="F4" i="27" s="1"/>
  <c r="A5" i="26"/>
  <c r="F5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4" i="26"/>
  <c r="F4" i="26" s="1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29" i="19"/>
  <c r="F29" i="19" s="1"/>
  <c r="E35" i="19"/>
  <c r="F35" i="19" s="1"/>
  <c r="X3" i="1"/>
  <c r="E4" i="15" s="1"/>
  <c r="X4" i="1"/>
  <c r="E5" i="15" s="1"/>
  <c r="X5" i="1"/>
  <c r="E6" i="15" s="1"/>
  <c r="I6" i="15"/>
  <c r="J6" i="15" s="1"/>
  <c r="X6" i="1"/>
  <c r="E7" i="15" s="1"/>
  <c r="X7" i="1"/>
  <c r="I8" i="15"/>
  <c r="J8" i="15" s="1"/>
  <c r="G8" i="15"/>
  <c r="X8" i="1"/>
  <c r="E9" i="15" s="1"/>
  <c r="X9" i="1"/>
  <c r="E10" i="15" s="1"/>
  <c r="X10" i="1"/>
  <c r="E11" i="15" s="1"/>
  <c r="X11" i="1"/>
  <c r="E12" i="15" s="1"/>
  <c r="X12" i="1"/>
  <c r="E13" i="15" s="1"/>
  <c r="X14" i="1"/>
  <c r="E15" i="15" s="1"/>
  <c r="X15" i="1"/>
  <c r="E16" i="15" s="1"/>
  <c r="X16" i="1"/>
  <c r="X17" i="1"/>
  <c r="E18" i="15" s="1"/>
  <c r="X18" i="1"/>
  <c r="E19" i="15" s="1"/>
  <c r="X19" i="1"/>
  <c r="E20" i="15" s="1"/>
  <c r="X20" i="1"/>
  <c r="E21" i="15" s="1"/>
  <c r="X21" i="1"/>
  <c r="E22" i="15" s="1"/>
  <c r="X22" i="1"/>
  <c r="X23" i="1"/>
  <c r="E24" i="15" s="1"/>
  <c r="X24" i="1"/>
  <c r="E25" i="15" s="1"/>
  <c r="X25" i="1"/>
  <c r="X26" i="1"/>
  <c r="E27" i="15" s="1"/>
  <c r="I27" i="15"/>
  <c r="J27" i="15" s="1"/>
  <c r="X27" i="1"/>
  <c r="E28" i="15" s="1"/>
  <c r="X28" i="1"/>
  <c r="E29" i="15" s="1"/>
  <c r="X29" i="1"/>
  <c r="E30" i="15" s="1"/>
  <c r="X30" i="1"/>
  <c r="E31" i="15" s="1"/>
  <c r="X32" i="1"/>
  <c r="E33" i="15" s="1"/>
  <c r="X33" i="1"/>
  <c r="E34" i="15" s="1"/>
  <c r="I34" i="15"/>
  <c r="J34" i="15" s="1"/>
  <c r="X34" i="1"/>
  <c r="E35" i="15" s="1"/>
  <c r="X35" i="1"/>
  <c r="E36" i="15" s="1"/>
  <c r="X36" i="1"/>
  <c r="E37" i="15" s="1"/>
  <c r="X37" i="1"/>
  <c r="E38" i="15" s="1"/>
  <c r="X38" i="1"/>
  <c r="E39" i="15" s="1"/>
  <c r="X39" i="1"/>
  <c r="E40" i="15" s="1"/>
  <c r="X40" i="1"/>
  <c r="E41" i="15" s="1"/>
  <c r="X41" i="1"/>
  <c r="E42" i="15" s="1"/>
  <c r="I42" i="15"/>
  <c r="J42" i="15" s="1"/>
  <c r="X42" i="1"/>
  <c r="X43" i="1"/>
  <c r="E44" i="15" s="1"/>
  <c r="X44" i="1"/>
  <c r="E45" i="15" s="1"/>
  <c r="I45" i="15"/>
  <c r="J45" i="15" s="1"/>
  <c r="X45" i="1"/>
  <c r="E46" i="15" s="1"/>
  <c r="X46" i="1"/>
  <c r="X47" i="1"/>
  <c r="E48" i="15" s="1"/>
  <c r="X48" i="1"/>
  <c r="E49" i="15" s="1"/>
  <c r="X49" i="1"/>
  <c r="I50" i="15"/>
  <c r="J50" i="15" s="1"/>
  <c r="X50" i="1"/>
  <c r="E51" i="15" s="1"/>
  <c r="X51" i="1"/>
  <c r="E52" i="15" s="1"/>
  <c r="X52" i="1"/>
  <c r="E53" i="15" s="1"/>
  <c r="X53" i="1"/>
  <c r="E54" i="15" s="1"/>
  <c r="I54" i="15"/>
  <c r="J54" i="15" s="1"/>
  <c r="X54" i="1"/>
  <c r="E55" i="15" s="1"/>
  <c r="X55" i="1"/>
  <c r="E56" i="15" s="1"/>
  <c r="X56" i="1"/>
  <c r="E57" i="15" s="1"/>
  <c r="X57" i="1"/>
  <c r="E58" i="15" s="1"/>
  <c r="X58" i="1"/>
  <c r="E59" i="15" s="1"/>
  <c r="X59" i="1"/>
  <c r="E60" i="15" s="1"/>
  <c r="I60" i="15"/>
  <c r="J60" i="15" s="1"/>
  <c r="X60" i="1"/>
  <c r="E61" i="15" s="1"/>
  <c r="X61" i="1"/>
  <c r="E62" i="15" s="1"/>
  <c r="X62" i="1"/>
  <c r="E63" i="15" s="1"/>
  <c r="X63" i="1"/>
  <c r="X64" i="1"/>
  <c r="E65" i="15" s="1"/>
  <c r="X65" i="1"/>
  <c r="E66" i="15" s="1"/>
  <c r="X66" i="1"/>
  <c r="E67" i="15" s="1"/>
  <c r="X67" i="1"/>
  <c r="E68" i="15" s="1"/>
  <c r="X68" i="1"/>
  <c r="E69" i="15" s="1"/>
  <c r="X69" i="1"/>
  <c r="X70" i="1"/>
  <c r="E71" i="15" s="1"/>
  <c r="X71" i="1"/>
  <c r="E72" i="15" s="1"/>
  <c r="X72" i="1"/>
  <c r="E73" i="15" s="1"/>
  <c r="I73" i="15"/>
  <c r="J73" i="15" s="1"/>
  <c r="X73" i="1"/>
  <c r="E74" i="15" s="1"/>
  <c r="X74" i="1"/>
  <c r="E75" i="15" s="1"/>
  <c r="X75" i="1"/>
  <c r="X76" i="1"/>
  <c r="X77" i="1"/>
  <c r="E78" i="15" s="1"/>
  <c r="X78" i="1"/>
  <c r="E79" i="15" s="1"/>
  <c r="X79" i="1"/>
  <c r="E80" i="15" s="1"/>
  <c r="X80" i="1"/>
  <c r="E81" i="15" s="1"/>
  <c r="X81" i="1"/>
  <c r="X82" i="1"/>
  <c r="E83" i="15" s="1"/>
  <c r="X83" i="1"/>
  <c r="E84" i="15" s="1"/>
  <c r="X84" i="1"/>
  <c r="X85" i="1"/>
  <c r="X87" i="1"/>
  <c r="E88" i="15" s="1"/>
  <c r="X88" i="1"/>
  <c r="E89" i="15" s="1"/>
  <c r="X89" i="1"/>
  <c r="E90" i="15" s="1"/>
  <c r="X90" i="1"/>
  <c r="E91" i="15" s="1"/>
  <c r="X91" i="1"/>
  <c r="E92" i="15" s="1"/>
  <c r="X92" i="1"/>
  <c r="E93" i="15" s="1"/>
  <c r="I93" i="15"/>
  <c r="J93" i="15" s="1"/>
  <c r="X93" i="1"/>
  <c r="E94" i="15" s="1"/>
  <c r="X94" i="1"/>
  <c r="E95" i="15" s="1"/>
  <c r="X95" i="1"/>
  <c r="X96" i="1"/>
  <c r="E97" i="15" s="1"/>
  <c r="X97" i="1"/>
  <c r="E98" i="15" s="1"/>
  <c r="I98" i="15"/>
  <c r="J98" i="15" s="1"/>
  <c r="X99" i="1"/>
  <c r="X100" i="1"/>
  <c r="E101" i="15" s="1"/>
  <c r="I101" i="15"/>
  <c r="J101" i="15" s="1"/>
  <c r="X101" i="1"/>
  <c r="E102" i="15" s="1"/>
  <c r="X102" i="1"/>
  <c r="E103" i="15" s="1"/>
  <c r="I103" i="15"/>
  <c r="J103" i="15" s="1"/>
  <c r="X103" i="1"/>
  <c r="E104" i="15" s="1"/>
  <c r="X104" i="1"/>
  <c r="X105" i="1"/>
  <c r="E106" i="15" s="1"/>
  <c r="X106" i="1"/>
  <c r="E107" i="15" s="1"/>
  <c r="X107" i="1"/>
  <c r="E108" i="15" s="1"/>
  <c r="X108" i="1"/>
  <c r="E109" i="15" s="1"/>
  <c r="X109" i="1"/>
  <c r="X110" i="1"/>
  <c r="E111" i="15" s="1"/>
  <c r="X111" i="1"/>
  <c r="E112" i="15" s="1"/>
  <c r="X112" i="1"/>
  <c r="E113" i="15" s="1"/>
  <c r="X113" i="1"/>
  <c r="E114" i="15" s="1"/>
  <c r="I114" i="15"/>
  <c r="J114" i="15" s="1"/>
  <c r="X114" i="1"/>
  <c r="E115" i="15" s="1"/>
  <c r="J115" i="15"/>
  <c r="X115" i="1"/>
  <c r="E116" i="15" s="1"/>
  <c r="X116" i="1"/>
  <c r="E117" i="15" s="1"/>
  <c r="X117" i="1"/>
  <c r="I118" i="15"/>
  <c r="J118" i="15" s="1"/>
  <c r="X118" i="1"/>
  <c r="E119" i="15" s="1"/>
  <c r="X119" i="1"/>
  <c r="E120" i="15" s="1"/>
  <c r="X120" i="1"/>
  <c r="E121" i="15" s="1"/>
  <c r="I121" i="15"/>
  <c r="X121" i="1"/>
  <c r="E122" i="15" s="1"/>
  <c r="X122" i="1"/>
  <c r="E123" i="15" s="1"/>
  <c r="X123" i="1"/>
  <c r="X124" i="1"/>
  <c r="E125" i="15" s="1"/>
  <c r="X125" i="1"/>
  <c r="E126" i="15" s="1"/>
  <c r="X126" i="1"/>
  <c r="E127" i="15" s="1"/>
  <c r="X127" i="1"/>
  <c r="E128" i="15" s="1"/>
  <c r="X128" i="1"/>
  <c r="X129" i="1"/>
  <c r="E130" i="15" s="1"/>
  <c r="I130" i="15"/>
  <c r="J130" i="15" s="1"/>
  <c r="X130" i="1"/>
  <c r="E131" i="15" s="1"/>
  <c r="X131" i="1"/>
  <c r="E132" i="15" s="1"/>
  <c r="X132" i="1"/>
  <c r="E133" i="15" s="1"/>
  <c r="X133" i="1"/>
  <c r="E134" i="15" s="1"/>
  <c r="X134" i="1"/>
  <c r="E135" i="15" s="1"/>
  <c r="X135" i="1"/>
  <c r="E136" i="15" s="1"/>
  <c r="X136" i="1"/>
  <c r="X137" i="1"/>
  <c r="E138" i="15" s="1"/>
  <c r="I138" i="15"/>
  <c r="J138" i="15" s="1"/>
  <c r="X138" i="1"/>
  <c r="E139" i="15" s="1"/>
  <c r="X139" i="1"/>
  <c r="E140" i="15" s="1"/>
  <c r="X140" i="1"/>
  <c r="E141" i="15" s="1"/>
  <c r="X141" i="1"/>
  <c r="E142" i="15" s="1"/>
  <c r="X142" i="1"/>
  <c r="E143" i="15" s="1"/>
  <c r="X143" i="1"/>
  <c r="E144" i="15" s="1"/>
  <c r="X144" i="1"/>
  <c r="E145" i="15" s="1"/>
  <c r="X145" i="1"/>
  <c r="I146" i="15"/>
  <c r="X146" i="1"/>
  <c r="E147" i="15" s="1"/>
  <c r="X147" i="1"/>
  <c r="E148" i="15" s="1"/>
  <c r="X148" i="1"/>
  <c r="E149" i="15" s="1"/>
  <c r="X149" i="1"/>
  <c r="E150" i="15" s="1"/>
  <c r="I150" i="15"/>
  <c r="J150" i="15" s="1"/>
  <c r="X150" i="1"/>
  <c r="X151" i="1"/>
  <c r="E152" i="15" s="1"/>
  <c r="X152" i="1"/>
  <c r="X153" i="1"/>
  <c r="E154" i="15" s="1"/>
  <c r="X154" i="1"/>
  <c r="E155" i="15" s="1"/>
  <c r="X155" i="1"/>
  <c r="E156" i="15" s="1"/>
  <c r="X156" i="1"/>
  <c r="E157" i="15" s="1"/>
  <c r="X157" i="1"/>
  <c r="E158" i="15" s="1"/>
  <c r="X158" i="1"/>
  <c r="E159" i="15" s="1"/>
  <c r="X159" i="1"/>
  <c r="E160" i="15" s="1"/>
  <c r="X160" i="1"/>
  <c r="E161" i="15" s="1"/>
  <c r="X161" i="1"/>
  <c r="E162" i="15" s="1"/>
  <c r="X162" i="1"/>
  <c r="E163" i="15" s="1"/>
  <c r="X163" i="1"/>
  <c r="E164" i="15" s="1"/>
  <c r="X164" i="1"/>
  <c r="E165" i="15" s="1"/>
  <c r="X165" i="1"/>
  <c r="E166" i="15" s="1"/>
  <c r="X166" i="1"/>
  <c r="E167" i="15" s="1"/>
  <c r="X167" i="1"/>
  <c r="E168" i="15" s="1"/>
  <c r="X168" i="1"/>
  <c r="E169" i="15" s="1"/>
  <c r="X169" i="1"/>
  <c r="X170" i="1"/>
  <c r="E171" i="15" s="1"/>
  <c r="X171" i="1"/>
  <c r="E172" i="15" s="1"/>
  <c r="X172" i="1"/>
  <c r="E173" i="15" s="1"/>
  <c r="I173" i="15"/>
  <c r="J173" i="15" s="1"/>
  <c r="X173" i="1"/>
  <c r="E174" i="15" s="1"/>
  <c r="X174" i="1"/>
  <c r="E175" i="15" s="1"/>
  <c r="X175" i="1"/>
  <c r="E176" i="15" s="1"/>
  <c r="X176" i="1"/>
  <c r="E177" i="15" s="1"/>
  <c r="X177" i="1"/>
  <c r="E178" i="15" s="1"/>
  <c r="X179" i="1"/>
  <c r="E180" i="15" s="1"/>
  <c r="X180" i="1"/>
  <c r="E181" i="15" s="1"/>
  <c r="X181" i="1"/>
  <c r="E182" i="15" s="1"/>
  <c r="X182" i="1"/>
  <c r="E183" i="15" s="1"/>
  <c r="X183" i="1"/>
  <c r="E184" i="15" s="1"/>
  <c r="X184" i="1"/>
  <c r="E185" i="15" s="1"/>
  <c r="X185" i="1"/>
  <c r="E186" i="15" s="1"/>
  <c r="X186" i="1"/>
  <c r="E187" i="15" s="1"/>
  <c r="X187" i="1"/>
  <c r="E188" i="15" s="1"/>
  <c r="X188" i="1"/>
  <c r="E189" i="15" s="1"/>
  <c r="X189" i="1"/>
  <c r="E190" i="15" s="1"/>
  <c r="I190" i="15"/>
  <c r="J190" i="15" s="1"/>
  <c r="X190" i="1"/>
  <c r="E191" i="15" s="1"/>
  <c r="I191" i="15"/>
  <c r="J191" i="15" s="1"/>
  <c r="X191" i="1"/>
  <c r="E192" i="15" s="1"/>
  <c r="X192" i="1"/>
  <c r="X193" i="1"/>
  <c r="E194" i="15" s="1"/>
  <c r="X194" i="1"/>
  <c r="E195" i="15" s="1"/>
  <c r="X195" i="1"/>
  <c r="E196" i="15" s="1"/>
  <c r="X196" i="1"/>
  <c r="E197" i="15" s="1"/>
  <c r="X197" i="1"/>
  <c r="E198" i="15" s="1"/>
  <c r="X198" i="1"/>
  <c r="E199" i="15" s="1"/>
  <c r="X199" i="1"/>
  <c r="E200" i="15" s="1"/>
  <c r="X200" i="1"/>
  <c r="E201" i="15" s="1"/>
  <c r="X201" i="1"/>
  <c r="E202" i="15" s="1"/>
  <c r="X202" i="1"/>
  <c r="E203" i="15" s="1"/>
  <c r="X203" i="1"/>
  <c r="E204" i="15" s="1"/>
  <c r="X204" i="1"/>
  <c r="E205" i="15" s="1"/>
  <c r="X205" i="1"/>
  <c r="X206" i="1"/>
  <c r="E207" i="15" s="1"/>
  <c r="X207" i="1"/>
  <c r="E208" i="15" s="1"/>
  <c r="X208" i="1"/>
  <c r="E209" i="15" s="1"/>
  <c r="X209" i="1"/>
  <c r="X210" i="1"/>
  <c r="E211" i="15" s="1"/>
  <c r="X211" i="1"/>
  <c r="E212" i="15" s="1"/>
  <c r="X212" i="1"/>
  <c r="E213" i="15" s="1"/>
  <c r="X213" i="1"/>
  <c r="E214" i="15" s="1"/>
  <c r="I214" i="15"/>
  <c r="J214" i="15" s="1"/>
  <c r="X214" i="1"/>
  <c r="E215" i="15" s="1"/>
  <c r="X215" i="1"/>
  <c r="E216" i="15" s="1"/>
  <c r="X216" i="1"/>
  <c r="E217" i="15" s="1"/>
  <c r="X217" i="1"/>
  <c r="E218" i="15" s="1"/>
  <c r="X218" i="1"/>
  <c r="E219" i="15" s="1"/>
  <c r="X219" i="1"/>
  <c r="E220" i="15" s="1"/>
  <c r="X220" i="1"/>
  <c r="E221" i="15" s="1"/>
  <c r="X221" i="1"/>
  <c r="E222" i="15" s="1"/>
  <c r="X222" i="1"/>
  <c r="X223" i="1"/>
  <c r="E224" i="15" s="1"/>
  <c r="X224" i="1"/>
  <c r="X225" i="1"/>
  <c r="I226" i="15"/>
  <c r="J226" i="15" s="1"/>
  <c r="X226" i="1"/>
  <c r="E227" i="15" s="1"/>
  <c r="X227" i="1"/>
  <c r="E228" i="15" s="1"/>
  <c r="X228" i="1"/>
  <c r="E229" i="15" s="1"/>
  <c r="X229" i="1"/>
  <c r="E230" i="15" s="1"/>
  <c r="X230" i="1"/>
  <c r="E231" i="15" s="1"/>
  <c r="X231" i="1"/>
  <c r="E232" i="15" s="1"/>
  <c r="X232" i="1"/>
  <c r="E233" i="15" s="1"/>
  <c r="X233" i="1"/>
  <c r="E234" i="15" s="1"/>
  <c r="I234" i="15"/>
  <c r="J234" i="15" s="1"/>
  <c r="X234" i="1"/>
  <c r="X235" i="1"/>
  <c r="E236" i="15" s="1"/>
  <c r="X236" i="1"/>
  <c r="E237" i="15" s="1"/>
  <c r="I237" i="15"/>
  <c r="J237" i="15" s="1"/>
  <c r="X237" i="1"/>
  <c r="E238" i="15" s="1"/>
  <c r="X238" i="1"/>
  <c r="X239" i="1"/>
  <c r="E240" i="15" s="1"/>
  <c r="X240" i="1"/>
  <c r="E241" i="15" s="1"/>
  <c r="X241" i="1"/>
  <c r="E242" i="15" s="1"/>
  <c r="X242" i="1"/>
  <c r="E243" i="15" s="1"/>
  <c r="X243" i="1"/>
  <c r="E244" i="15" s="1"/>
  <c r="X244" i="1"/>
  <c r="X245" i="1"/>
  <c r="E246" i="15" s="1"/>
  <c r="X246" i="1"/>
  <c r="E247" i="15" s="1"/>
  <c r="I247" i="15"/>
  <c r="J247" i="15" s="1"/>
  <c r="X247" i="1"/>
  <c r="E248" i="15" s="1"/>
  <c r="X248" i="1"/>
  <c r="E249" i="15" s="1"/>
  <c r="X249" i="1"/>
  <c r="E250" i="15" s="1"/>
  <c r="X250" i="1"/>
  <c r="E251" i="15" s="1"/>
  <c r="X251" i="1"/>
  <c r="E252" i="15" s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A137" i="19" s="1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A231" i="20" s="1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I215" i="15"/>
  <c r="J215" i="15" s="1"/>
  <c r="I218" i="15"/>
  <c r="J218" i="15" s="1"/>
  <c r="I222" i="15"/>
  <c r="J222" i="15" s="1"/>
  <c r="I228" i="15"/>
  <c r="J228" i="15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C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A201" i="15"/>
  <c r="A4" i="20"/>
  <c r="A7" i="20"/>
  <c r="A185" i="20"/>
  <c r="A120" i="20"/>
  <c r="G26" i="15"/>
  <c r="G177" i="15"/>
  <c r="G76" i="15"/>
  <c r="G44" i="15"/>
  <c r="E238" i="19"/>
  <c r="F238" i="19" s="1"/>
  <c r="G223" i="15"/>
  <c r="G84" i="15"/>
  <c r="G26" i="1"/>
  <c r="Z26" i="1" s="1"/>
  <c r="AA26" i="1" s="1"/>
  <c r="G7" i="1"/>
  <c r="G9" i="1"/>
  <c r="G18" i="1"/>
  <c r="G25" i="1"/>
  <c r="B3" i="24"/>
  <c r="I1" i="1"/>
  <c r="H1" i="1" s="1"/>
  <c r="J1" i="1" s="1"/>
  <c r="L1" i="1" s="1"/>
  <c r="N1" i="1" s="1"/>
  <c r="P1" i="1" s="1"/>
  <c r="R1" i="1" s="1"/>
  <c r="T1" i="1" s="1"/>
  <c r="V1" i="1" s="1"/>
  <c r="D4" i="31"/>
  <c r="D9" i="30"/>
  <c r="D8" i="30"/>
  <c r="D7" i="30"/>
  <c r="D6" i="30"/>
  <c r="D4" i="30"/>
  <c r="E4" i="30" s="1"/>
  <c r="D5" i="30"/>
  <c r="D4" i="28"/>
  <c r="F2" i="20"/>
  <c r="E2" i="20"/>
  <c r="M146" i="20"/>
  <c r="N146" i="20" s="1"/>
  <c r="M121" i="20"/>
  <c r="N121" i="20" s="1"/>
  <c r="M84" i="20"/>
  <c r="N84" i="20" s="1"/>
  <c r="M76" i="20"/>
  <c r="N76" i="20" s="1"/>
  <c r="I4" i="15"/>
  <c r="J4" i="15" s="1"/>
  <c r="G190" i="1"/>
  <c r="G238" i="1"/>
  <c r="G209" i="1"/>
  <c r="G196" i="1"/>
  <c r="G55" i="1"/>
  <c r="G164" i="1"/>
  <c r="G60" i="1"/>
  <c r="G226" i="1"/>
  <c r="G218" i="1"/>
  <c r="G168" i="1"/>
  <c r="G156" i="1"/>
  <c r="G100" i="1"/>
  <c r="G96" i="1"/>
  <c r="G78" i="1"/>
  <c r="G43" i="1"/>
  <c r="G106" i="1"/>
  <c r="G35" i="1"/>
  <c r="G71" i="1"/>
  <c r="E246" i="19"/>
  <c r="F246" i="19" s="1"/>
  <c r="G246" i="1"/>
  <c r="G243" i="15"/>
  <c r="G242" i="1"/>
  <c r="Z242" i="1" s="1"/>
  <c r="AA242" i="1" s="1"/>
  <c r="G231" i="15"/>
  <c r="G230" i="1"/>
  <c r="E222" i="19"/>
  <c r="F222" i="19" s="1"/>
  <c r="G222" i="1"/>
  <c r="E242" i="19"/>
  <c r="F242" i="19" s="1"/>
  <c r="E190" i="19"/>
  <c r="F190" i="19" s="1"/>
  <c r="G74" i="1"/>
  <c r="G134" i="1"/>
  <c r="G219" i="15"/>
  <c r="E230" i="19"/>
  <c r="F230" i="19" s="1"/>
  <c r="E176" i="19"/>
  <c r="F176" i="19" s="1"/>
  <c r="G176" i="1"/>
  <c r="Z176" i="1" s="1"/>
  <c r="AA176" i="1" s="1"/>
  <c r="G172" i="1"/>
  <c r="E164" i="19"/>
  <c r="F164" i="19" s="1"/>
  <c r="G165" i="15"/>
  <c r="E156" i="19"/>
  <c r="F156" i="19" s="1"/>
  <c r="G157" i="15"/>
  <c r="G133" i="15"/>
  <c r="E132" i="19"/>
  <c r="F132" i="19" s="1"/>
  <c r="G132" i="1"/>
  <c r="G112" i="1"/>
  <c r="E112" i="19"/>
  <c r="F112" i="19" s="1"/>
  <c r="E104" i="19"/>
  <c r="F104" i="19" s="1"/>
  <c r="G104" i="1"/>
  <c r="E92" i="19"/>
  <c r="F92" i="19" s="1"/>
  <c r="G92" i="1"/>
  <c r="G61" i="15"/>
  <c r="G49" i="15"/>
  <c r="G48" i="1"/>
  <c r="F48" i="19"/>
  <c r="G17" i="15"/>
  <c r="G16" i="1"/>
  <c r="E16" i="19"/>
  <c r="F16" i="19" s="1"/>
  <c r="E7" i="19"/>
  <c r="F7" i="19" s="1"/>
  <c r="E203" i="19"/>
  <c r="F203" i="19" s="1"/>
  <c r="G139" i="1"/>
  <c r="I176" i="15"/>
  <c r="J176" i="15" s="1"/>
  <c r="E159" i="19"/>
  <c r="F159" i="19" s="1"/>
  <c r="M118" i="20"/>
  <c r="N118" i="20" s="1"/>
  <c r="G120" i="15"/>
  <c r="G239" i="1"/>
  <c r="M68" i="20"/>
  <c r="N68" i="20" s="1"/>
  <c r="G232" i="15"/>
  <c r="E103" i="19"/>
  <c r="F103" i="19" s="1"/>
  <c r="U85" i="2"/>
  <c r="Y83" i="1" s="1"/>
  <c r="M64" i="20"/>
  <c r="N64" i="20" s="1"/>
  <c r="M237" i="20"/>
  <c r="N237" i="20" s="1"/>
  <c r="G29" i="1"/>
  <c r="G30" i="15"/>
  <c r="E234" i="19"/>
  <c r="F234" i="19" s="1"/>
  <c r="G54" i="1"/>
  <c r="M201" i="20"/>
  <c r="N201" i="20" s="1"/>
  <c r="G202" i="1"/>
  <c r="G14" i="15"/>
  <c r="G10" i="1"/>
  <c r="G195" i="15"/>
  <c r="B4" i="33"/>
  <c r="G187" i="1"/>
  <c r="E59" i="19"/>
  <c r="F59" i="19" s="1"/>
  <c r="E51" i="19"/>
  <c r="F51" i="19" s="1"/>
  <c r="U53" i="2"/>
  <c r="Y51" i="1" s="1"/>
  <c r="G59" i="1"/>
  <c r="G51" i="1"/>
  <c r="G113" i="15"/>
  <c r="G21" i="1"/>
  <c r="G120" i="1"/>
  <c r="E239" i="19"/>
  <c r="F239" i="19" s="1"/>
  <c r="E194" i="19"/>
  <c r="F194" i="19" s="1"/>
  <c r="J146" i="15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J132" i="15"/>
  <c r="I100" i="15"/>
  <c r="J100" i="15" s="1"/>
  <c r="I76" i="15"/>
  <c r="J76" i="15" s="1"/>
  <c r="I236" i="15"/>
  <c r="J236" i="15" s="1"/>
  <c r="I168" i="15"/>
  <c r="J168" i="15" s="1"/>
  <c r="J210" i="15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J97" i="15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J48" i="15"/>
  <c r="J167" i="15"/>
  <c r="J23" i="15"/>
  <c r="E152" i="19"/>
  <c r="F152" i="19" s="1"/>
  <c r="G56" i="15"/>
  <c r="G52" i="1"/>
  <c r="G53" i="15"/>
  <c r="G160" i="1"/>
  <c r="G12" i="1"/>
  <c r="G56" i="1"/>
  <c r="G37" i="15"/>
  <c r="G233" i="1"/>
  <c r="U150" i="2"/>
  <c r="Y148" i="1" s="1"/>
  <c r="U110" i="2"/>
  <c r="J243" i="15"/>
  <c r="G234" i="1"/>
  <c r="I235" i="15"/>
  <c r="J235" i="15" s="1"/>
  <c r="J179" i="15"/>
  <c r="I135" i="15"/>
  <c r="J135" i="15" s="1"/>
  <c r="J123" i="15"/>
  <c r="J107" i="15"/>
  <c r="J99" i="15"/>
  <c r="J91" i="15"/>
  <c r="J71" i="15"/>
  <c r="J63" i="15"/>
  <c r="J55" i="15"/>
  <c r="J51" i="15"/>
  <c r="J43" i="15"/>
  <c r="J35" i="15"/>
  <c r="J19" i="15"/>
  <c r="J11" i="15"/>
  <c r="J84" i="15"/>
  <c r="J41" i="15"/>
  <c r="J189" i="15"/>
  <c r="J17" i="15"/>
  <c r="J77" i="15"/>
  <c r="J69" i="15"/>
  <c r="J61" i="15"/>
  <c r="J37" i="15"/>
  <c r="J21" i="15"/>
  <c r="J5" i="15"/>
  <c r="J121" i="15"/>
  <c r="G108" i="15"/>
  <c r="G6" i="1"/>
  <c r="G130" i="1"/>
  <c r="E198" i="19"/>
  <c r="F198" i="19" s="1"/>
  <c r="G198" i="1"/>
  <c r="E250" i="19"/>
  <c r="F250" i="19" s="1"/>
  <c r="G156" i="15"/>
  <c r="G70" i="1"/>
  <c r="E67" i="19"/>
  <c r="F67" i="19" s="1"/>
  <c r="G89" i="15"/>
  <c r="G88" i="1"/>
  <c r="U65" i="2"/>
  <c r="Y63" i="1" s="1"/>
  <c r="U69" i="2"/>
  <c r="Y67" i="1" s="1"/>
  <c r="G80" i="1"/>
  <c r="G79" i="1"/>
  <c r="G66" i="1"/>
  <c r="G21" i="15"/>
  <c r="E20" i="19"/>
  <c r="F20" i="19" s="1"/>
  <c r="G248" i="1"/>
  <c r="U138" i="2"/>
  <c r="Y136" i="1" s="1"/>
  <c r="M88" i="20"/>
  <c r="N88" i="20" s="1"/>
  <c r="G75" i="1"/>
  <c r="G207" i="1"/>
  <c r="G203" i="15"/>
  <c r="G116" i="1"/>
  <c r="U73" i="2"/>
  <c r="Y71" i="1" s="1"/>
  <c r="G72" i="15"/>
  <c r="E71" i="19"/>
  <c r="F71" i="19" s="1"/>
  <c r="G152" i="1"/>
  <c r="U130" i="2"/>
  <c r="G137" i="15"/>
  <c r="G207" i="15"/>
  <c r="G206" i="1"/>
  <c r="G195" i="1"/>
  <c r="G180" i="15"/>
  <c r="E179" i="19"/>
  <c r="F179" i="19" s="1"/>
  <c r="G251" i="1"/>
  <c r="G182" i="1"/>
  <c r="G186" i="1"/>
  <c r="M80" i="20"/>
  <c r="N80" i="20" s="1"/>
  <c r="E4" i="28"/>
  <c r="K1" i="1"/>
  <c r="M1" i="1" s="1"/>
  <c r="O1" i="1" s="1"/>
  <c r="Q1" i="1" s="1"/>
  <c r="S1" i="1" s="1"/>
  <c r="U1" i="1" s="1"/>
  <c r="W1" i="1" s="1"/>
  <c r="E3" i="20"/>
  <c r="Z67" i="1"/>
  <c r="AA67" i="1" s="1"/>
  <c r="E64" i="15"/>
  <c r="G247" i="1"/>
  <c r="G237" i="1"/>
  <c r="G185" i="1"/>
  <c r="E171" i="19"/>
  <c r="F171" i="19" s="1"/>
  <c r="G152" i="15"/>
  <c r="G148" i="1"/>
  <c r="E148" i="19"/>
  <c r="F148" i="19" s="1"/>
  <c r="G122" i="1"/>
  <c r="G112" i="15"/>
  <c r="G108" i="1"/>
  <c r="G101" i="1"/>
  <c r="Z101" i="1" s="1"/>
  <c r="AA101" i="1" s="1"/>
  <c r="E91" i="19"/>
  <c r="F91" i="19" s="1"/>
  <c r="G48" i="15"/>
  <c r="E47" i="19"/>
  <c r="F47" i="19" s="1"/>
  <c r="G47" i="1"/>
  <c r="G39" i="1"/>
  <c r="G40" i="15"/>
  <c r="G32" i="1"/>
  <c r="G33" i="15"/>
  <c r="G28" i="1"/>
  <c r="Z28" i="1" s="1"/>
  <c r="AA28" i="1" s="1"/>
  <c r="E28" i="19"/>
  <c r="F28" i="19" s="1"/>
  <c r="E24" i="19"/>
  <c r="F24" i="19" s="1"/>
  <c r="G25" i="15"/>
  <c r="G17" i="1"/>
  <c r="G18" i="15"/>
  <c r="E9" i="19"/>
  <c r="F9" i="19" s="1"/>
  <c r="G10" i="15"/>
  <c r="G5" i="15"/>
  <c r="K5" i="15" s="1"/>
  <c r="E4" i="19"/>
  <c r="F4" i="19" s="1"/>
  <c r="G4" i="1"/>
  <c r="Z4" i="1" s="1"/>
  <c r="AA4" i="1" s="1"/>
  <c r="G8" i="1"/>
  <c r="E8" i="19"/>
  <c r="F8" i="19" s="1"/>
  <c r="G24" i="1"/>
  <c r="E32" i="19"/>
  <c r="F32" i="19" s="1"/>
  <c r="G118" i="1"/>
  <c r="Z118" i="1" s="1"/>
  <c r="AA118" i="1" s="1"/>
  <c r="G29" i="15"/>
  <c r="G174" i="1"/>
  <c r="E12" i="19"/>
  <c r="F12" i="19" s="1"/>
  <c r="G13" i="15"/>
  <c r="M36" i="20"/>
  <c r="N36" i="20" s="1"/>
  <c r="E63" i="19"/>
  <c r="F63" i="19" s="1"/>
  <c r="G64" i="15"/>
  <c r="G50" i="1"/>
  <c r="E223" i="19"/>
  <c r="F223" i="19" s="1"/>
  <c r="G217" i="1"/>
  <c r="E211" i="19"/>
  <c r="F211" i="19" s="1"/>
  <c r="G212" i="15"/>
  <c r="G200" i="15" l="1"/>
  <c r="F199" i="1"/>
  <c r="E36" i="19"/>
  <c r="F36" i="19" s="1"/>
  <c r="F36" i="1"/>
  <c r="G36" i="1" s="1"/>
  <c r="Z36" i="1" s="1"/>
  <c r="AA36" i="1" s="1"/>
  <c r="F22" i="1"/>
  <c r="G22" i="1" s="1"/>
  <c r="Z22" i="1" s="1"/>
  <c r="AA22" i="1" s="1"/>
  <c r="Z13" i="1"/>
  <c r="AA13" i="1" s="1"/>
  <c r="G253" i="15"/>
  <c r="K253" i="15" s="1"/>
  <c r="AK253" i="15" s="1"/>
  <c r="F252" i="1"/>
  <c r="Z8" i="1"/>
  <c r="AA8" i="1" s="1"/>
  <c r="A121" i="20"/>
  <c r="Z239" i="1"/>
  <c r="AA239" i="1" s="1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Z71" i="1"/>
  <c r="AA71" i="1" s="1"/>
  <c r="Z56" i="1"/>
  <c r="AA56" i="1" s="1"/>
  <c r="Z29" i="1"/>
  <c r="AA29" i="1" s="1"/>
  <c r="G16" i="15"/>
  <c r="U219" i="2"/>
  <c r="Y217" i="1" s="1"/>
  <c r="G175" i="15"/>
  <c r="K175" i="15" s="1"/>
  <c r="AK175" i="15" s="1"/>
  <c r="G123" i="15"/>
  <c r="K123" i="15" s="1"/>
  <c r="AK123" i="15" s="1"/>
  <c r="G99" i="15"/>
  <c r="E185" i="19"/>
  <c r="F185" i="19" s="1"/>
  <c r="E130" i="19"/>
  <c r="F130" i="19" s="1"/>
  <c r="U244" i="2"/>
  <c r="Y242" i="1" s="1"/>
  <c r="E106" i="19"/>
  <c r="F106" i="19" s="1"/>
  <c r="G238" i="15"/>
  <c r="U248" i="2"/>
  <c r="H247" i="15" s="1"/>
  <c r="N247" i="15" s="1"/>
  <c r="E193" i="19"/>
  <c r="F193" i="19" s="1"/>
  <c r="G143" i="15"/>
  <c r="E102" i="19"/>
  <c r="F102" i="19" s="1"/>
  <c r="G127" i="15"/>
  <c r="K127" i="15" s="1"/>
  <c r="U8" i="2"/>
  <c r="H7" i="15" s="1"/>
  <c r="G63" i="15"/>
  <c r="E74" i="19"/>
  <c r="F74" i="19" s="1"/>
  <c r="E97" i="19"/>
  <c r="F97" i="19" s="1"/>
  <c r="G119" i="15"/>
  <c r="K119" i="15" s="1"/>
  <c r="AK119" i="15" s="1"/>
  <c r="E98" i="19"/>
  <c r="F98" i="19" s="1"/>
  <c r="G7" i="15"/>
  <c r="U121" i="2"/>
  <c r="Y119" i="1" s="1"/>
  <c r="U211" i="2"/>
  <c r="Y209" i="1" s="1"/>
  <c r="E70" i="19"/>
  <c r="F70" i="19" s="1"/>
  <c r="E78" i="19"/>
  <c r="F78" i="19" s="1"/>
  <c r="A151" i="15"/>
  <c r="A50" i="20"/>
  <c r="A172" i="19"/>
  <c r="A114" i="20"/>
  <c r="A236" i="19"/>
  <c r="U242" i="2"/>
  <c r="Y240" i="1" s="1"/>
  <c r="U194" i="2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U48" i="2"/>
  <c r="Y46" i="1" s="1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K4" i="15" s="1"/>
  <c r="P1" i="2"/>
  <c r="U178" i="2"/>
  <c r="Y176" i="1" s="1"/>
  <c r="U170" i="2"/>
  <c r="Y168" i="1" s="1"/>
  <c r="U114" i="2"/>
  <c r="Y112" i="1" s="1"/>
  <c r="G86" i="15"/>
  <c r="G19" i="15"/>
  <c r="G85" i="15"/>
  <c r="E84" i="19"/>
  <c r="F84" i="19" s="1"/>
  <c r="U174" i="2"/>
  <c r="H173" i="15" s="1"/>
  <c r="M173" i="15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U136" i="2"/>
  <c r="Y134" i="1" s="1"/>
  <c r="E96" i="19"/>
  <c r="F96" i="19" s="1"/>
  <c r="E81" i="19"/>
  <c r="F81" i="19" s="1"/>
  <c r="U34" i="2"/>
  <c r="Y32" i="1" s="1"/>
  <c r="G248" i="15"/>
  <c r="K248" i="15" s="1"/>
  <c r="AK248" i="15" s="1"/>
  <c r="E124" i="19"/>
  <c r="F124" i="19" s="1"/>
  <c r="G129" i="15"/>
  <c r="G224" i="15"/>
  <c r="K224" i="15" s="1"/>
  <c r="AK224" i="15" s="1"/>
  <c r="G109" i="15"/>
  <c r="H109" i="15" s="1"/>
  <c r="E136" i="19"/>
  <c r="F136" i="19" s="1"/>
  <c r="E128" i="19"/>
  <c r="F128" i="19" s="1"/>
  <c r="U86" i="2"/>
  <c r="Y84" i="1" s="1"/>
  <c r="U122" i="2"/>
  <c r="Y120" i="1" s="1"/>
  <c r="U7" i="2"/>
  <c r="H6" i="15" s="1"/>
  <c r="M6" i="15" s="1"/>
  <c r="U50" i="2"/>
  <c r="Y48" i="1" s="1"/>
  <c r="U54" i="2"/>
  <c r="Y52" i="1" s="1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U16" i="2"/>
  <c r="Y14" i="1" s="1"/>
  <c r="U12" i="2"/>
  <c r="Y10" i="1" s="1"/>
  <c r="U83" i="2"/>
  <c r="Y81" i="1" s="1"/>
  <c r="K243" i="15"/>
  <c r="AK243" i="15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U135" i="2"/>
  <c r="Y133" i="1" s="1"/>
  <c r="U111" i="2"/>
  <c r="Y109" i="1" s="1"/>
  <c r="F1" i="26"/>
  <c r="U212" i="2"/>
  <c r="Y210" i="1" s="1"/>
  <c r="U20" i="2"/>
  <c r="Y18" i="1" s="1"/>
  <c r="Z246" i="1"/>
  <c r="AA246" i="1" s="1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U28" i="2"/>
  <c r="Y26" i="1" s="1"/>
  <c r="U31" i="2"/>
  <c r="Y29" i="1" s="1"/>
  <c r="M231" i="20"/>
  <c r="N231" i="20" s="1"/>
  <c r="Z202" i="1"/>
  <c r="AA202" i="1" s="1"/>
  <c r="U236" i="2"/>
  <c r="Y234" i="1" s="1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B3" i="23"/>
  <c r="G117" i="15"/>
  <c r="K117" i="15" s="1"/>
  <c r="G68" i="15"/>
  <c r="K68" i="15" s="1"/>
  <c r="E66" i="19"/>
  <c r="F66" i="19" s="1"/>
  <c r="U62" i="2"/>
  <c r="Y60" i="1" s="1"/>
  <c r="E56" i="19"/>
  <c r="F56" i="19" s="1"/>
  <c r="U23" i="2"/>
  <c r="Y21" i="1" s="1"/>
  <c r="E21" i="19"/>
  <c r="F21" i="19" s="1"/>
  <c r="U15" i="2"/>
  <c r="Y13" i="1" s="1"/>
  <c r="G251" i="15"/>
  <c r="K251" i="15" s="1"/>
  <c r="AK251" i="15" s="1"/>
  <c r="G184" i="15"/>
  <c r="K184" i="15" s="1"/>
  <c r="AK184" i="15" s="1"/>
  <c r="U155" i="2"/>
  <c r="Y153" i="1" s="1"/>
  <c r="G125" i="15"/>
  <c r="K125" i="15" s="1"/>
  <c r="AK125" i="15" s="1"/>
  <c r="M14" i="20"/>
  <c r="N14" i="20" s="1"/>
  <c r="K144" i="15"/>
  <c r="AK144" i="15" s="1"/>
  <c r="Z35" i="1"/>
  <c r="AA35" i="1" s="1"/>
  <c r="K152" i="15"/>
  <c r="AK152" i="15" s="1"/>
  <c r="Z96" i="1"/>
  <c r="AA96" i="1" s="1"/>
  <c r="Z63" i="1"/>
  <c r="AA63" i="1" s="1"/>
  <c r="K97" i="15"/>
  <c r="AK97" i="15" s="1"/>
  <c r="K84" i="15"/>
  <c r="AK84" i="15" s="1"/>
  <c r="Z138" i="1"/>
  <c r="AA138" i="1" s="1"/>
  <c r="Z233" i="1"/>
  <c r="AA233" i="1" s="1"/>
  <c r="K71" i="15"/>
  <c r="AK71" i="15" s="1"/>
  <c r="Z165" i="1"/>
  <c r="AA165" i="1" s="1"/>
  <c r="U71" i="2"/>
  <c r="Y69" i="1" s="1"/>
  <c r="E85" i="19"/>
  <c r="F85" i="19" s="1"/>
  <c r="G105" i="1"/>
  <c r="Z105" i="1" s="1"/>
  <c r="AA105" i="1" s="1"/>
  <c r="E101" i="19"/>
  <c r="F101" i="19" s="1"/>
  <c r="U19" i="2"/>
  <c r="Y17" i="1" s="1"/>
  <c r="G11" i="15"/>
  <c r="H11" i="15" s="1"/>
  <c r="N11" i="15" s="1"/>
  <c r="U78" i="2"/>
  <c r="Y76" i="1" s="1"/>
  <c r="G224" i="1"/>
  <c r="Z224" i="1" s="1"/>
  <c r="AA224" i="1" s="1"/>
  <c r="E208" i="19"/>
  <c r="F208" i="19" s="1"/>
  <c r="E61" i="19"/>
  <c r="F61" i="19" s="1"/>
  <c r="U192" i="2"/>
  <c r="U10" i="2"/>
  <c r="Y8" i="1" s="1"/>
  <c r="U103" i="2"/>
  <c r="Y101" i="1" s="1"/>
  <c r="G106" i="15"/>
  <c r="K106" i="15" s="1"/>
  <c r="AK106" i="15" s="1"/>
  <c r="U246" i="2"/>
  <c r="Y244" i="1" s="1"/>
  <c r="U24" i="2"/>
  <c r="Y22" i="1" s="1"/>
  <c r="U163" i="2"/>
  <c r="H162" i="15" s="1"/>
  <c r="E89" i="19"/>
  <c r="F89" i="19" s="1"/>
  <c r="E14" i="19"/>
  <c r="F14" i="19" s="1"/>
  <c r="U90" i="2"/>
  <c r="Y88" i="1" s="1"/>
  <c r="U58" i="2"/>
  <c r="Y56" i="1" s="1"/>
  <c r="U30" i="2"/>
  <c r="Y28" i="1" s="1"/>
  <c r="M223" i="20"/>
  <c r="N223" i="20" s="1"/>
  <c r="E228" i="19"/>
  <c r="F228" i="19" s="1"/>
  <c r="G81" i="1"/>
  <c r="Z81" i="1" s="1"/>
  <c r="AA81" i="1" s="1"/>
  <c r="G216" i="1"/>
  <c r="Z216" i="1" s="1"/>
  <c r="AA216" i="1" s="1"/>
  <c r="E169" i="19"/>
  <c r="F169" i="19" s="1"/>
  <c r="G61" i="1"/>
  <c r="Z61" i="1" s="1"/>
  <c r="AA61" i="1" s="1"/>
  <c r="M66" i="20"/>
  <c r="N66" i="20" s="1"/>
  <c r="G15" i="15"/>
  <c r="K15" i="15" s="1"/>
  <c r="G89" i="1"/>
  <c r="Z89" i="1" s="1"/>
  <c r="AA89" i="1" s="1"/>
  <c r="E5" i="19"/>
  <c r="F5" i="19" s="1"/>
  <c r="G69" i="1"/>
  <c r="Z69" i="1" s="1"/>
  <c r="AA69" i="1" s="1"/>
  <c r="G42" i="15"/>
  <c r="G134" i="15"/>
  <c r="K134" i="15" s="1"/>
  <c r="G245" i="15"/>
  <c r="G205" i="15"/>
  <c r="K205" i="15" s="1"/>
  <c r="AK205" i="15" s="1"/>
  <c r="U87" i="2"/>
  <c r="Y85" i="1" s="1"/>
  <c r="U38" i="2"/>
  <c r="Y36" i="1" s="1"/>
  <c r="G5" i="1"/>
  <c r="Z5" i="1" s="1"/>
  <c r="AA5" i="1" s="1"/>
  <c r="G133" i="1"/>
  <c r="Z133" i="1" s="1"/>
  <c r="AA133" i="1" s="1"/>
  <c r="M26" i="20"/>
  <c r="N26" i="20" s="1"/>
  <c r="U113" i="2"/>
  <c r="Y111" i="1" s="1"/>
  <c r="E244" i="19"/>
  <c r="F244" i="19" s="1"/>
  <c r="G179" i="15"/>
  <c r="K179" i="15" s="1"/>
  <c r="AK179" i="15" s="1"/>
  <c r="U190" i="2"/>
  <c r="Y188" i="1" s="1"/>
  <c r="U218" i="2"/>
  <c r="Y216" i="1" s="1"/>
  <c r="G212" i="1"/>
  <c r="Z212" i="1" s="1"/>
  <c r="AA212" i="1" s="1"/>
  <c r="G162" i="1"/>
  <c r="Z162" i="1" s="1"/>
  <c r="AA162" i="1" s="1"/>
  <c r="G232" i="1"/>
  <c r="Z232" i="1" s="1"/>
  <c r="AA232" i="1" s="1"/>
  <c r="Y74" i="1"/>
  <c r="U11" i="2"/>
  <c r="Y9" i="1" s="1"/>
  <c r="M5" i="20"/>
  <c r="N5" i="20" s="1"/>
  <c r="G135" i="15"/>
  <c r="K135" i="15" s="1"/>
  <c r="AK135" i="15" s="1"/>
  <c r="U133" i="2"/>
  <c r="Y131" i="1" s="1"/>
  <c r="G225" i="15"/>
  <c r="G228" i="1"/>
  <c r="Z228" i="1" s="1"/>
  <c r="AA228" i="1" s="1"/>
  <c r="G155" i="15"/>
  <c r="K155" i="15" s="1"/>
  <c r="AK155" i="15" s="1"/>
  <c r="G114" i="1"/>
  <c r="G37" i="1"/>
  <c r="Z37" i="1" s="1"/>
  <c r="AA37" i="1" s="1"/>
  <c r="G38" i="15"/>
  <c r="K38" i="15" s="1"/>
  <c r="AK38" i="15" s="1"/>
  <c r="G147" i="15"/>
  <c r="K147" i="15" s="1"/>
  <c r="AK147" i="15" s="1"/>
  <c r="G50" i="15"/>
  <c r="U116" i="2"/>
  <c r="Y114" i="1" s="1"/>
  <c r="U108" i="2"/>
  <c r="Y106" i="1" s="1"/>
  <c r="U104" i="2"/>
  <c r="Y102" i="1" s="1"/>
  <c r="U59" i="2"/>
  <c r="Y57" i="1" s="1"/>
  <c r="U51" i="2"/>
  <c r="Y49" i="1" s="1"/>
  <c r="U43" i="2"/>
  <c r="Y41" i="1" s="1"/>
  <c r="U32" i="2"/>
  <c r="Y30" i="1" s="1"/>
  <c r="U189" i="2"/>
  <c r="Y187" i="1" s="1"/>
  <c r="U225" i="2"/>
  <c r="Y223" i="1" s="1"/>
  <c r="E178" i="19"/>
  <c r="F178" i="19" s="1"/>
  <c r="U217" i="2"/>
  <c r="Y215" i="1" s="1"/>
  <c r="U214" i="2"/>
  <c r="Y212" i="1" s="1"/>
  <c r="E232" i="19"/>
  <c r="F232" i="19" s="1"/>
  <c r="E212" i="19"/>
  <c r="F212" i="19" s="1"/>
  <c r="E162" i="19"/>
  <c r="F162" i="19" s="1"/>
  <c r="G181" i="1"/>
  <c r="Z181" i="1" s="1"/>
  <c r="AA181" i="1" s="1"/>
  <c r="G189" i="15"/>
  <c r="K189" i="15" s="1"/>
  <c r="AK189" i="15" s="1"/>
  <c r="G150" i="1"/>
  <c r="Z150" i="1" s="1"/>
  <c r="AA150" i="1" s="1"/>
  <c r="G217" i="15"/>
  <c r="E26" i="19"/>
  <c r="F26" i="19" s="1"/>
  <c r="E22" i="19"/>
  <c r="F22" i="19" s="1"/>
  <c r="G158" i="1"/>
  <c r="Z158" i="1" s="1"/>
  <c r="AA158" i="1" s="1"/>
  <c r="G146" i="1"/>
  <c r="Z146" i="1" s="1"/>
  <c r="AA146" i="1" s="1"/>
  <c r="G41" i="1"/>
  <c r="Z41" i="1" s="1"/>
  <c r="AA41" i="1" s="1"/>
  <c r="G154" i="1"/>
  <c r="Z154" i="1" s="1"/>
  <c r="AA154" i="1" s="1"/>
  <c r="G115" i="15"/>
  <c r="K115" i="15" s="1"/>
  <c r="AK115" i="15" s="1"/>
  <c r="G103" i="15"/>
  <c r="K103" i="15" s="1"/>
  <c r="U99" i="2"/>
  <c r="Y97" i="1" s="1"/>
  <c r="U74" i="2"/>
  <c r="Y72" i="1" s="1"/>
  <c r="U183" i="2"/>
  <c r="Y181" i="1" s="1"/>
  <c r="G204" i="1"/>
  <c r="Z204" i="1" s="1"/>
  <c r="AA204" i="1" s="1"/>
  <c r="U181" i="2"/>
  <c r="Y179" i="1" s="1"/>
  <c r="E248" i="19"/>
  <c r="F248" i="19" s="1"/>
  <c r="G142" i="1"/>
  <c r="Z142" i="1" s="1"/>
  <c r="AA142" i="1" s="1"/>
  <c r="G151" i="15"/>
  <c r="E126" i="19"/>
  <c r="F126" i="19" s="1"/>
  <c r="G182" i="15"/>
  <c r="K182" i="15" s="1"/>
  <c r="AK182" i="15" s="1"/>
  <c r="U14" i="2"/>
  <c r="Y12" i="1" s="1"/>
  <c r="U168" i="2"/>
  <c r="Y166" i="1" s="1"/>
  <c r="U198" i="2"/>
  <c r="Y196" i="1" s="1"/>
  <c r="E196" i="19"/>
  <c r="F196" i="19" s="1"/>
  <c r="G188" i="1"/>
  <c r="Z188" i="1" s="1"/>
  <c r="AA188" i="1" s="1"/>
  <c r="G23" i="15"/>
  <c r="G33" i="1"/>
  <c r="G49" i="1"/>
  <c r="Z49" i="1" s="1"/>
  <c r="AA49" i="1" s="1"/>
  <c r="G97" i="1"/>
  <c r="Z97" i="1" s="1"/>
  <c r="AA97" i="1" s="1"/>
  <c r="K159" i="15"/>
  <c r="AK159" i="15" s="1"/>
  <c r="K131" i="15"/>
  <c r="AK131" i="15" s="1"/>
  <c r="U202" i="2"/>
  <c r="Y200" i="1" s="1"/>
  <c r="Z48" i="1"/>
  <c r="AA48" i="1" s="1"/>
  <c r="Z86" i="1"/>
  <c r="AA86" i="1" s="1"/>
  <c r="Z114" i="1"/>
  <c r="AA114" i="1" s="1"/>
  <c r="K231" i="15"/>
  <c r="AK231" i="15" s="1"/>
  <c r="Z226" i="1"/>
  <c r="AA226" i="1" s="1"/>
  <c r="K40" i="15"/>
  <c r="AK40" i="15" s="1"/>
  <c r="K57" i="15"/>
  <c r="AK57" i="15" s="1"/>
  <c r="K7" i="15"/>
  <c r="AK7" i="15" s="1"/>
  <c r="K44" i="15"/>
  <c r="AK44" i="15" s="1"/>
  <c r="K156" i="15"/>
  <c r="AK156" i="15" s="1"/>
  <c r="K149" i="15"/>
  <c r="AK149" i="15" s="1"/>
  <c r="K72" i="15"/>
  <c r="AK72" i="15" s="1"/>
  <c r="H26" i="15"/>
  <c r="N75" i="15"/>
  <c r="Z20" i="1"/>
  <c r="AA20" i="1" s="1"/>
  <c r="Z73" i="1"/>
  <c r="AA73" i="1" s="1"/>
  <c r="K55" i="15"/>
  <c r="AK55" i="15" s="1"/>
  <c r="K39" i="15"/>
  <c r="AK39" i="15" s="1"/>
  <c r="Z23" i="1"/>
  <c r="AA23" i="1" s="1"/>
  <c r="Z223" i="1"/>
  <c r="AA223" i="1" s="1"/>
  <c r="E7" i="27"/>
  <c r="U173" i="2"/>
  <c r="U137" i="2"/>
  <c r="Y135" i="1" s="1"/>
  <c r="U105" i="2"/>
  <c r="Y103" i="1" s="1"/>
  <c r="U93" i="2"/>
  <c r="Y91" i="1" s="1"/>
  <c r="U21" i="2"/>
  <c r="Y19" i="1" s="1"/>
  <c r="H72" i="15"/>
  <c r="N72" i="15" s="1"/>
  <c r="Y35" i="1"/>
  <c r="H36" i="15"/>
  <c r="M36" i="15" s="1"/>
  <c r="F36" i="15" s="1"/>
  <c r="U75" i="2"/>
  <c r="Y73" i="1" s="1"/>
  <c r="G218" i="15"/>
  <c r="U49" i="2"/>
  <c r="Y47" i="1" s="1"/>
  <c r="G74" i="15"/>
  <c r="K74" i="15" s="1"/>
  <c r="AK74" i="15" s="1"/>
  <c r="U26" i="2"/>
  <c r="Y24" i="1" s="1"/>
  <c r="E95" i="19"/>
  <c r="F95" i="19" s="1"/>
  <c r="U100" i="2"/>
  <c r="Y98" i="1" s="1"/>
  <c r="G171" i="1"/>
  <c r="G241" i="1"/>
  <c r="Z241" i="1" s="1"/>
  <c r="AA241" i="1" s="1"/>
  <c r="U177" i="2"/>
  <c r="Y175" i="1" s="1"/>
  <c r="E182" i="19"/>
  <c r="F182" i="19" s="1"/>
  <c r="G197" i="1"/>
  <c r="Z197" i="1" s="1"/>
  <c r="AA197" i="1" s="1"/>
  <c r="U101" i="2"/>
  <c r="Y99" i="1" s="1"/>
  <c r="E23" i="19"/>
  <c r="F23" i="19" s="1"/>
  <c r="G65" i="1"/>
  <c r="Z65" i="1" s="1"/>
  <c r="AA65" i="1" s="1"/>
  <c r="G51" i="15"/>
  <c r="K51" i="15" s="1"/>
  <c r="U145" i="2"/>
  <c r="H144" i="15" s="1"/>
  <c r="U120" i="2"/>
  <c r="Y118" i="1" s="1"/>
  <c r="G77" i="1"/>
  <c r="Z77" i="1" s="1"/>
  <c r="AA77" i="1" s="1"/>
  <c r="U80" i="2"/>
  <c r="H79" i="15" s="1"/>
  <c r="E143" i="19"/>
  <c r="F143" i="19" s="1"/>
  <c r="U157" i="2"/>
  <c r="Y155" i="1" s="1"/>
  <c r="U109" i="2"/>
  <c r="Y107" i="1" s="1"/>
  <c r="G47" i="15"/>
  <c r="H47" i="15" s="1"/>
  <c r="M47" i="15" s="1"/>
  <c r="E233" i="19"/>
  <c r="F233" i="19" s="1"/>
  <c r="M40" i="20"/>
  <c r="N40" i="20" s="1"/>
  <c r="U61" i="2"/>
  <c r="G194" i="15"/>
  <c r="K194" i="15" s="1"/>
  <c r="AK194" i="15" s="1"/>
  <c r="U223" i="2"/>
  <c r="Y221" i="1" s="1"/>
  <c r="U125" i="2"/>
  <c r="Y123" i="1" s="1"/>
  <c r="G167" i="1"/>
  <c r="Z167" i="1" s="1"/>
  <c r="AA167" i="1" s="1"/>
  <c r="E119" i="19"/>
  <c r="F119" i="19" s="1"/>
  <c r="U84" i="2"/>
  <c r="Y82" i="1" s="1"/>
  <c r="U239" i="2"/>
  <c r="Y237" i="1" s="1"/>
  <c r="G249" i="1"/>
  <c r="Z249" i="1" s="1"/>
  <c r="AA249" i="1" s="1"/>
  <c r="G163" i="1"/>
  <c r="G83" i="1"/>
  <c r="Z83" i="1" s="1"/>
  <c r="AA83" i="1" s="1"/>
  <c r="M95" i="20"/>
  <c r="N95" i="20" s="1"/>
  <c r="G246" i="15"/>
  <c r="K246" i="15" s="1"/>
  <c r="AK246" i="15" s="1"/>
  <c r="G100" i="15"/>
  <c r="E249" i="19"/>
  <c r="F249" i="19" s="1"/>
  <c r="U5" i="2"/>
  <c r="H137" i="15"/>
  <c r="N137" i="15" s="1"/>
  <c r="U169" i="2"/>
  <c r="Y167" i="1" s="1"/>
  <c r="E73" i="19"/>
  <c r="F73" i="19" s="1"/>
  <c r="E139" i="19"/>
  <c r="F139" i="19" s="1"/>
  <c r="M75" i="20"/>
  <c r="N75" i="20" s="1"/>
  <c r="U117" i="2"/>
  <c r="Y115" i="1" s="1"/>
  <c r="G96" i="15"/>
  <c r="G92" i="15"/>
  <c r="K92" i="15" s="1"/>
  <c r="AK92" i="15" s="1"/>
  <c r="G151" i="1"/>
  <c r="Z151" i="1" s="1"/>
  <c r="AA151" i="1" s="1"/>
  <c r="E167" i="19"/>
  <c r="F167" i="19" s="1"/>
  <c r="G172" i="15"/>
  <c r="K172" i="15" s="1"/>
  <c r="AK172" i="15" s="1"/>
  <c r="E241" i="19"/>
  <c r="F241" i="19" s="1"/>
  <c r="G187" i="15"/>
  <c r="K187" i="15" s="1"/>
  <c r="U199" i="2"/>
  <c r="Y197" i="1" s="1"/>
  <c r="U152" i="2"/>
  <c r="Y150" i="1" s="1"/>
  <c r="E65" i="19"/>
  <c r="F65" i="19" s="1"/>
  <c r="U144" i="2"/>
  <c r="Y142" i="1" s="1"/>
  <c r="U195" i="2"/>
  <c r="Y193" i="1" s="1"/>
  <c r="G81" i="15"/>
  <c r="K81" i="15" s="1"/>
  <c r="AK81" i="15" s="1"/>
  <c r="U79" i="2"/>
  <c r="Y77" i="1" s="1"/>
  <c r="M71" i="20"/>
  <c r="N71" i="20" s="1"/>
  <c r="G143" i="1"/>
  <c r="Z143" i="1" s="1"/>
  <c r="AA143" i="1" s="1"/>
  <c r="G155" i="1"/>
  <c r="Z155" i="1" s="1"/>
  <c r="AA155" i="1" s="1"/>
  <c r="U56" i="2"/>
  <c r="Y54" i="1" s="1"/>
  <c r="U64" i="2"/>
  <c r="Y62" i="1" s="1"/>
  <c r="U89" i="2"/>
  <c r="Y87" i="1" s="1"/>
  <c r="G46" i="1"/>
  <c r="Z46" i="1" s="1"/>
  <c r="AA46" i="1" s="1"/>
  <c r="U235" i="2"/>
  <c r="U57" i="2"/>
  <c r="Y55" i="1" s="1"/>
  <c r="G58" i="1"/>
  <c r="Z58" i="1" s="1"/>
  <c r="AA58" i="1" s="1"/>
  <c r="U227" i="2"/>
  <c r="Y225" i="1" s="1"/>
  <c r="G70" i="15"/>
  <c r="M103" i="20"/>
  <c r="N103" i="20" s="1"/>
  <c r="G115" i="1"/>
  <c r="Z115" i="1" s="1"/>
  <c r="AA115" i="1" s="1"/>
  <c r="U141" i="2"/>
  <c r="Y139" i="1" s="1"/>
  <c r="G176" i="15"/>
  <c r="K176" i="15" s="1"/>
  <c r="G159" i="1"/>
  <c r="Z159" i="1" s="1"/>
  <c r="AA159" i="1" s="1"/>
  <c r="G189" i="1"/>
  <c r="Z189" i="1" s="1"/>
  <c r="AA189" i="1" s="1"/>
  <c r="G123" i="1"/>
  <c r="Z123" i="1" s="1"/>
  <c r="AA123" i="1" s="1"/>
  <c r="G131" i="1"/>
  <c r="Z131" i="1" s="1"/>
  <c r="AA131" i="1" s="1"/>
  <c r="G245" i="1"/>
  <c r="Z245" i="1" s="1"/>
  <c r="AA245" i="1" s="1"/>
  <c r="G164" i="15"/>
  <c r="K164" i="15" s="1"/>
  <c r="AK164" i="15" s="1"/>
  <c r="E189" i="19"/>
  <c r="F189" i="19" s="1"/>
  <c r="G124" i="15"/>
  <c r="E131" i="19"/>
  <c r="F131" i="19" s="1"/>
  <c r="U249" i="2"/>
  <c r="Y247" i="1" s="1"/>
  <c r="U107" i="2"/>
  <c r="U124" i="2"/>
  <c r="Y122" i="1" s="1"/>
  <c r="U97" i="2"/>
  <c r="Y95" i="1" s="1"/>
  <c r="G91" i="1"/>
  <c r="Z91" i="1" s="1"/>
  <c r="AA91" i="1" s="1"/>
  <c r="U243" i="2"/>
  <c r="Y241" i="1" s="1"/>
  <c r="E111" i="19"/>
  <c r="F111" i="19" s="1"/>
  <c r="U187" i="2"/>
  <c r="Y185" i="1" s="1"/>
  <c r="U165" i="2"/>
  <c r="Y163" i="1" s="1"/>
  <c r="U128" i="2"/>
  <c r="Y126" i="1" s="1"/>
  <c r="U188" i="2"/>
  <c r="Y186" i="1" s="1"/>
  <c r="G198" i="15"/>
  <c r="U132" i="2"/>
  <c r="Y130" i="1" s="1"/>
  <c r="U52" i="2"/>
  <c r="U22" i="2"/>
  <c r="U68" i="2"/>
  <c r="Y66" i="1" s="1"/>
  <c r="G78" i="15"/>
  <c r="K78" i="15" s="1"/>
  <c r="AK78" i="15" s="1"/>
  <c r="H71" i="15"/>
  <c r="N71" i="15" s="1"/>
  <c r="U164" i="2"/>
  <c r="G62" i="1"/>
  <c r="Z62" i="1" s="1"/>
  <c r="AA62" i="1" s="1"/>
  <c r="G88" i="15"/>
  <c r="K88" i="15" s="1"/>
  <c r="G87" i="1"/>
  <c r="Z87" i="1" s="1"/>
  <c r="AA87" i="1" s="1"/>
  <c r="U60" i="2"/>
  <c r="U247" i="2"/>
  <c r="Y245" i="1" s="1"/>
  <c r="U45" i="2"/>
  <c r="E58" i="19"/>
  <c r="F58" i="19" s="1"/>
  <c r="U18" i="2"/>
  <c r="Y16" i="1" s="1"/>
  <c r="E99" i="19"/>
  <c r="F99" i="19" s="1"/>
  <c r="G116" i="15"/>
  <c r="K116" i="15" s="1"/>
  <c r="AK116" i="15" s="1"/>
  <c r="G107" i="1"/>
  <c r="Z107" i="1" s="1"/>
  <c r="AA107" i="1" s="1"/>
  <c r="E54" i="19"/>
  <c r="F54" i="19" s="1"/>
  <c r="U191" i="2"/>
  <c r="Y189" i="1" s="1"/>
  <c r="G3" i="1"/>
  <c r="Z3" i="1" s="1"/>
  <c r="AA3" i="1" s="1"/>
  <c r="G201" i="1"/>
  <c r="Z201" i="1" s="1"/>
  <c r="AA201" i="1" s="1"/>
  <c r="G175" i="1"/>
  <c r="Z175" i="1" s="1"/>
  <c r="AA175" i="1" s="1"/>
  <c r="G43" i="15"/>
  <c r="E42" i="19"/>
  <c r="F42" i="19" s="1"/>
  <c r="G42" i="1"/>
  <c r="Z42" i="1" s="1"/>
  <c r="AA42" i="1" s="1"/>
  <c r="E38" i="19"/>
  <c r="F38" i="19" s="1"/>
  <c r="U40" i="2"/>
  <c r="Y38" i="1" s="1"/>
  <c r="G34" i="1"/>
  <c r="Z34" i="1" s="1"/>
  <c r="AA34" i="1" s="1"/>
  <c r="G35" i="15"/>
  <c r="G32" i="15"/>
  <c r="K32" i="15" s="1"/>
  <c r="E31" i="19"/>
  <c r="F31" i="19" s="1"/>
  <c r="U33" i="2"/>
  <c r="Y31" i="1" s="1"/>
  <c r="E27" i="19"/>
  <c r="F27" i="19" s="1"/>
  <c r="G27" i="1"/>
  <c r="Z27" i="1" s="1"/>
  <c r="AA27" i="1" s="1"/>
  <c r="U29" i="2"/>
  <c r="Y27" i="1" s="1"/>
  <c r="G28" i="15"/>
  <c r="G24" i="15"/>
  <c r="U25" i="2"/>
  <c r="Y23" i="1" s="1"/>
  <c r="G20" i="15"/>
  <c r="K20" i="15" s="1"/>
  <c r="AK20" i="15" s="1"/>
  <c r="E19" i="19"/>
  <c r="F19" i="19" s="1"/>
  <c r="G19" i="1"/>
  <c r="Z19" i="1" s="1"/>
  <c r="AA19" i="1" s="1"/>
  <c r="G15" i="1"/>
  <c r="Z15" i="1" s="1"/>
  <c r="AA15" i="1" s="1"/>
  <c r="U17" i="2"/>
  <c r="Y15" i="1" s="1"/>
  <c r="G11" i="1"/>
  <c r="G12" i="15"/>
  <c r="K12" i="15" s="1"/>
  <c r="AK12" i="15" s="1"/>
  <c r="G31" i="1"/>
  <c r="Z31" i="1" s="1"/>
  <c r="AA31" i="1" s="1"/>
  <c r="G38" i="1"/>
  <c r="Z38" i="1" s="1"/>
  <c r="AA38" i="1" s="1"/>
  <c r="G91" i="15"/>
  <c r="K91" i="15" s="1"/>
  <c r="AK91" i="15" s="1"/>
  <c r="U92" i="2"/>
  <c r="G90" i="1"/>
  <c r="Z90" i="1" s="1"/>
  <c r="AA90" i="1" s="1"/>
  <c r="G87" i="15"/>
  <c r="K87" i="15" s="1"/>
  <c r="E86" i="19"/>
  <c r="F86" i="19" s="1"/>
  <c r="G82" i="1"/>
  <c r="Z82" i="1" s="1"/>
  <c r="AA82" i="1" s="1"/>
  <c r="G83" i="15"/>
  <c r="K83" i="15" s="1"/>
  <c r="E82" i="19"/>
  <c r="F82" i="19" s="1"/>
  <c r="E79" i="19"/>
  <c r="F79" i="19" s="1"/>
  <c r="G80" i="15"/>
  <c r="E76" i="19"/>
  <c r="F76" i="19" s="1"/>
  <c r="G76" i="1"/>
  <c r="Z76" i="1" s="1"/>
  <c r="AA76" i="1" s="1"/>
  <c r="G77" i="15"/>
  <c r="E72" i="19"/>
  <c r="F72" i="19" s="1"/>
  <c r="G72" i="1"/>
  <c r="Z72" i="1" s="1"/>
  <c r="AA72" i="1" s="1"/>
  <c r="E68" i="19"/>
  <c r="F68" i="19" s="1"/>
  <c r="G68" i="1"/>
  <c r="G64" i="1"/>
  <c r="Z64" i="1" s="1"/>
  <c r="AA64" i="1" s="1"/>
  <c r="E64" i="19"/>
  <c r="F64" i="19" s="1"/>
  <c r="E57" i="19"/>
  <c r="F57" i="19" s="1"/>
  <c r="G57" i="1"/>
  <c r="G58" i="15"/>
  <c r="K58" i="15" s="1"/>
  <c r="G53" i="1"/>
  <c r="Z53" i="1" s="1"/>
  <c r="AA53" i="1" s="1"/>
  <c r="G54" i="15"/>
  <c r="K54" i="15" s="1"/>
  <c r="AK54" i="15" s="1"/>
  <c r="E45" i="19"/>
  <c r="F45" i="19" s="1"/>
  <c r="G46" i="15"/>
  <c r="G45" i="1"/>
  <c r="Z45" i="1" s="1"/>
  <c r="AA45" i="1" s="1"/>
  <c r="E34" i="19"/>
  <c r="F34" i="19" s="1"/>
  <c r="M165" i="20"/>
  <c r="N165" i="20" s="1"/>
  <c r="U166" i="2"/>
  <c r="Y164" i="1" s="1"/>
  <c r="M161" i="20"/>
  <c r="N161" i="20" s="1"/>
  <c r="U162" i="2"/>
  <c r="Y160" i="1" s="1"/>
  <c r="M157" i="20"/>
  <c r="N157" i="20" s="1"/>
  <c r="U158" i="2"/>
  <c r="Y156" i="1" s="1"/>
  <c r="M153" i="20"/>
  <c r="N153" i="20" s="1"/>
  <c r="U154" i="2"/>
  <c r="H153" i="15" s="1"/>
  <c r="M145" i="20"/>
  <c r="N145" i="20" s="1"/>
  <c r="U146" i="2"/>
  <c r="M133" i="20"/>
  <c r="N133" i="20" s="1"/>
  <c r="U134" i="2"/>
  <c r="Y132" i="1" s="1"/>
  <c r="M117" i="20"/>
  <c r="N117" i="20" s="1"/>
  <c r="U118" i="2"/>
  <c r="Y116" i="1" s="1"/>
  <c r="M101" i="20"/>
  <c r="N101" i="20" s="1"/>
  <c r="U102" i="2"/>
  <c r="Y100" i="1" s="1"/>
  <c r="M81" i="20"/>
  <c r="N81" i="20" s="1"/>
  <c r="U82" i="2"/>
  <c r="M69" i="20"/>
  <c r="N69" i="20" s="1"/>
  <c r="U70" i="2"/>
  <c r="Y68" i="1" s="1"/>
  <c r="M65" i="20"/>
  <c r="N65" i="20" s="1"/>
  <c r="U66" i="2"/>
  <c r="H65" i="15" s="1"/>
  <c r="U55" i="2"/>
  <c r="Y53" i="1" s="1"/>
  <c r="M54" i="20"/>
  <c r="N54" i="20" s="1"/>
  <c r="U47" i="2"/>
  <c r="Y45" i="1" s="1"/>
  <c r="M46" i="20"/>
  <c r="N46" i="20" s="1"/>
  <c r="M38" i="20"/>
  <c r="N38" i="20" s="1"/>
  <c r="U39" i="2"/>
  <c r="M34" i="20"/>
  <c r="N34" i="20" s="1"/>
  <c r="U35" i="2"/>
  <c r="Y33" i="1" s="1"/>
  <c r="U9" i="2"/>
  <c r="Y7" i="1" s="1"/>
  <c r="M8" i="20"/>
  <c r="N8" i="20" s="1"/>
  <c r="G252" i="15"/>
  <c r="K252" i="15" s="1"/>
  <c r="U253" i="2"/>
  <c r="Y251" i="1" s="1"/>
  <c r="E251" i="19"/>
  <c r="F251" i="19" s="1"/>
  <c r="G243" i="1"/>
  <c r="Z243" i="1" s="1"/>
  <c r="AA243" i="1" s="1"/>
  <c r="U245" i="2"/>
  <c r="Y243" i="1" s="1"/>
  <c r="G235" i="1"/>
  <c r="Z235" i="1" s="1"/>
  <c r="AA235" i="1" s="1"/>
  <c r="G236" i="15"/>
  <c r="E235" i="19"/>
  <c r="F235" i="19" s="1"/>
  <c r="E231" i="19"/>
  <c r="F231" i="19" s="1"/>
  <c r="G231" i="1"/>
  <c r="Z231" i="1" s="1"/>
  <c r="AA231" i="1" s="1"/>
  <c r="G219" i="1"/>
  <c r="Z219" i="1" s="1"/>
  <c r="AA219" i="1" s="1"/>
  <c r="G220" i="15"/>
  <c r="K220" i="15" s="1"/>
  <c r="AK220" i="15" s="1"/>
  <c r="E219" i="19"/>
  <c r="F219" i="19" s="1"/>
  <c r="U221" i="2"/>
  <c r="Y219" i="1" s="1"/>
  <c r="G216" i="15"/>
  <c r="G215" i="1"/>
  <c r="Z215" i="1" s="1"/>
  <c r="AA215" i="1" s="1"/>
  <c r="E215" i="19"/>
  <c r="F215" i="19" s="1"/>
  <c r="G211" i="1"/>
  <c r="Z211" i="1" s="1"/>
  <c r="AA211" i="1" s="1"/>
  <c r="U213" i="2"/>
  <c r="Y211" i="1" s="1"/>
  <c r="G196" i="15"/>
  <c r="K196" i="15" s="1"/>
  <c r="AK196" i="15" s="1"/>
  <c r="U197" i="2"/>
  <c r="E195" i="19"/>
  <c r="F195" i="19" s="1"/>
  <c r="G174" i="15"/>
  <c r="K174" i="15" s="1"/>
  <c r="AK174" i="15" s="1"/>
  <c r="E173" i="19"/>
  <c r="F173" i="19" s="1"/>
  <c r="G173" i="1"/>
  <c r="Z173" i="1" s="1"/>
  <c r="AA173" i="1" s="1"/>
  <c r="G170" i="15"/>
  <c r="U171" i="2"/>
  <c r="E165" i="19"/>
  <c r="F165" i="19" s="1"/>
  <c r="G166" i="15"/>
  <c r="K166" i="15" s="1"/>
  <c r="AK166" i="15" s="1"/>
  <c r="E161" i="19"/>
  <c r="F161" i="19" s="1"/>
  <c r="G161" i="1"/>
  <c r="E157" i="19"/>
  <c r="F157" i="19" s="1"/>
  <c r="G157" i="1"/>
  <c r="Z157" i="1" s="1"/>
  <c r="AA157" i="1" s="1"/>
  <c r="U159" i="2"/>
  <c r="Y157" i="1" s="1"/>
  <c r="E153" i="19"/>
  <c r="F153" i="19" s="1"/>
  <c r="G153" i="1"/>
  <c r="Z153" i="1" s="1"/>
  <c r="AA153" i="1" s="1"/>
  <c r="G150" i="15"/>
  <c r="K150" i="15" s="1"/>
  <c r="AK150" i="15" s="1"/>
  <c r="G149" i="1"/>
  <c r="Z149" i="1" s="1"/>
  <c r="AA149" i="1" s="1"/>
  <c r="E145" i="19"/>
  <c r="F145" i="19" s="1"/>
  <c r="G146" i="15"/>
  <c r="G145" i="1"/>
  <c r="Z145" i="1" s="1"/>
  <c r="AA145" i="1" s="1"/>
  <c r="U147" i="2"/>
  <c r="Y145" i="1" s="1"/>
  <c r="E141" i="19"/>
  <c r="F141" i="19" s="1"/>
  <c r="G141" i="1"/>
  <c r="U143" i="2"/>
  <c r="Y141" i="1" s="1"/>
  <c r="G138" i="15"/>
  <c r="K138" i="15" s="1"/>
  <c r="AK138" i="15" s="1"/>
  <c r="G137" i="1"/>
  <c r="G126" i="15"/>
  <c r="K126" i="15" s="1"/>
  <c r="E125" i="19"/>
  <c r="F125" i="19" s="1"/>
  <c r="G122" i="15"/>
  <c r="K122" i="15" s="1"/>
  <c r="G121" i="1"/>
  <c r="Z121" i="1" s="1"/>
  <c r="AA121" i="1" s="1"/>
  <c r="E121" i="19"/>
  <c r="F121" i="19" s="1"/>
  <c r="G118" i="15"/>
  <c r="G117" i="1"/>
  <c r="Z117" i="1" s="1"/>
  <c r="AA117" i="1" s="1"/>
  <c r="U119" i="2"/>
  <c r="Y117" i="1" s="1"/>
  <c r="G110" i="15"/>
  <c r="G109" i="1"/>
  <c r="Z109" i="1" s="1"/>
  <c r="AA109" i="1" s="1"/>
  <c r="G94" i="15"/>
  <c r="K94" i="15" s="1"/>
  <c r="E93" i="19"/>
  <c r="F93" i="19" s="1"/>
  <c r="G93" i="1"/>
  <c r="Z93" i="1" s="1"/>
  <c r="AA93" i="1" s="1"/>
  <c r="K35" i="15"/>
  <c r="AK35" i="15" s="1"/>
  <c r="H40" i="15"/>
  <c r="N40" i="15" s="1"/>
  <c r="H84" i="15"/>
  <c r="N84" i="15" s="1"/>
  <c r="U13" i="2"/>
  <c r="Y11" i="1" s="1"/>
  <c r="E11" i="19"/>
  <c r="F11" i="19" s="1"/>
  <c r="M250" i="20"/>
  <c r="N250" i="20" s="1"/>
  <c r="U251" i="2"/>
  <c r="Y249" i="1" s="1"/>
  <c r="Y230" i="1"/>
  <c r="H231" i="15"/>
  <c r="M231" i="15" s="1"/>
  <c r="M219" i="20"/>
  <c r="N219" i="20" s="1"/>
  <c r="U220" i="2"/>
  <c r="H219" i="15" s="1"/>
  <c r="M219" i="15" s="1"/>
  <c r="AJ219" i="15" s="1"/>
  <c r="M207" i="20"/>
  <c r="N207" i="20" s="1"/>
  <c r="U208" i="2"/>
  <c r="Y206" i="1" s="1"/>
  <c r="M203" i="20"/>
  <c r="N203" i="20" s="1"/>
  <c r="U204" i="2"/>
  <c r="Y202" i="1" s="1"/>
  <c r="M183" i="20"/>
  <c r="N183" i="20" s="1"/>
  <c r="U184" i="2"/>
  <c r="Y182" i="1" s="1"/>
  <c r="M179" i="20"/>
  <c r="N179" i="20" s="1"/>
  <c r="U180" i="2"/>
  <c r="Y178" i="1" s="1"/>
  <c r="U81" i="2"/>
  <c r="Y79" i="1" s="1"/>
  <c r="G227" i="15"/>
  <c r="K227" i="15" s="1"/>
  <c r="G34" i="15"/>
  <c r="K34" i="15" s="1"/>
  <c r="AK34" i="15" s="1"/>
  <c r="U88" i="2"/>
  <c r="H52" i="15"/>
  <c r="M52" i="15" s="1"/>
  <c r="F52" i="15" s="1"/>
  <c r="K191" i="15"/>
  <c r="AK191" i="15" s="1"/>
  <c r="G121" i="15"/>
  <c r="K27" i="15"/>
  <c r="AK27" i="15" s="1"/>
  <c r="U185" i="2"/>
  <c r="Y183" i="1" s="1"/>
  <c r="U123" i="2"/>
  <c r="Y121" i="1" s="1"/>
  <c r="U115" i="2"/>
  <c r="Y113" i="1" s="1"/>
  <c r="U95" i="2"/>
  <c r="Y93" i="1" s="1"/>
  <c r="U63" i="2"/>
  <c r="Y61" i="1" s="1"/>
  <c r="U44" i="2"/>
  <c r="Y42" i="1" s="1"/>
  <c r="U36" i="2"/>
  <c r="Y34" i="1" s="1"/>
  <c r="H213" i="15"/>
  <c r="N213" i="15" s="1"/>
  <c r="H53" i="15"/>
  <c r="M53" i="15" s="1"/>
  <c r="AJ53" i="15" s="1"/>
  <c r="H64" i="15"/>
  <c r="N64" i="15" s="1"/>
  <c r="U228" i="2"/>
  <c r="Y226" i="1" s="1"/>
  <c r="H223" i="15"/>
  <c r="M223" i="15" s="1"/>
  <c r="AJ223" i="15" s="1"/>
  <c r="K148" i="15"/>
  <c r="AK148" i="15" s="1"/>
  <c r="K61" i="15"/>
  <c r="AK61" i="15" s="1"/>
  <c r="K52" i="15"/>
  <c r="AK52" i="15" s="1"/>
  <c r="U237" i="2"/>
  <c r="U176" i="2"/>
  <c r="K161" i="15"/>
  <c r="AK161" i="15" s="1"/>
  <c r="K19" i="15"/>
  <c r="AK19" i="15" s="1"/>
  <c r="K168" i="15"/>
  <c r="AK168" i="15" s="1"/>
  <c r="K63" i="15"/>
  <c r="AK63" i="15" s="1"/>
  <c r="K13" i="15"/>
  <c r="AK13" i="15" s="1"/>
  <c r="K9" i="15"/>
  <c r="AK9" i="15" s="1"/>
  <c r="K64" i="15"/>
  <c r="AK64" i="15" s="1"/>
  <c r="M239" i="20"/>
  <c r="N239" i="20" s="1"/>
  <c r="K232" i="15"/>
  <c r="AK232" i="15" s="1"/>
  <c r="K53" i="15"/>
  <c r="AK53" i="15" s="1"/>
  <c r="E5" i="30"/>
  <c r="E9" i="28"/>
  <c r="H1" i="2"/>
  <c r="E5" i="27"/>
  <c r="E22" i="27"/>
  <c r="E8" i="25"/>
  <c r="E7" i="25"/>
  <c r="E5" i="25"/>
  <c r="E6" i="25"/>
  <c r="E9" i="25"/>
  <c r="K37" i="15"/>
  <c r="AK37" i="15" s="1"/>
  <c r="K143" i="15"/>
  <c r="AK143" i="15" s="1"/>
  <c r="G214" i="1"/>
  <c r="Z214" i="1" s="1"/>
  <c r="AA214" i="1" s="1"/>
  <c r="E127" i="19"/>
  <c r="F127" i="19" s="1"/>
  <c r="G127" i="1"/>
  <c r="Z127" i="1" s="1"/>
  <c r="AA127" i="1" s="1"/>
  <c r="K128" i="15"/>
  <c r="AK128" i="15" s="1"/>
  <c r="K154" i="15"/>
  <c r="AK154" i="15" s="1"/>
  <c r="E183" i="19"/>
  <c r="F183" i="19" s="1"/>
  <c r="M184" i="20"/>
  <c r="N184" i="20" s="1"/>
  <c r="G199" i="1"/>
  <c r="Z199" i="1" s="1"/>
  <c r="AA199" i="1" s="1"/>
  <c r="U205" i="2"/>
  <c r="Y203" i="1" s="1"/>
  <c r="G203" i="1"/>
  <c r="Z203" i="1" s="1"/>
  <c r="AA203" i="1" s="1"/>
  <c r="E214" i="19"/>
  <c r="F214" i="19" s="1"/>
  <c r="G40" i="1"/>
  <c r="Z40" i="1" s="1"/>
  <c r="AA40" i="1" s="1"/>
  <c r="U216" i="2"/>
  <c r="U42" i="2"/>
  <c r="Y40" i="1" s="1"/>
  <c r="E40" i="19"/>
  <c r="F40" i="19" s="1"/>
  <c r="K41" i="15"/>
  <c r="AK41" i="15" s="1"/>
  <c r="K244" i="15"/>
  <c r="AK244" i="15" s="1"/>
  <c r="K249" i="15"/>
  <c r="AK249" i="15" s="1"/>
  <c r="U231" i="2"/>
  <c r="Y229" i="1" s="1"/>
  <c r="U234" i="2"/>
  <c r="U91" i="2"/>
  <c r="G206" i="15"/>
  <c r="G205" i="1"/>
  <c r="Z205" i="1" s="1"/>
  <c r="AA205" i="1" s="1"/>
  <c r="E8" i="31"/>
  <c r="E9" i="32"/>
  <c r="E25" i="32"/>
  <c r="E5" i="32"/>
  <c r="E5" i="31"/>
  <c r="E34" i="31"/>
  <c r="E4" i="31"/>
  <c r="Z39" i="1"/>
  <c r="AA39" i="1" s="1"/>
  <c r="Z106" i="1"/>
  <c r="AA106" i="1" s="1"/>
  <c r="Z66" i="1"/>
  <c r="AA66" i="1" s="1"/>
  <c r="Z80" i="1"/>
  <c r="AA80" i="1" s="1"/>
  <c r="Z33" i="1"/>
  <c r="AA33" i="1" s="1"/>
  <c r="Z247" i="1"/>
  <c r="AA247" i="1" s="1"/>
  <c r="Z14" i="1"/>
  <c r="AA14" i="1" s="1"/>
  <c r="Z59" i="1"/>
  <c r="AA59" i="1" s="1"/>
  <c r="Z88" i="1"/>
  <c r="AA88" i="1" s="1"/>
  <c r="Z10" i="1"/>
  <c r="AA10" i="1" s="1"/>
  <c r="Z11" i="1"/>
  <c r="AA11" i="1" s="1"/>
  <c r="Z152" i="1"/>
  <c r="AA152" i="1" s="1"/>
  <c r="K45" i="15"/>
  <c r="AK45" i="15" s="1"/>
  <c r="Z18" i="1"/>
  <c r="AA18" i="1" s="1"/>
  <c r="K22" i="15"/>
  <c r="AK22" i="15" s="1"/>
  <c r="K18" i="15"/>
  <c r="AK18" i="15" s="1"/>
  <c r="K229" i="15"/>
  <c r="AK229" i="15" s="1"/>
  <c r="K202" i="15"/>
  <c r="AK202" i="15" s="1"/>
  <c r="K145" i="15"/>
  <c r="AK145" i="15" s="1"/>
  <c r="K65" i="15"/>
  <c r="AK65" i="15" s="1"/>
  <c r="Y108" i="1"/>
  <c r="J29" i="15"/>
  <c r="K29" i="15"/>
  <c r="J81" i="15"/>
  <c r="J242" i="15"/>
  <c r="K242" i="15"/>
  <c r="AK242" i="15" s="1"/>
  <c r="Y246" i="1"/>
  <c r="Y65" i="1"/>
  <c r="H66" i="15"/>
  <c r="J14" i="15"/>
  <c r="K14" i="15"/>
  <c r="K28" i="15"/>
  <c r="AK28" i="15" s="1"/>
  <c r="H5" i="15"/>
  <c r="M5" i="15" s="1"/>
  <c r="Z112" i="1"/>
  <c r="AA112" i="1" s="1"/>
  <c r="Z179" i="1"/>
  <c r="AA179" i="1" s="1"/>
  <c r="Z183" i="1"/>
  <c r="AA183" i="1" s="1"/>
  <c r="M75" i="15"/>
  <c r="AJ75" i="15" s="1"/>
  <c r="K228" i="15"/>
  <c r="AK228" i="15" s="1"/>
  <c r="K219" i="15"/>
  <c r="AK219" i="15" s="1"/>
  <c r="K213" i="15"/>
  <c r="AK213" i="15" s="1"/>
  <c r="K197" i="15"/>
  <c r="AK197" i="15" s="1"/>
  <c r="K120" i="15"/>
  <c r="AK120" i="15" s="1"/>
  <c r="K98" i="15"/>
  <c r="AK98" i="15" s="1"/>
  <c r="K93" i="15"/>
  <c r="AK93" i="15" s="1"/>
  <c r="K90" i="15"/>
  <c r="AK90" i="15" s="1"/>
  <c r="K21" i="15"/>
  <c r="AK21" i="15" s="1"/>
  <c r="K6" i="15"/>
  <c r="AK6" i="15" s="1"/>
  <c r="K204" i="15"/>
  <c r="AK204" i="15" s="1"/>
  <c r="K186" i="15"/>
  <c r="AK186" i="15" s="1"/>
  <c r="K163" i="15"/>
  <c r="AK163" i="15" s="1"/>
  <c r="K160" i="15"/>
  <c r="AK160" i="15" s="1"/>
  <c r="K157" i="15"/>
  <c r="AK157" i="15" s="1"/>
  <c r="K102" i="15"/>
  <c r="AK102" i="15" s="1"/>
  <c r="K99" i="15"/>
  <c r="AK99" i="15" s="1"/>
  <c r="K142" i="15"/>
  <c r="AK142" i="15" s="1"/>
  <c r="K66" i="15"/>
  <c r="AK66" i="15" s="1"/>
  <c r="K62" i="15"/>
  <c r="AK62" i="15" s="1"/>
  <c r="K36" i="15"/>
  <c r="Z100" i="1"/>
  <c r="AA100" i="1" s="1"/>
  <c r="Z213" i="1"/>
  <c r="AA213" i="1" s="1"/>
  <c r="Z160" i="1"/>
  <c r="AA160" i="1" s="1"/>
  <c r="Z230" i="1"/>
  <c r="AA230" i="1" s="1"/>
  <c r="Z190" i="1"/>
  <c r="AA190" i="1" s="1"/>
  <c r="Z187" i="1"/>
  <c r="AA187" i="1" s="1"/>
  <c r="K162" i="15"/>
  <c r="AK162" i="15" s="1"/>
  <c r="Z172" i="1"/>
  <c r="AA172" i="1" s="1"/>
  <c r="Z218" i="1"/>
  <c r="AA218" i="1" s="1"/>
  <c r="K67" i="15"/>
  <c r="AK67" i="15" s="1"/>
  <c r="Z185" i="1"/>
  <c r="AA185" i="1" s="1"/>
  <c r="K69" i="15"/>
  <c r="Z195" i="1"/>
  <c r="AA195" i="1" s="1"/>
  <c r="Z207" i="1"/>
  <c r="AA207" i="1" s="1"/>
  <c r="Z54" i="1"/>
  <c r="AA54" i="1" s="1"/>
  <c r="Z50" i="1"/>
  <c r="AA50" i="1" s="1"/>
  <c r="Z68" i="1"/>
  <c r="AA68" i="1" s="1"/>
  <c r="Z74" i="1"/>
  <c r="AA74" i="1" s="1"/>
  <c r="Z78" i="1"/>
  <c r="AA78" i="1" s="1"/>
  <c r="Z116" i="1"/>
  <c r="AA116" i="1" s="1"/>
  <c r="Z130" i="1"/>
  <c r="AA130" i="1" s="1"/>
  <c r="Z111" i="1"/>
  <c r="AA111" i="1" s="1"/>
  <c r="Z47" i="1"/>
  <c r="AA47" i="1" s="1"/>
  <c r="Z124" i="1"/>
  <c r="AA124" i="1" s="1"/>
  <c r="Z102" i="1"/>
  <c r="AA102" i="1" s="1"/>
  <c r="Z92" i="1"/>
  <c r="AA92" i="1" s="1"/>
  <c r="Z137" i="1"/>
  <c r="AA137" i="1" s="1"/>
  <c r="K250" i="15"/>
  <c r="Z237" i="1"/>
  <c r="AA237" i="1" s="1"/>
  <c r="Z196" i="1"/>
  <c r="AA196" i="1" s="1"/>
  <c r="Z12" i="1"/>
  <c r="AA12" i="1" s="1"/>
  <c r="Z208" i="1"/>
  <c r="AA208" i="1" s="1"/>
  <c r="K140" i="15"/>
  <c r="AK140" i="15" s="1"/>
  <c r="Z9" i="1"/>
  <c r="AA9" i="1" s="1"/>
  <c r="Z126" i="1"/>
  <c r="AA126" i="1" s="1"/>
  <c r="Z134" i="1"/>
  <c r="AA134" i="1" s="1"/>
  <c r="Z168" i="1"/>
  <c r="AA168" i="1" s="1"/>
  <c r="Z164" i="1"/>
  <c r="AA164" i="1" s="1"/>
  <c r="K236" i="15"/>
  <c r="AK236" i="15" s="1"/>
  <c r="Z217" i="1"/>
  <c r="AA217" i="1" s="1"/>
  <c r="Z17" i="1"/>
  <c r="AA17" i="1" s="1"/>
  <c r="E47" i="15"/>
  <c r="Z79" i="1"/>
  <c r="AA79" i="1" s="1"/>
  <c r="E153" i="15"/>
  <c r="K153" i="15" s="1"/>
  <c r="AK153" i="15" s="1"/>
  <c r="Z182" i="1"/>
  <c r="AA182" i="1" s="1"/>
  <c r="Z70" i="1"/>
  <c r="AA70" i="1" s="1"/>
  <c r="K180" i="15"/>
  <c r="AK180" i="15" s="1"/>
  <c r="K59" i="15"/>
  <c r="AK59" i="15" s="1"/>
  <c r="N1" i="2"/>
  <c r="K169" i="15"/>
  <c r="AK169" i="15" s="1"/>
  <c r="E15" i="30"/>
  <c r="E8" i="30"/>
  <c r="L1" i="2"/>
  <c r="U254" i="2"/>
  <c r="Y252" i="1" s="1"/>
  <c r="E252" i="19"/>
  <c r="F252" i="19" s="1"/>
  <c r="G252" i="1"/>
  <c r="E210" i="15"/>
  <c r="Z209" i="1"/>
  <c r="AA209" i="1" s="1"/>
  <c r="E151" i="15"/>
  <c r="E137" i="15"/>
  <c r="K137" i="15" s="1"/>
  <c r="AK137" i="15" s="1"/>
  <c r="Z136" i="1"/>
  <c r="AA136" i="1" s="1"/>
  <c r="E118" i="15"/>
  <c r="E110" i="15"/>
  <c r="K110" i="15" s="1"/>
  <c r="E86" i="15"/>
  <c r="K86" i="15" s="1"/>
  <c r="AK86" i="15" s="1"/>
  <c r="Z85" i="1"/>
  <c r="AA85" i="1" s="1"/>
  <c r="E76" i="15"/>
  <c r="K76" i="15" s="1"/>
  <c r="AK76" i="15" s="1"/>
  <c r="Z75" i="1"/>
  <c r="AA75" i="1" s="1"/>
  <c r="E17" i="15"/>
  <c r="Z16" i="1"/>
  <c r="AA16" i="1" s="1"/>
  <c r="Z193" i="1"/>
  <c r="AA193" i="1" s="1"/>
  <c r="K215" i="15"/>
  <c r="AK215" i="15" s="1"/>
  <c r="E170" i="15"/>
  <c r="Z169" i="1"/>
  <c r="AA169" i="1" s="1"/>
  <c r="E96" i="15"/>
  <c r="Z95" i="1"/>
  <c r="AA95" i="1" s="1"/>
  <c r="E85" i="15"/>
  <c r="K85" i="15" s="1"/>
  <c r="Z84" i="1"/>
  <c r="AA84" i="1" s="1"/>
  <c r="E82" i="15"/>
  <c r="K82" i="15" s="1"/>
  <c r="AK82" i="15" s="1"/>
  <c r="E43" i="15"/>
  <c r="E23" i="15"/>
  <c r="E8" i="15"/>
  <c r="K8" i="15" s="1"/>
  <c r="Z7" i="1"/>
  <c r="AA7" i="1" s="1"/>
  <c r="Z174" i="1"/>
  <c r="AA174" i="1" s="1"/>
  <c r="Z32" i="1"/>
  <c r="AA32" i="1" s="1"/>
  <c r="K113" i="15"/>
  <c r="AK113" i="15" s="1"/>
  <c r="Z251" i="1"/>
  <c r="AA251" i="1" s="1"/>
  <c r="E235" i="15"/>
  <c r="K235" i="15" s="1"/>
  <c r="AK235" i="15" s="1"/>
  <c r="Z234" i="1"/>
  <c r="AA234" i="1" s="1"/>
  <c r="E225" i="15"/>
  <c r="E100" i="15"/>
  <c r="Z99" i="1"/>
  <c r="AA99" i="1" s="1"/>
  <c r="E50" i="15"/>
  <c r="E245" i="15"/>
  <c r="Z244" i="1"/>
  <c r="AA244" i="1" s="1"/>
  <c r="E223" i="15"/>
  <c r="Z222" i="1"/>
  <c r="AA222" i="1" s="1"/>
  <c r="E206" i="15"/>
  <c r="Z166" i="1"/>
  <c r="AA166" i="1" s="1"/>
  <c r="E146" i="15"/>
  <c r="K146" i="15" s="1"/>
  <c r="AK146" i="15" s="1"/>
  <c r="E129" i="15"/>
  <c r="K129" i="15" s="1"/>
  <c r="AK129" i="15" s="1"/>
  <c r="Z128" i="1"/>
  <c r="AA128" i="1" s="1"/>
  <c r="E124" i="15"/>
  <c r="E77" i="15"/>
  <c r="K77" i="15" s="1"/>
  <c r="AK77" i="15" s="1"/>
  <c r="K198" i="15"/>
  <c r="AK198" i="15" s="1"/>
  <c r="Z52" i="1"/>
  <c r="AA52" i="1" s="1"/>
  <c r="Z139" i="1"/>
  <c r="AA139" i="1" s="1"/>
  <c r="Z156" i="1"/>
  <c r="AA156" i="1" s="1"/>
  <c r="Z250" i="1"/>
  <c r="AA250" i="1" s="1"/>
  <c r="K200" i="15"/>
  <c r="AK200" i="15" s="1"/>
  <c r="Z180" i="1"/>
  <c r="AA180" i="1" s="1"/>
  <c r="Z24" i="1"/>
  <c r="AA24" i="1" s="1"/>
  <c r="K25" i="15"/>
  <c r="AK25" i="15" s="1"/>
  <c r="K33" i="15"/>
  <c r="K48" i="15"/>
  <c r="Z108" i="1"/>
  <c r="AA108" i="1" s="1"/>
  <c r="Z122" i="1"/>
  <c r="AA122" i="1" s="1"/>
  <c r="Z171" i="1"/>
  <c r="AA171" i="1" s="1"/>
  <c r="Z186" i="1"/>
  <c r="AA186" i="1" s="1"/>
  <c r="Z161" i="1"/>
  <c r="AA161" i="1" s="1"/>
  <c r="Z248" i="1"/>
  <c r="AA248" i="1" s="1"/>
  <c r="Z120" i="1"/>
  <c r="AA120" i="1" s="1"/>
  <c r="Z163" i="1"/>
  <c r="AA163" i="1" s="1"/>
  <c r="D8" i="33"/>
  <c r="D12" i="33" s="1"/>
  <c r="E11" i="29"/>
  <c r="E7" i="28"/>
  <c r="J1" i="2"/>
  <c r="E17" i="28"/>
  <c r="E14" i="27"/>
  <c r="E6" i="27"/>
  <c r="E20" i="27"/>
  <c r="AK5" i="15"/>
  <c r="H140" i="15"/>
  <c r="M206" i="20"/>
  <c r="N206" i="20" s="1"/>
  <c r="U207" i="2"/>
  <c r="G230" i="15"/>
  <c r="K230" i="15" s="1"/>
  <c r="AK230" i="15" s="1"/>
  <c r="E229" i="19"/>
  <c r="F229" i="19" s="1"/>
  <c r="G226" i="15"/>
  <c r="G225" i="1"/>
  <c r="G222" i="15"/>
  <c r="K222" i="15" s="1"/>
  <c r="G221" i="1"/>
  <c r="Z221" i="1" s="1"/>
  <c r="AA221" i="1" s="1"/>
  <c r="E110" i="19"/>
  <c r="F110" i="19" s="1"/>
  <c r="G110" i="1"/>
  <c r="Z110" i="1" s="1"/>
  <c r="AA110" i="1" s="1"/>
  <c r="U112" i="2"/>
  <c r="G95" i="15"/>
  <c r="H95" i="15" s="1"/>
  <c r="N95" i="15" s="1"/>
  <c r="G94" i="1"/>
  <c r="Z94" i="1" s="1"/>
  <c r="AA94" i="1" s="1"/>
  <c r="E75" i="19"/>
  <c r="F75" i="19" s="1"/>
  <c r="U77" i="2"/>
  <c r="H149" i="15"/>
  <c r="N149" i="15" s="1"/>
  <c r="K16" i="15"/>
  <c r="M105" i="20"/>
  <c r="N105" i="20" s="1"/>
  <c r="U106" i="2"/>
  <c r="Y104" i="1" s="1"/>
  <c r="M45" i="20"/>
  <c r="N45" i="20" s="1"/>
  <c r="U46" i="2"/>
  <c r="Y44" i="1" s="1"/>
  <c r="E140" i="19"/>
  <c r="F140" i="19" s="1"/>
  <c r="U142" i="2"/>
  <c r="Y140" i="1" s="1"/>
  <c r="G140" i="1"/>
  <c r="Z140" i="1" s="1"/>
  <c r="AA140" i="1" s="1"/>
  <c r="G141" i="15"/>
  <c r="G114" i="15"/>
  <c r="E113" i="19"/>
  <c r="F113" i="19" s="1"/>
  <c r="G113" i="1"/>
  <c r="Z113" i="1" s="1"/>
  <c r="AA113" i="1" s="1"/>
  <c r="G31" i="15"/>
  <c r="G30" i="1"/>
  <c r="Z30" i="1" s="1"/>
  <c r="AA30" i="1" s="1"/>
  <c r="Y5" i="1"/>
  <c r="U193" i="2"/>
  <c r="Y191" i="1" s="1"/>
  <c r="U156" i="2"/>
  <c r="G193" i="15"/>
  <c r="H193" i="15" s="1"/>
  <c r="G192" i="1"/>
  <c r="Z192" i="1" s="1"/>
  <c r="AA192" i="1" s="1"/>
  <c r="G170" i="1"/>
  <c r="Z170" i="1" s="1"/>
  <c r="AA170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G44" i="1"/>
  <c r="Z44" i="1" s="1"/>
  <c r="AA44" i="1" s="1"/>
  <c r="U203" i="2"/>
  <c r="M58" i="20"/>
  <c r="N58" i="20" s="1"/>
  <c r="U233" i="2"/>
  <c r="E94" i="19"/>
  <c r="F94" i="19" s="1"/>
  <c r="E221" i="19"/>
  <c r="F221" i="19" s="1"/>
  <c r="K112" i="15"/>
  <c r="M94" i="20"/>
  <c r="N94" i="20" s="1"/>
  <c r="G104" i="15"/>
  <c r="G103" i="1"/>
  <c r="Z103" i="1" s="1"/>
  <c r="AA103" i="1" s="1"/>
  <c r="K199" i="15"/>
  <c r="AK199" i="15" s="1"/>
  <c r="K111" i="15"/>
  <c r="AK111" i="15" s="1"/>
  <c r="G210" i="15"/>
  <c r="U148" i="2"/>
  <c r="U131" i="2"/>
  <c r="Y129" i="1" s="1"/>
  <c r="K107" i="15"/>
  <c r="K79" i="15"/>
  <c r="K60" i="15"/>
  <c r="E149" i="19"/>
  <c r="F149" i="19" s="1"/>
  <c r="U196" i="2"/>
  <c r="Y194" i="1" s="1"/>
  <c r="U175" i="2"/>
  <c r="H174" i="15" s="1"/>
  <c r="U151" i="2"/>
  <c r="K238" i="15"/>
  <c r="H129" i="15"/>
  <c r="Y128" i="1"/>
  <c r="Y171" i="1"/>
  <c r="H212" i="15"/>
  <c r="K212" i="15"/>
  <c r="Y192" i="1"/>
  <c r="M138" i="20"/>
  <c r="N138" i="20" s="1"/>
  <c r="U139" i="2"/>
  <c r="G220" i="1"/>
  <c r="Z220" i="1" s="1"/>
  <c r="AA220" i="1" s="1"/>
  <c r="E220" i="19"/>
  <c r="F220" i="19" s="1"/>
  <c r="E191" i="19"/>
  <c r="F191" i="19" s="1"/>
  <c r="G192" i="15"/>
  <c r="G191" i="1"/>
  <c r="Z191" i="1" s="1"/>
  <c r="AA191" i="1" s="1"/>
  <c r="G129" i="1"/>
  <c r="Z129" i="1" s="1"/>
  <c r="AA129" i="1" s="1"/>
  <c r="G130" i="15"/>
  <c r="M240" i="20"/>
  <c r="N240" i="20" s="1"/>
  <c r="U241" i="2"/>
  <c r="G227" i="1"/>
  <c r="Z227" i="1" s="1"/>
  <c r="AA227" i="1" s="1"/>
  <c r="U229" i="2"/>
  <c r="Y227" i="1" s="1"/>
  <c r="E227" i="19"/>
  <c r="F227" i="19" s="1"/>
  <c r="G209" i="15"/>
  <c r="U210" i="2"/>
  <c r="Y208" i="1" s="1"/>
  <c r="E200" i="19"/>
  <c r="F200" i="19" s="1"/>
  <c r="G201" i="15"/>
  <c r="G200" i="1"/>
  <c r="Z200" i="1" s="1"/>
  <c r="AA200" i="1" s="1"/>
  <c r="E138" i="19"/>
  <c r="F138" i="19" s="1"/>
  <c r="G139" i="15"/>
  <c r="U140" i="2"/>
  <c r="Y138" i="1" s="1"/>
  <c r="G135" i="1"/>
  <c r="Z135" i="1" s="1"/>
  <c r="AA135" i="1" s="1"/>
  <c r="E135" i="19"/>
  <c r="F135" i="19" s="1"/>
  <c r="G136" i="15"/>
  <c r="G221" i="15"/>
  <c r="U230" i="2"/>
  <c r="M229" i="20"/>
  <c r="N229" i="20" s="1"/>
  <c r="M225" i="20"/>
  <c r="N225" i="20" s="1"/>
  <c r="U226" i="2"/>
  <c r="M221" i="20"/>
  <c r="N221" i="20" s="1"/>
  <c r="U222" i="2"/>
  <c r="Y220" i="1" s="1"/>
  <c r="M171" i="20"/>
  <c r="N171" i="20" s="1"/>
  <c r="U172" i="2"/>
  <c r="Y170" i="1" s="1"/>
  <c r="M160" i="20"/>
  <c r="N160" i="20" s="1"/>
  <c r="U161" i="2"/>
  <c r="K190" i="15"/>
  <c r="E147" i="19"/>
  <c r="F147" i="19" s="1"/>
  <c r="G147" i="1"/>
  <c r="Z147" i="1" s="1"/>
  <c r="AA147" i="1" s="1"/>
  <c r="G144" i="1"/>
  <c r="Z144" i="1" s="1"/>
  <c r="AA144" i="1" s="1"/>
  <c r="E144" i="19"/>
  <c r="F144" i="19" s="1"/>
  <c r="G241" i="15"/>
  <c r="K241" i="15" s="1"/>
  <c r="AK241" i="15" s="1"/>
  <c r="G240" i="1"/>
  <c r="Z240" i="1" s="1"/>
  <c r="AA240" i="1" s="1"/>
  <c r="E240" i="19"/>
  <c r="F240" i="19" s="1"/>
  <c r="G237" i="15"/>
  <c r="K237" i="15" s="1"/>
  <c r="E236" i="19"/>
  <c r="F236" i="19" s="1"/>
  <c r="G236" i="1"/>
  <c r="Z236" i="1" s="1"/>
  <c r="AA236" i="1" s="1"/>
  <c r="U238" i="2"/>
  <c r="Y236" i="1" s="1"/>
  <c r="E213" i="19"/>
  <c r="F213" i="19" s="1"/>
  <c r="U215" i="2"/>
  <c r="G214" i="15"/>
  <c r="K214" i="15" s="1"/>
  <c r="G211" i="15"/>
  <c r="E210" i="19"/>
  <c r="F210" i="19" s="1"/>
  <c r="E158" i="19"/>
  <c r="F158" i="19" s="1"/>
  <c r="U160" i="2"/>
  <c r="Y158" i="1" s="1"/>
  <c r="K165" i="15"/>
  <c r="K133" i="15"/>
  <c r="G229" i="1"/>
  <c r="Z229" i="1" s="1"/>
  <c r="AA229" i="1" s="1"/>
  <c r="K240" i="15"/>
  <c r="K233" i="15"/>
  <c r="K132" i="15"/>
  <c r="AK132" i="15" s="1"/>
  <c r="E201" i="19"/>
  <c r="F201" i="19" s="1"/>
  <c r="G158" i="15"/>
  <c r="U167" i="2"/>
  <c r="U153" i="2"/>
  <c r="Y151" i="1" s="1"/>
  <c r="U149" i="2"/>
  <c r="Y147" i="1" s="1"/>
  <c r="U252" i="2"/>
  <c r="U186" i="2"/>
  <c r="Y184" i="1" s="1"/>
  <c r="E180" i="19"/>
  <c r="F180" i="19" s="1"/>
  <c r="G181" i="15"/>
  <c r="K181" i="15" s="1"/>
  <c r="AK181" i="15" s="1"/>
  <c r="U201" i="2"/>
  <c r="H200" i="15" s="1"/>
  <c r="E199" i="19"/>
  <c r="F199" i="19" s="1"/>
  <c r="M200" i="20"/>
  <c r="N200" i="20" s="1"/>
  <c r="U206" i="2"/>
  <c r="Y204" i="1" s="1"/>
  <c r="E207" i="19"/>
  <c r="F207" i="19" s="1"/>
  <c r="U126" i="2"/>
  <c r="U250" i="2"/>
  <c r="U129" i="2"/>
  <c r="K208" i="15"/>
  <c r="U209" i="2"/>
  <c r="Y207" i="1" s="1"/>
  <c r="K207" i="15"/>
  <c r="AK207" i="15" s="1"/>
  <c r="U200" i="2"/>
  <c r="Y198" i="1" s="1"/>
  <c r="M195" i="20"/>
  <c r="N195" i="20" s="1"/>
  <c r="K195" i="15"/>
  <c r="U182" i="2"/>
  <c r="V256" i="2"/>
  <c r="W2" i="2" s="1"/>
  <c r="G184" i="1"/>
  <c r="Z184" i="1" s="1"/>
  <c r="AA184" i="1" s="1"/>
  <c r="G185" i="15"/>
  <c r="U179" i="2"/>
  <c r="Y177" i="1" s="1"/>
  <c r="G178" i="15"/>
  <c r="G177" i="1"/>
  <c r="Z177" i="1" s="1"/>
  <c r="AA177" i="1" s="1"/>
  <c r="G125" i="1"/>
  <c r="Z125" i="1" s="1"/>
  <c r="AA125" i="1" s="1"/>
  <c r="U127" i="2"/>
  <c r="Y125" i="1" s="1"/>
  <c r="E8" i="26"/>
  <c r="E22" i="26"/>
  <c r="K203" i="15"/>
  <c r="AK203" i="15" s="1"/>
  <c r="K183" i="15"/>
  <c r="E13" i="25"/>
  <c r="K108" i="15"/>
  <c r="AK108" i="15" s="1"/>
  <c r="K89" i="15"/>
  <c r="K10" i="15"/>
  <c r="AK10" i="15" s="1"/>
  <c r="E226" i="15"/>
  <c r="Z225" i="1"/>
  <c r="AA225" i="1" s="1"/>
  <c r="E105" i="15"/>
  <c r="Z104" i="1"/>
  <c r="AA104" i="1" s="1"/>
  <c r="Z148" i="1"/>
  <c r="AA148" i="1" s="1"/>
  <c r="K177" i="15"/>
  <c r="Z6" i="1"/>
  <c r="AA6" i="1" s="1"/>
  <c r="Z194" i="1"/>
  <c r="AA194" i="1" s="1"/>
  <c r="K73" i="15"/>
  <c r="E70" i="15"/>
  <c r="Z60" i="1"/>
  <c r="AA60" i="1" s="1"/>
  <c r="K49" i="15"/>
  <c r="K56" i="15"/>
  <c r="E239" i="15"/>
  <c r="K239" i="15" s="1"/>
  <c r="AK239" i="15" s="1"/>
  <c r="Z238" i="1"/>
  <c r="AA238" i="1" s="1"/>
  <c r="E193" i="15"/>
  <c r="E26" i="15"/>
  <c r="K26" i="15" s="1"/>
  <c r="Z25" i="1"/>
  <c r="AA25" i="1" s="1"/>
  <c r="Z198" i="1"/>
  <c r="AA198" i="1" s="1"/>
  <c r="Z206" i="1"/>
  <c r="AA206" i="1" s="1"/>
  <c r="K30" i="15"/>
  <c r="Z210" i="1"/>
  <c r="AA210" i="1" s="1"/>
  <c r="Z57" i="1"/>
  <c r="AA57" i="1" s="1"/>
  <c r="Z178" i="1"/>
  <c r="AA178" i="1" s="1"/>
  <c r="K75" i="15"/>
  <c r="Z98" i="1"/>
  <c r="AA98" i="1" s="1"/>
  <c r="Z43" i="1"/>
  <c r="AA43" i="1" s="1"/>
  <c r="Z119" i="1"/>
  <c r="AA119" i="1" s="1"/>
  <c r="K234" i="15"/>
  <c r="K173" i="15"/>
  <c r="K42" i="15"/>
  <c r="Z55" i="1"/>
  <c r="AA55" i="1" s="1"/>
  <c r="Z21" i="1"/>
  <c r="AA21" i="1" s="1"/>
  <c r="Z51" i="1"/>
  <c r="AA51" i="1" s="1"/>
  <c r="Z132" i="1"/>
  <c r="AA132" i="1" s="1"/>
  <c r="Z141" i="1"/>
  <c r="AA141" i="1" s="1"/>
  <c r="K247" i="15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R1" i="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6" i="26"/>
  <c r="E4" i="26"/>
  <c r="E24" i="26"/>
  <c r="E17" i="26"/>
  <c r="E5" i="26"/>
  <c r="E23" i="26"/>
  <c r="E18" i="26"/>
  <c r="E10" i="26"/>
  <c r="E16" i="26"/>
  <c r="E7" i="26"/>
  <c r="E12" i="26"/>
  <c r="F1" i="2"/>
  <c r="E26" i="26"/>
  <c r="E15" i="26"/>
  <c r="E25" i="26"/>
  <c r="E11" i="26"/>
  <c r="E13" i="26"/>
  <c r="E21" i="26"/>
  <c r="E19" i="26"/>
  <c r="E9" i="26"/>
  <c r="E14" i="26"/>
  <c r="E20" i="26"/>
  <c r="E14" i="25"/>
  <c r="E18" i="25"/>
  <c r="E11" i="25"/>
  <c r="E17" i="25"/>
  <c r="E19" i="25"/>
  <c r="E21" i="25"/>
  <c r="E12" i="25"/>
  <c r="E10" i="25"/>
  <c r="E15" i="25"/>
  <c r="E16" i="25"/>
  <c r="E20" i="25"/>
  <c r="D1" i="2"/>
  <c r="E1" i="23"/>
  <c r="W249" i="2" s="1"/>
  <c r="H82" i="15"/>
  <c r="H239" i="15"/>
  <c r="M93" i="20"/>
  <c r="U94" i="2"/>
  <c r="U98" i="2"/>
  <c r="Y96" i="1" s="1"/>
  <c r="H177" i="15" l="1"/>
  <c r="M177" i="15" s="1"/>
  <c r="AJ177" i="15" s="1"/>
  <c r="H49" i="15"/>
  <c r="H218" i="15"/>
  <c r="N218" i="15" s="1"/>
  <c r="H190" i="15"/>
  <c r="M190" i="15" s="1"/>
  <c r="H235" i="15"/>
  <c r="M235" i="15" s="1"/>
  <c r="H85" i="15"/>
  <c r="H246" i="15"/>
  <c r="H211" i="15"/>
  <c r="N211" i="15" s="1"/>
  <c r="M72" i="15"/>
  <c r="L72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Y6" i="1"/>
  <c r="H110" i="15"/>
  <c r="M110" i="15" s="1"/>
  <c r="AJ110" i="15" s="1"/>
  <c r="H38" i="15"/>
  <c r="N38" i="15" s="1"/>
  <c r="K96" i="15"/>
  <c r="AK96" i="15" s="1"/>
  <c r="H242" i="15"/>
  <c r="H81" i="15"/>
  <c r="N81" i="15" s="1"/>
  <c r="Y37" i="1"/>
  <c r="H68" i="15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137" i="15"/>
  <c r="L137" i="15" s="1"/>
  <c r="K245" i="15"/>
  <c r="AK245" i="15" s="1"/>
  <c r="AJ36" i="15"/>
  <c r="H134" i="15"/>
  <c r="K121" i="15"/>
  <c r="AK121" i="15" s="1"/>
  <c r="M213" i="15"/>
  <c r="AJ213" i="15" s="1"/>
  <c r="H27" i="15"/>
  <c r="N27" i="15" s="1"/>
  <c r="H67" i="15"/>
  <c r="N6" i="15"/>
  <c r="H245" i="15"/>
  <c r="H78" i="15"/>
  <c r="M78" i="15" s="1"/>
  <c r="Y172" i="1"/>
  <c r="H55" i="15"/>
  <c r="M55" i="15" s="1"/>
  <c r="F55" i="15" s="1"/>
  <c r="H135" i="15"/>
  <c r="M135" i="15" s="1"/>
  <c r="H77" i="15"/>
  <c r="M77" i="15" s="1"/>
  <c r="H103" i="15"/>
  <c r="N103" i="15" s="1"/>
  <c r="Y80" i="1"/>
  <c r="H10" i="15"/>
  <c r="M10" i="15" s="1"/>
  <c r="L10" i="15" s="1"/>
  <c r="H58" i="15"/>
  <c r="M58" i="15" s="1"/>
  <c r="AJ58" i="15" s="1"/>
  <c r="I15" i="19"/>
  <c r="Y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Y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F53" i="15"/>
  <c r="H127" i="15"/>
  <c r="M127" i="15" s="1"/>
  <c r="AJ127" i="15" s="1"/>
  <c r="N22" i="15"/>
  <c r="H13" i="15"/>
  <c r="H198" i="15"/>
  <c r="M198" i="15" s="1"/>
  <c r="M71" i="15"/>
  <c r="F71" i="15" s="1"/>
  <c r="H184" i="15"/>
  <c r="M184" i="15" s="1"/>
  <c r="H182" i="15"/>
  <c r="M182" i="15" s="1"/>
  <c r="AJ182" i="15" s="1"/>
  <c r="H86" i="15"/>
  <c r="M86" i="15" s="1"/>
  <c r="Y143" i="1"/>
  <c r="H83" i="15"/>
  <c r="N83" i="15" s="1"/>
  <c r="N53" i="15"/>
  <c r="M120" i="15"/>
  <c r="AJ120" i="15" s="1"/>
  <c r="H29" i="15"/>
  <c r="N29" i="15" s="1"/>
  <c r="H148" i="15"/>
  <c r="H123" i="15"/>
  <c r="N123" i="15" s="1"/>
  <c r="H131" i="15"/>
  <c r="N131" i="15" s="1"/>
  <c r="H115" i="15"/>
  <c r="M115" i="15" s="1"/>
  <c r="L115" i="15" s="1"/>
  <c r="H56" i="15"/>
  <c r="N56" i="15" s="1"/>
  <c r="N47" i="15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Y195" i="1"/>
  <c r="H217" i="15"/>
  <c r="M217" i="15" s="1"/>
  <c r="H142" i="15"/>
  <c r="M142" i="15" s="1"/>
  <c r="H98" i="15"/>
  <c r="M98" i="15" s="1"/>
  <c r="M11" i="15"/>
  <c r="H157" i="15"/>
  <c r="M157" i="15" s="1"/>
  <c r="F157" i="15" s="1"/>
  <c r="H57" i="15"/>
  <c r="N57" i="15" s="1"/>
  <c r="N52" i="15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Z252" i="1"/>
  <c r="AA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M113" i="15"/>
  <c r="AJ113" i="15" s="1"/>
  <c r="N144" i="15"/>
  <c r="M144" i="15"/>
  <c r="L144" i="15" s="1"/>
  <c r="H20" i="15"/>
  <c r="M20" i="15" s="1"/>
  <c r="H194" i="15"/>
  <c r="N194" i="15" s="1"/>
  <c r="H220" i="15"/>
  <c r="M220" i="15" s="1"/>
  <c r="N219" i="15"/>
  <c r="H96" i="15"/>
  <c r="N96" i="15" s="1"/>
  <c r="K217" i="15"/>
  <c r="AK217" i="15" s="1"/>
  <c r="Y64" i="1"/>
  <c r="H89" i="15"/>
  <c r="H112" i="15"/>
  <c r="N112" i="15" s="1"/>
  <c r="M30" i="15"/>
  <c r="L30" i="15" s="1"/>
  <c r="H88" i="15"/>
  <c r="H100" i="15"/>
  <c r="H189" i="15"/>
  <c r="Y190" i="1"/>
  <c r="H191" i="15"/>
  <c r="H34" i="15"/>
  <c r="M34" i="15" s="1"/>
  <c r="N173" i="15"/>
  <c r="H222" i="15"/>
  <c r="M222" i="15" s="1"/>
  <c r="H116" i="15"/>
  <c r="M116" i="15" s="1"/>
  <c r="K43" i="15"/>
  <c r="AK43" i="15" s="1"/>
  <c r="M33" i="15"/>
  <c r="AJ33" i="15" s="1"/>
  <c r="Y218" i="1"/>
  <c r="K151" i="15"/>
  <c r="AK151" i="15" s="1"/>
  <c r="K218" i="15"/>
  <c r="AK218" i="15" s="1"/>
  <c r="H37" i="15"/>
  <c r="N37" i="15" s="1"/>
  <c r="H9" i="15"/>
  <c r="N9" i="15" s="1"/>
  <c r="M218" i="15"/>
  <c r="F218" i="15" s="1"/>
  <c r="H216" i="15"/>
  <c r="H50" i="15"/>
  <c r="H42" i="15"/>
  <c r="H197" i="15"/>
  <c r="H183" i="15"/>
  <c r="N183" i="15" s="1"/>
  <c r="H161" i="15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N231" i="15"/>
  <c r="M26" i="15"/>
  <c r="AJ26" i="15" s="1"/>
  <c r="N26" i="15"/>
  <c r="Y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F72" i="15"/>
  <c r="H250" i="15"/>
  <c r="Y173" i="1"/>
  <c r="AJ52" i="15"/>
  <c r="H43" i="15"/>
  <c r="H69" i="15"/>
  <c r="H74" i="15"/>
  <c r="H108" i="15"/>
  <c r="AK252" i="15"/>
  <c r="M103" i="15"/>
  <c r="L103" i="15" s="1"/>
  <c r="L52" i="15"/>
  <c r="O52" i="15" s="1"/>
  <c r="H51" i="15"/>
  <c r="Y50" i="1"/>
  <c r="H4" i="15"/>
  <c r="Y3" i="1"/>
  <c r="N132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Y43" i="1"/>
  <c r="H164" i="15"/>
  <c r="H17" i="15"/>
  <c r="H170" i="15"/>
  <c r="H124" i="15"/>
  <c r="H143" i="15"/>
  <c r="H59" i="15"/>
  <c r="Y58" i="1"/>
  <c r="Y162" i="1"/>
  <c r="H163" i="15"/>
  <c r="Y20" i="1"/>
  <c r="H21" i="15"/>
  <c r="Y105" i="1"/>
  <c r="H106" i="15"/>
  <c r="Y233" i="1"/>
  <c r="H234" i="15"/>
  <c r="Y59" i="1"/>
  <c r="H60" i="15"/>
  <c r="H63" i="15"/>
  <c r="F22" i="15"/>
  <c r="L22" i="15"/>
  <c r="H91" i="15"/>
  <c r="Y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L53" i="15"/>
  <c r="Y169" i="1"/>
  <c r="H118" i="15"/>
  <c r="H87" i="15"/>
  <c r="Y86" i="1"/>
  <c r="H8" i="15"/>
  <c r="H145" i="15"/>
  <c r="Y144" i="1"/>
  <c r="H54" i="15"/>
  <c r="H12" i="15"/>
  <c r="K24" i="15"/>
  <c r="H24" i="15"/>
  <c r="H35" i="15"/>
  <c r="H62" i="15"/>
  <c r="H28" i="15"/>
  <c r="H16" i="15"/>
  <c r="AJ173" i="15"/>
  <c r="F173" i="15"/>
  <c r="AK69" i="15"/>
  <c r="F169" i="15"/>
  <c r="N223" i="15"/>
  <c r="K101" i="15"/>
  <c r="AK101" i="15" s="1"/>
  <c r="L224" i="15"/>
  <c r="M64" i="15"/>
  <c r="M23" i="15"/>
  <c r="AJ23" i="15" s="1"/>
  <c r="N23" i="15"/>
  <c r="Y174" i="1"/>
  <c r="H175" i="15"/>
  <c r="F231" i="15"/>
  <c r="AJ231" i="15"/>
  <c r="H195" i="15"/>
  <c r="M195" i="15" s="1"/>
  <c r="L195" i="15" s="1"/>
  <c r="M56" i="15"/>
  <c r="L56" i="15" s="1"/>
  <c r="AJ72" i="15"/>
  <c r="Y235" i="1"/>
  <c r="H236" i="15"/>
  <c r="N7" i="15"/>
  <c r="M7" i="15"/>
  <c r="L231" i="15"/>
  <c r="K104" i="15"/>
  <c r="AK104" i="15" s="1"/>
  <c r="F219" i="15"/>
  <c r="N85" i="15"/>
  <c r="M85" i="15"/>
  <c r="L85" i="15" s="1"/>
  <c r="M67" i="15"/>
  <c r="N67" i="15"/>
  <c r="H41" i="15"/>
  <c r="H204" i="15"/>
  <c r="Y214" i="1"/>
  <c r="H215" i="15"/>
  <c r="Y232" i="1"/>
  <c r="H233" i="15"/>
  <c r="H230" i="15"/>
  <c r="N230" i="15" s="1"/>
  <c r="H90" i="15"/>
  <c r="Y89" i="1"/>
  <c r="L219" i="15"/>
  <c r="N5" i="15"/>
  <c r="M95" i="15"/>
  <c r="F95" i="15" s="1"/>
  <c r="N58" i="15"/>
  <c r="H171" i="15"/>
  <c r="M171" i="15" s="1"/>
  <c r="F5" i="15"/>
  <c r="AJ5" i="15"/>
  <c r="L5" i="15"/>
  <c r="AK87" i="15"/>
  <c r="M109" i="15"/>
  <c r="N109" i="15"/>
  <c r="N235" i="15"/>
  <c r="M247" i="15"/>
  <c r="F247" i="15" s="1"/>
  <c r="F16" i="24" s="1"/>
  <c r="F75" i="15"/>
  <c r="N66" i="15"/>
  <c r="M66" i="15"/>
  <c r="J254" i="15"/>
  <c r="E22" i="24" s="1"/>
  <c r="H45" i="15"/>
  <c r="M45" i="15" s="1"/>
  <c r="L235" i="15"/>
  <c r="AK36" i="15"/>
  <c r="L36" i="15"/>
  <c r="AK122" i="15"/>
  <c r="AK14" i="15"/>
  <c r="N79" i="15"/>
  <c r="M79" i="15"/>
  <c r="L79" i="15" s="1"/>
  <c r="N65" i="15"/>
  <c r="M65" i="15"/>
  <c r="AK29" i="15"/>
  <c r="M32" i="15"/>
  <c r="L32" i="15" s="1"/>
  <c r="N177" i="15"/>
  <c r="F33" i="15"/>
  <c r="AK133" i="15"/>
  <c r="AK51" i="15"/>
  <c r="K124" i="15"/>
  <c r="AK124" i="15" s="1"/>
  <c r="AK88" i="15"/>
  <c r="AK250" i="15"/>
  <c r="H253" i="15"/>
  <c r="AK33" i="15"/>
  <c r="L33" i="15"/>
  <c r="K100" i="15"/>
  <c r="K223" i="15"/>
  <c r="F223" i="15"/>
  <c r="K23" i="15"/>
  <c r="K17" i="15"/>
  <c r="K50" i="15"/>
  <c r="AK48" i="15"/>
  <c r="AK8" i="15"/>
  <c r="AK85" i="15"/>
  <c r="AK103" i="15"/>
  <c r="N49" i="15"/>
  <c r="M49" i="15"/>
  <c r="L49" i="15" s="1"/>
  <c r="H141" i="15"/>
  <c r="K141" i="15"/>
  <c r="AK16" i="15"/>
  <c r="Y205" i="1"/>
  <c r="H206" i="15"/>
  <c r="M149" i="15"/>
  <c r="H150" i="15"/>
  <c r="Y149" i="1"/>
  <c r="AK4" i="15"/>
  <c r="H147" i="15"/>
  <c r="Y146" i="1"/>
  <c r="Y201" i="1"/>
  <c r="H202" i="15"/>
  <c r="Y154" i="1"/>
  <c r="H155" i="15"/>
  <c r="K95" i="15"/>
  <c r="AK95" i="15" s="1"/>
  <c r="AJ224" i="15"/>
  <c r="H130" i="15"/>
  <c r="M130" i="15" s="1"/>
  <c r="AK60" i="15"/>
  <c r="AK107" i="15"/>
  <c r="AK222" i="15"/>
  <c r="K210" i="15"/>
  <c r="AK210" i="15" s="1"/>
  <c r="H210" i="15"/>
  <c r="Y231" i="1"/>
  <c r="H232" i="15"/>
  <c r="AK68" i="15"/>
  <c r="F47" i="15"/>
  <c r="AJ47" i="15"/>
  <c r="Y199" i="1"/>
  <c r="K130" i="15"/>
  <c r="AK130" i="15" s="1"/>
  <c r="AK79" i="15"/>
  <c r="AK110" i="15"/>
  <c r="L110" i="15"/>
  <c r="AK94" i="15"/>
  <c r="AK112" i="15"/>
  <c r="H105" i="15"/>
  <c r="N117" i="15"/>
  <c r="K31" i="15"/>
  <c r="H31" i="15"/>
  <c r="K114" i="15"/>
  <c r="H114" i="15"/>
  <c r="Y75" i="1"/>
  <c r="H76" i="15"/>
  <c r="Y110" i="1"/>
  <c r="H111" i="15"/>
  <c r="N68" i="15"/>
  <c r="M68" i="15"/>
  <c r="M140" i="15"/>
  <c r="N140" i="15"/>
  <c r="AK176" i="15"/>
  <c r="H225" i="15"/>
  <c r="Y224" i="1"/>
  <c r="H159" i="15"/>
  <c r="H139" i="15"/>
  <c r="K139" i="15"/>
  <c r="H240" i="15"/>
  <c r="Y239" i="1"/>
  <c r="M129" i="15"/>
  <c r="N129" i="15"/>
  <c r="H214" i="15"/>
  <c r="Y213" i="1"/>
  <c r="N174" i="15"/>
  <c r="M174" i="15"/>
  <c r="N193" i="15"/>
  <c r="M193" i="15"/>
  <c r="AJ193" i="15" s="1"/>
  <c r="AK238" i="15"/>
  <c r="AK165" i="15"/>
  <c r="H160" i="15"/>
  <c r="Y159" i="1"/>
  <c r="H228" i="15"/>
  <c r="K211" i="15"/>
  <c r="AK211" i="15" s="1"/>
  <c r="Y165" i="1"/>
  <c r="H166" i="15"/>
  <c r="K136" i="15"/>
  <c r="AK233" i="15"/>
  <c r="F177" i="15"/>
  <c r="H237" i="15"/>
  <c r="N190" i="15"/>
  <c r="H221" i="15"/>
  <c r="K221" i="15"/>
  <c r="H209" i="15"/>
  <c r="K209" i="15"/>
  <c r="H241" i="15"/>
  <c r="K192" i="15"/>
  <c r="H192" i="15"/>
  <c r="Y137" i="1"/>
  <c r="H138" i="15"/>
  <c r="AK187" i="15"/>
  <c r="AK212" i="15"/>
  <c r="M153" i="15"/>
  <c r="N153" i="15"/>
  <c r="N162" i="15"/>
  <c r="M162" i="15"/>
  <c r="H158" i="15"/>
  <c r="K158" i="15"/>
  <c r="AK240" i="15"/>
  <c r="M211" i="15"/>
  <c r="AK190" i="15"/>
  <c r="Y228" i="1"/>
  <c r="H229" i="15"/>
  <c r="N161" i="15"/>
  <c r="M161" i="15"/>
  <c r="M194" i="15"/>
  <c r="K201" i="15"/>
  <c r="H201" i="15"/>
  <c r="AJ235" i="15"/>
  <c r="F235" i="15"/>
  <c r="M212" i="15"/>
  <c r="N212" i="15"/>
  <c r="H152" i="15"/>
  <c r="Y250" i="1"/>
  <c r="H251" i="15"/>
  <c r="H199" i="15"/>
  <c r="N199" i="15" s="1"/>
  <c r="H205" i="15"/>
  <c r="N205" i="15" s="1"/>
  <c r="Y124" i="1"/>
  <c r="H125" i="15"/>
  <c r="Y248" i="1"/>
  <c r="H249" i="15"/>
  <c r="Y127" i="1"/>
  <c r="H128" i="15"/>
  <c r="AK208" i="15"/>
  <c r="H208" i="15"/>
  <c r="N200" i="15"/>
  <c r="M200" i="15"/>
  <c r="AK195" i="15"/>
  <c r="W3" i="2"/>
  <c r="Y180" i="1"/>
  <c r="H181" i="15"/>
  <c r="H185" i="15"/>
  <c r="K185" i="15"/>
  <c r="AK185" i="15" s="1"/>
  <c r="K178" i="15"/>
  <c r="H178" i="15"/>
  <c r="AK126" i="15"/>
  <c r="H126" i="15"/>
  <c r="N148" i="15"/>
  <c r="M148" i="15"/>
  <c r="AK183" i="15"/>
  <c r="AK89" i="15"/>
  <c r="AK15" i="15"/>
  <c r="AK247" i="15"/>
  <c r="AK58" i="15"/>
  <c r="AK83" i="15"/>
  <c r="AK214" i="15"/>
  <c r="AK26" i="15"/>
  <c r="AK49" i="15"/>
  <c r="L177" i="15"/>
  <c r="AK177" i="15"/>
  <c r="K226" i="15"/>
  <c r="AK227" i="15"/>
  <c r="AK56" i="15"/>
  <c r="AK117" i="15"/>
  <c r="AK127" i="15"/>
  <c r="AK237" i="15"/>
  <c r="AK173" i="15"/>
  <c r="L173" i="15"/>
  <c r="AK234" i="15"/>
  <c r="K193" i="15"/>
  <c r="AK32" i="15"/>
  <c r="K105" i="15"/>
  <c r="AK42" i="15"/>
  <c r="L75" i="15"/>
  <c r="AK75" i="15"/>
  <c r="AK30" i="15"/>
  <c r="K70" i="15"/>
  <c r="AK73" i="15"/>
  <c r="H93" i="15"/>
  <c r="Y92" i="1"/>
  <c r="N98" i="15"/>
  <c r="M239" i="15"/>
  <c r="N239" i="15"/>
  <c r="M134" i="15"/>
  <c r="L134" i="15" s="1"/>
  <c r="N134" i="15"/>
  <c r="N93" i="20"/>
  <c r="M254" i="20"/>
  <c r="M246" i="15"/>
  <c r="N246" i="15"/>
  <c r="H97" i="15"/>
  <c r="F6" i="15"/>
  <c r="AJ6" i="15"/>
  <c r="L6" i="15"/>
  <c r="AJ11" i="15"/>
  <c r="F11" i="15"/>
  <c r="AK134" i="15"/>
  <c r="M123" i="15"/>
  <c r="M82" i="15"/>
  <c r="N82" i="15"/>
  <c r="L132" i="15"/>
  <c r="AJ132" i="15"/>
  <c r="F132" i="15"/>
  <c r="N20" i="15"/>
  <c r="N242" i="15"/>
  <c r="M242" i="15"/>
  <c r="F110" i="15" l="1"/>
  <c r="M112" i="15"/>
  <c r="N186" i="15"/>
  <c r="F144" i="15"/>
  <c r="M244" i="15"/>
  <c r="N55" i="15"/>
  <c r="N243" i="15"/>
  <c r="L55" i="15"/>
  <c r="AJ137" i="15"/>
  <c r="M19" i="15"/>
  <c r="AJ19" i="15" s="1"/>
  <c r="F137" i="15"/>
  <c r="AJ55" i="15"/>
  <c r="L127" i="15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F19" i="15"/>
  <c r="L169" i="15"/>
  <c r="Q169" i="15" s="1"/>
  <c r="N110" i="15"/>
  <c r="M121" i="15"/>
  <c r="F121" i="15" s="1"/>
  <c r="L11" i="15"/>
  <c r="Q1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AJ247" i="15"/>
  <c r="N70" i="15"/>
  <c r="M131" i="15"/>
  <c r="AJ131" i="15" s="1"/>
  <c r="M168" i="15"/>
  <c r="F168" i="15" s="1"/>
  <c r="N77" i="15"/>
  <c r="F120" i="15"/>
  <c r="N217" i="15"/>
  <c r="AJ95" i="15"/>
  <c r="N187" i="15"/>
  <c r="L133" i="15"/>
  <c r="M107" i="15"/>
  <c r="N107" i="15"/>
  <c r="F213" i="15"/>
  <c r="N34" i="15"/>
  <c r="M61" i="15"/>
  <c r="L61" i="15" s="1"/>
  <c r="L19" i="15"/>
  <c r="L71" i="15"/>
  <c r="O71" i="15" s="1"/>
  <c r="P71" i="15" s="1"/>
  <c r="AJ71" i="15"/>
  <c r="L213" i="15"/>
  <c r="N135" i="15"/>
  <c r="M176" i="15"/>
  <c r="L176" i="15" s="1"/>
  <c r="L47" i="15"/>
  <c r="Q47" i="15" s="1"/>
  <c r="N224" i="15"/>
  <c r="L113" i="15"/>
  <c r="F113" i="15"/>
  <c r="M151" i="15"/>
  <c r="F151" i="15" s="1"/>
  <c r="N78" i="15"/>
  <c r="AJ103" i="15"/>
  <c r="M29" i="15"/>
  <c r="F29" i="15" s="1"/>
  <c r="F58" i="15"/>
  <c r="N245" i="15"/>
  <c r="M245" i="15"/>
  <c r="AJ157" i="15"/>
  <c r="L58" i="15"/>
  <c r="O58" i="15" s="1"/>
  <c r="P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F103" i="15"/>
  <c r="Q103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F15" i="15"/>
  <c r="M92" i="15"/>
  <c r="F92" i="15" s="1"/>
  <c r="F156" i="15"/>
  <c r="L120" i="15"/>
  <c r="O120" i="15" s="1"/>
  <c r="P120" i="15" s="1"/>
  <c r="M18" i="15"/>
  <c r="L18" i="15" s="1"/>
  <c r="O53" i="15"/>
  <c r="P53" i="15" s="1"/>
  <c r="F133" i="15"/>
  <c r="F127" i="15"/>
  <c r="O127" i="15" s="1"/>
  <c r="N86" i="15"/>
  <c r="M165" i="15"/>
  <c r="L165" i="15" s="1"/>
  <c r="N207" i="15"/>
  <c r="N203" i="15"/>
  <c r="M9" i="15"/>
  <c r="L9" i="15" s="1"/>
  <c r="O22" i="15"/>
  <c r="P22" i="15" s="1"/>
  <c r="P52" i="15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Q72" i="15"/>
  <c r="AJ115" i="15"/>
  <c r="F115" i="15"/>
  <c r="O115" i="15" s="1"/>
  <c r="M183" i="15"/>
  <c r="L183" i="15" s="1"/>
  <c r="N220" i="15"/>
  <c r="M101" i="15"/>
  <c r="L101" i="15" s="1"/>
  <c r="Q53" i="15"/>
  <c r="M57" i="15"/>
  <c r="L57" i="15" s="1"/>
  <c r="L156" i="15"/>
  <c r="L218" i="15"/>
  <c r="O218" i="15" s="1"/>
  <c r="P218" i="15" s="1"/>
  <c r="O72" i="15"/>
  <c r="P72" i="15" s="1"/>
  <c r="N156" i="15"/>
  <c r="N188" i="15"/>
  <c r="M188" i="15"/>
  <c r="Q5" i="15"/>
  <c r="AJ218" i="15"/>
  <c r="M191" i="15"/>
  <c r="N191" i="15"/>
  <c r="M88" i="15"/>
  <c r="N88" i="15"/>
  <c r="AJ30" i="15"/>
  <c r="F30" i="15"/>
  <c r="O30" i="15" s="1"/>
  <c r="P30" i="15" s="1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Q22" i="15"/>
  <c r="L207" i="15"/>
  <c r="O219" i="15"/>
  <c r="P219" i="15" s="1"/>
  <c r="AJ203" i="15"/>
  <c r="O55" i="15"/>
  <c r="L104" i="15"/>
  <c r="L203" i="15"/>
  <c r="O203" i="15" s="1"/>
  <c r="F70" i="15"/>
  <c r="F23" i="15"/>
  <c r="M250" i="15"/>
  <c r="N250" i="15"/>
  <c r="L26" i="15"/>
  <c r="N171" i="15"/>
  <c r="Q52" i="15"/>
  <c r="Q55" i="15"/>
  <c r="M80" i="15"/>
  <c r="L80" i="15" s="1"/>
  <c r="N119" i="15"/>
  <c r="F84" i="15"/>
  <c r="L84" i="15"/>
  <c r="AJ84" i="15"/>
  <c r="AJ102" i="15"/>
  <c r="F102" i="15"/>
  <c r="Q102" i="15" s="1"/>
  <c r="O231" i="15"/>
  <c r="P231" i="15" s="1"/>
  <c r="M179" i="15"/>
  <c r="N226" i="15"/>
  <c r="N43" i="15"/>
  <c r="M43" i="15"/>
  <c r="Q219" i="15"/>
  <c r="Q231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L247" i="15"/>
  <c r="Q247" i="15" s="1"/>
  <c r="M46" i="15"/>
  <c r="M234" i="15"/>
  <c r="N234" i="15"/>
  <c r="N21" i="15"/>
  <c r="M21" i="15"/>
  <c r="AJ243" i="15"/>
  <c r="L243" i="15"/>
  <c r="F243" i="15"/>
  <c r="AJ10" i="15"/>
  <c r="F10" i="15"/>
  <c r="O10" i="15" s="1"/>
  <c r="N16" i="15"/>
  <c r="M16" i="15"/>
  <c r="AK24" i="15"/>
  <c r="N145" i="15"/>
  <c r="M145" i="15"/>
  <c r="N87" i="15"/>
  <c r="M87" i="15"/>
  <c r="AJ112" i="15"/>
  <c r="F112" i="15"/>
  <c r="M39" i="15"/>
  <c r="AJ39" i="15" s="1"/>
  <c r="M28" i="15"/>
  <c r="N28" i="15"/>
  <c r="N12" i="15"/>
  <c r="M12" i="15"/>
  <c r="M118" i="15"/>
  <c r="N118" i="15"/>
  <c r="L95" i="15"/>
  <c r="Q95" i="15" s="1"/>
  <c r="Q235" i="15"/>
  <c r="N62" i="15"/>
  <c r="M62" i="15"/>
  <c r="N35" i="15"/>
  <c r="M35" i="15"/>
  <c r="N54" i="15"/>
  <c r="M54" i="15"/>
  <c r="M8" i="15"/>
  <c r="N8" i="15"/>
  <c r="N91" i="15"/>
  <c r="M91" i="15"/>
  <c r="L112" i="15"/>
  <c r="M24" i="15"/>
  <c r="L24" i="15" s="1"/>
  <c r="N24" i="15"/>
  <c r="M122" i="15"/>
  <c r="N122" i="15"/>
  <c r="AJ85" i="15"/>
  <c r="F85" i="15"/>
  <c r="O85" i="15" s="1"/>
  <c r="P85" i="15" s="1"/>
  <c r="N45" i="15"/>
  <c r="F119" i="15"/>
  <c r="AJ119" i="15"/>
  <c r="L119" i="15"/>
  <c r="M175" i="15"/>
  <c r="N175" i="15"/>
  <c r="AJ64" i="15"/>
  <c r="F64" i="15"/>
  <c r="L64" i="15"/>
  <c r="N130" i="15"/>
  <c r="L7" i="15"/>
  <c r="F7" i="15"/>
  <c r="AJ7" i="15"/>
  <c r="N236" i="15"/>
  <c r="M236" i="15"/>
  <c r="AJ67" i="15"/>
  <c r="L67" i="15"/>
  <c r="F67" i="15"/>
  <c r="AJ56" i="15"/>
  <c r="F56" i="15"/>
  <c r="Q56" i="15" s="1"/>
  <c r="M41" i="15"/>
  <c r="N41" i="15"/>
  <c r="N204" i="15"/>
  <c r="M204" i="15"/>
  <c r="M215" i="15"/>
  <c r="N215" i="15"/>
  <c r="N233" i="15"/>
  <c r="M233" i="15"/>
  <c r="N90" i="15"/>
  <c r="M90" i="15"/>
  <c r="AJ65" i="15"/>
  <c r="F65" i="15"/>
  <c r="L65" i="15"/>
  <c r="Q36" i="15"/>
  <c r="O36" i="15"/>
  <c r="P36" i="15" s="1"/>
  <c r="AJ48" i="15"/>
  <c r="F48" i="15"/>
  <c r="L48" i="15"/>
  <c r="AJ32" i="15"/>
  <c r="F32" i="15"/>
  <c r="O32" i="15" s="1"/>
  <c r="P32" i="15" s="1"/>
  <c r="AJ79" i="15"/>
  <c r="F79" i="15"/>
  <c r="O79" i="15" s="1"/>
  <c r="P79" i="15" s="1"/>
  <c r="F81" i="15"/>
  <c r="Q81" i="15" s="1"/>
  <c r="AJ81" i="15"/>
  <c r="AJ66" i="15"/>
  <c r="F66" i="15"/>
  <c r="L66" i="15"/>
  <c r="Q137" i="15"/>
  <c r="AJ109" i="15"/>
  <c r="F109" i="15"/>
  <c r="L109" i="15"/>
  <c r="AJ244" i="15"/>
  <c r="F244" i="15"/>
  <c r="L244" i="15"/>
  <c r="M199" i="15"/>
  <c r="AJ199" i="15" s="1"/>
  <c r="N253" i="15"/>
  <c r="M253" i="15"/>
  <c r="AK23" i="15"/>
  <c r="L23" i="15"/>
  <c r="AK17" i="15"/>
  <c r="O33" i="15"/>
  <c r="P33" i="15" s="1"/>
  <c r="Q33" i="15"/>
  <c r="AK223" i="15"/>
  <c r="L223" i="15"/>
  <c r="O223" i="15" s="1"/>
  <c r="P223" i="15" s="1"/>
  <c r="AK50" i="15"/>
  <c r="AK100" i="15"/>
  <c r="AJ68" i="15"/>
  <c r="F68" i="15"/>
  <c r="M111" i="15"/>
  <c r="N111" i="15"/>
  <c r="AJ77" i="15"/>
  <c r="L77" i="15"/>
  <c r="F77" i="15"/>
  <c r="M31" i="15"/>
  <c r="L31" i="15" s="1"/>
  <c r="N31" i="15"/>
  <c r="L217" i="15"/>
  <c r="F217" i="15"/>
  <c r="AJ217" i="15"/>
  <c r="Q110" i="15"/>
  <c r="O110" i="15"/>
  <c r="P110" i="15" s="1"/>
  <c r="O224" i="15"/>
  <c r="Q224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O227" i="15" s="1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O132" i="15"/>
  <c r="P132" i="15" s="1"/>
  <c r="AJ140" i="15"/>
  <c r="L140" i="15"/>
  <c r="F140" i="15"/>
  <c r="AJ222" i="15"/>
  <c r="F222" i="15"/>
  <c r="AK114" i="15"/>
  <c r="N105" i="15"/>
  <c r="M105" i="15"/>
  <c r="L105" i="15" s="1"/>
  <c r="L68" i="15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N152" i="15"/>
  <c r="M152" i="15"/>
  <c r="N229" i="15"/>
  <c r="M229" i="15"/>
  <c r="AK158" i="15"/>
  <c r="L162" i="15"/>
  <c r="AJ162" i="15"/>
  <c r="F162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O235" i="15"/>
  <c r="P235" i="15" s="1"/>
  <c r="M205" i="15"/>
  <c r="L205" i="15" s="1"/>
  <c r="M201" i="15"/>
  <c r="N201" i="15"/>
  <c r="AJ161" i="15"/>
  <c r="L161" i="15"/>
  <c r="F161" i="15"/>
  <c r="L190" i="15"/>
  <c r="AK192" i="15"/>
  <c r="AK221" i="15"/>
  <c r="AJ136" i="15"/>
  <c r="F136" i="15"/>
  <c r="O137" i="15"/>
  <c r="P137" i="15" s="1"/>
  <c r="M139" i="15"/>
  <c r="L139" i="15" s="1"/>
  <c r="N139" i="15"/>
  <c r="F194" i="15"/>
  <c r="AJ194" i="15"/>
  <c r="L194" i="15"/>
  <c r="N237" i="15"/>
  <c r="M237" i="15"/>
  <c r="F212" i="15"/>
  <c r="AJ212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L212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E21" i="24" s="1"/>
  <c r="M125" i="15"/>
  <c r="N125" i="15"/>
  <c r="M249" i="15"/>
  <c r="N249" i="15"/>
  <c r="N128" i="15"/>
  <c r="M128" i="15"/>
  <c r="N208" i="15"/>
  <c r="M208" i="15"/>
  <c r="AJ200" i="15"/>
  <c r="F200" i="15"/>
  <c r="L200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48" i="15"/>
  <c r="AJ148" i="15"/>
  <c r="L148" i="15"/>
  <c r="F184" i="15"/>
  <c r="AJ184" i="15"/>
  <c r="L184" i="15"/>
  <c r="O75" i="15"/>
  <c r="P75" i="15" s="1"/>
  <c r="Q75" i="15"/>
  <c r="Q144" i="15"/>
  <c r="AK105" i="15"/>
  <c r="Q173" i="15"/>
  <c r="O173" i="15"/>
  <c r="P173" i="15" s="1"/>
  <c r="O177" i="15"/>
  <c r="P177" i="15" s="1"/>
  <c r="Q177" i="15"/>
  <c r="AK193" i="15"/>
  <c r="L193" i="15"/>
  <c r="AK70" i="15"/>
  <c r="L70" i="15"/>
  <c r="AK226" i="15"/>
  <c r="L226" i="15"/>
  <c r="Q6" i="15"/>
  <c r="AJ246" i="15"/>
  <c r="L246" i="15"/>
  <c r="F246" i="15"/>
  <c r="N97" i="15"/>
  <c r="M97" i="15"/>
  <c r="O144" i="15"/>
  <c r="P144" i="15" s="1"/>
  <c r="AJ20" i="15"/>
  <c r="F20" i="15"/>
  <c r="L20" i="15"/>
  <c r="Q132" i="15"/>
  <c r="AJ82" i="15"/>
  <c r="F82" i="15"/>
  <c r="L82" i="15"/>
  <c r="O6" i="15"/>
  <c r="P6" i="15" s="1"/>
  <c r="F98" i="15"/>
  <c r="AJ98" i="15"/>
  <c r="L98" i="15"/>
  <c r="AJ242" i="15"/>
  <c r="F242" i="15"/>
  <c r="L242" i="15"/>
  <c r="AJ123" i="15"/>
  <c r="F123" i="15"/>
  <c r="L123" i="15"/>
  <c r="F45" i="15"/>
  <c r="AJ45" i="15"/>
  <c r="L45" i="15"/>
  <c r="AJ134" i="15"/>
  <c r="F134" i="15"/>
  <c r="Q134" i="15" s="1"/>
  <c r="AJ239" i="15"/>
  <c r="F239" i="15"/>
  <c r="L239" i="15"/>
  <c r="N254" i="20"/>
  <c r="Q253" i="20"/>
  <c r="M93" i="15"/>
  <c r="N93" i="15"/>
  <c r="AJ94" i="15" l="1"/>
  <c r="AJ168" i="15"/>
  <c r="F37" i="15"/>
  <c r="P55" i="15"/>
  <c r="Q113" i="15"/>
  <c r="Q157" i="15"/>
  <c r="Q71" i="15"/>
  <c r="L29" i="15"/>
  <c r="F176" i="15"/>
  <c r="O176" i="15" s="1"/>
  <c r="P176" i="15" s="1"/>
  <c r="O169" i="15"/>
  <c r="P169" i="15" s="1"/>
  <c r="AJ29" i="15"/>
  <c r="AJ176" i="15"/>
  <c r="Q213" i="15"/>
  <c r="L168" i="15"/>
  <c r="F99" i="15"/>
  <c r="L37" i="15"/>
  <c r="O212" i="15"/>
  <c r="P212" i="15" s="1"/>
  <c r="F38" i="15"/>
  <c r="L167" i="15"/>
  <c r="L27" i="15"/>
  <c r="AJ61" i="15"/>
  <c r="F27" i="15"/>
  <c r="O27" i="15" s="1"/>
  <c r="P27" i="15" s="1"/>
  <c r="O19" i="15"/>
  <c r="P19" i="15" s="1"/>
  <c r="L131" i="15"/>
  <c r="F61" i="15"/>
  <c r="O61" i="15" s="1"/>
  <c r="P61" i="15" s="1"/>
  <c r="P227" i="15"/>
  <c r="AJ38" i="15"/>
  <c r="O25" i="15"/>
  <c r="P25" i="15" s="1"/>
  <c r="Q58" i="15"/>
  <c r="Q127" i="15"/>
  <c r="F131" i="15"/>
  <c r="Q131" i="15" s="1"/>
  <c r="O213" i="15"/>
  <c r="P213" i="15" s="1"/>
  <c r="AJ121" i="15"/>
  <c r="Q32" i="15"/>
  <c r="O103" i="15"/>
  <c r="P103" i="15" s="1"/>
  <c r="P224" i="15"/>
  <c r="F83" i="15"/>
  <c r="Q83" i="15" s="1"/>
  <c r="L121" i="15"/>
  <c r="O121" i="15" s="1"/>
  <c r="P121" i="15" s="1"/>
  <c r="Q19" i="15"/>
  <c r="O40" i="15"/>
  <c r="P40" i="15" s="1"/>
  <c r="O11" i="15"/>
  <c r="P11" i="15" s="1"/>
  <c r="L15" i="15"/>
  <c r="Q15" i="15" s="1"/>
  <c r="Q40" i="15"/>
  <c r="L238" i="15"/>
  <c r="F94" i="15"/>
  <c r="Q94" i="15" s="1"/>
  <c r="O47" i="15"/>
  <c r="P47" i="15" s="1"/>
  <c r="O113" i="15"/>
  <c r="P113" i="15" s="1"/>
  <c r="AJ83" i="15"/>
  <c r="P10" i="15"/>
  <c r="Q133" i="15"/>
  <c r="L180" i="15"/>
  <c r="O207" i="15"/>
  <c r="P207" i="15" s="1"/>
  <c r="O182" i="15"/>
  <c r="P182" i="15" s="1"/>
  <c r="AJ107" i="15"/>
  <c r="L107" i="15"/>
  <c r="F107" i="15"/>
  <c r="O83" i="15"/>
  <c r="P83" i="15" s="1"/>
  <c r="F238" i="15"/>
  <c r="AJ165" i="15"/>
  <c r="L151" i="15"/>
  <c r="Q151" i="15" s="1"/>
  <c r="Q120" i="15"/>
  <c r="Q25" i="15"/>
  <c r="F165" i="15"/>
  <c r="AJ151" i="15"/>
  <c r="F230" i="15"/>
  <c r="O14" i="15"/>
  <c r="P14" i="15" s="1"/>
  <c r="O49" i="15"/>
  <c r="P49" i="15" s="1"/>
  <c r="O133" i="15"/>
  <c r="P133" i="15" s="1"/>
  <c r="Q218" i="15"/>
  <c r="Q156" i="15"/>
  <c r="F101" i="15"/>
  <c r="O48" i="15"/>
  <c r="P48" i="15" s="1"/>
  <c r="F73" i="15"/>
  <c r="O73" i="15" s="1"/>
  <c r="P73" i="15" s="1"/>
  <c r="F245" i="15"/>
  <c r="AJ245" i="15"/>
  <c r="L245" i="15"/>
  <c r="O193" i="15"/>
  <c r="P193" i="15" s="1"/>
  <c r="AJ99" i="15"/>
  <c r="P115" i="15"/>
  <c r="P127" i="15"/>
  <c r="Q14" i="15"/>
  <c r="F57" i="15"/>
  <c r="O57" i="15" s="1"/>
  <c r="P57" i="15" s="1"/>
  <c r="Q252" i="15"/>
  <c r="O95" i="15"/>
  <c r="P95" i="15" s="1"/>
  <c r="Q10" i="15"/>
  <c r="O196" i="15"/>
  <c r="P196" i="15" s="1"/>
  <c r="L230" i="15"/>
  <c r="Q115" i="15"/>
  <c r="P203" i="15"/>
  <c r="B8" i="33"/>
  <c r="N3" i="2"/>
  <c r="I3" i="20"/>
  <c r="F1" i="29"/>
  <c r="B48" i="23"/>
  <c r="O252" i="15"/>
  <c r="P252" i="15" s="1"/>
  <c r="F96" i="15"/>
  <c r="Q96" i="15" s="1"/>
  <c r="AJ96" i="15"/>
  <c r="AJ57" i="15"/>
  <c r="F9" i="15"/>
  <c r="O9" i="15" s="1"/>
  <c r="P9" i="15" s="1"/>
  <c r="AJ9" i="15"/>
  <c r="Q182" i="15"/>
  <c r="F180" i="15"/>
  <c r="AJ154" i="15"/>
  <c r="F154" i="15"/>
  <c r="L154" i="15"/>
  <c r="Q26" i="15"/>
  <c r="O156" i="15"/>
  <c r="P156" i="15" s="1"/>
  <c r="L92" i="15"/>
  <c r="Q92" i="15" s="1"/>
  <c r="AJ92" i="15"/>
  <c r="AJ18" i="15"/>
  <c r="F18" i="15"/>
  <c r="AJ73" i="15"/>
  <c r="AJ13" i="15"/>
  <c r="F13" i="15"/>
  <c r="L13" i="15"/>
  <c r="O247" i="15"/>
  <c r="P247" i="15" s="1"/>
  <c r="Q30" i="15"/>
  <c r="F183" i="15"/>
  <c r="Q183" i="15" s="1"/>
  <c r="Q203" i="15"/>
  <c r="O112" i="15"/>
  <c r="P112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Q104" i="15"/>
  <c r="L216" i="15"/>
  <c r="F216" i="15"/>
  <c r="AJ216" i="15"/>
  <c r="AJ88" i="15"/>
  <c r="F88" i="15"/>
  <c r="L88" i="15"/>
  <c r="F80" i="15"/>
  <c r="O80" i="15" s="1"/>
  <c r="P80" i="15" s="1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O50" i="15" s="1"/>
  <c r="P50" i="15" s="1"/>
  <c r="O56" i="15"/>
  <c r="P56" i="15" s="1"/>
  <c r="Q27" i="15"/>
  <c r="Q84" i="15"/>
  <c r="Q207" i="15"/>
  <c r="AJ250" i="15"/>
  <c r="F250" i="15"/>
  <c r="L250" i="15"/>
  <c r="O102" i="15"/>
  <c r="P102" i="15" s="1"/>
  <c r="AJ179" i="15"/>
  <c r="L179" i="15"/>
  <c r="F179" i="15"/>
  <c r="O84" i="15"/>
  <c r="P84" i="15" s="1"/>
  <c r="Q64" i="15"/>
  <c r="O38" i="15"/>
  <c r="P38" i="15" s="1"/>
  <c r="F43" i="15"/>
  <c r="L43" i="15"/>
  <c r="AJ43" i="15"/>
  <c r="Q112" i="15"/>
  <c r="AJ108" i="15"/>
  <c r="F108" i="15"/>
  <c r="L108" i="15"/>
  <c r="Q227" i="15"/>
  <c r="Q243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Q167" i="15" s="1"/>
  <c r="Q79" i="15"/>
  <c r="Q101" i="15"/>
  <c r="Q85" i="15"/>
  <c r="O243" i="15"/>
  <c r="P243" i="15" s="1"/>
  <c r="AJ44" i="15"/>
  <c r="F44" i="15"/>
  <c r="L44" i="15"/>
  <c r="AJ164" i="15"/>
  <c r="L164" i="15"/>
  <c r="F164" i="15"/>
  <c r="Q172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O17" i="15"/>
  <c r="P17" i="15" s="1"/>
  <c r="Q48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Q67" i="15"/>
  <c r="Q7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O68" i="15"/>
  <c r="P68" i="15" s="1"/>
  <c r="F39" i="15"/>
  <c r="Q11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O99" i="15"/>
  <c r="P99" i="15" s="1"/>
  <c r="AJ122" i="15"/>
  <c r="F122" i="15"/>
  <c r="L122" i="15"/>
  <c r="Q38" i="15"/>
  <c r="AJ35" i="15"/>
  <c r="L35" i="15"/>
  <c r="F35" i="15"/>
  <c r="O64" i="15"/>
  <c r="P64" i="15" s="1"/>
  <c r="AJ175" i="15"/>
  <c r="L175" i="15"/>
  <c r="F175" i="15"/>
  <c r="Q211" i="15"/>
  <c r="O119" i="15"/>
  <c r="P119" i="15" s="1"/>
  <c r="O67" i="15"/>
  <c r="P67" i="15" s="1"/>
  <c r="AJ236" i="15"/>
  <c r="L236" i="15"/>
  <c r="F236" i="15"/>
  <c r="O7" i="15"/>
  <c r="P7" i="15" s="1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Q66" i="15"/>
  <c r="Q37" i="15"/>
  <c r="Q65" i="15"/>
  <c r="O37" i="15"/>
  <c r="P37" i="15" s="1"/>
  <c r="Q99" i="15"/>
  <c r="Q29" i="15"/>
  <c r="Q248" i="15"/>
  <c r="O149" i="15"/>
  <c r="P149" i="15" s="1"/>
  <c r="O162" i="15"/>
  <c r="P162" i="15" s="1"/>
  <c r="O101" i="15"/>
  <c r="P101" i="15" s="1"/>
  <c r="Q109" i="15"/>
  <c r="O66" i="15"/>
  <c r="P66" i="15" s="1"/>
  <c r="O81" i="15"/>
  <c r="P81" i="15" s="1"/>
  <c r="O29" i="15"/>
  <c r="P29" i="15" s="1"/>
  <c r="O65" i="15"/>
  <c r="P65" i="15" s="1"/>
  <c r="Q77" i="15"/>
  <c r="Q244" i="15"/>
  <c r="O217" i="15"/>
  <c r="P217" i="15" s="1"/>
  <c r="Q200" i="15"/>
  <c r="Q220" i="15"/>
  <c r="Q23" i="15"/>
  <c r="O198" i="15"/>
  <c r="P198" i="15" s="1"/>
  <c r="O195" i="15"/>
  <c r="P195" i="15" s="1"/>
  <c r="O244" i="15"/>
  <c r="P244" i="15" s="1"/>
  <c r="AJ253" i="15"/>
  <c r="F253" i="15"/>
  <c r="L253" i="15"/>
  <c r="O98" i="15"/>
  <c r="P98" i="15" s="1"/>
  <c r="O168" i="15"/>
  <c r="P168" i="15" s="1"/>
  <c r="Q34" i="15"/>
  <c r="O140" i="15"/>
  <c r="P140" i="15" s="1"/>
  <c r="O86" i="15"/>
  <c r="P86" i="15" s="1"/>
  <c r="O78" i="15"/>
  <c r="P78" i="15" s="1"/>
  <c r="Q223" i="15"/>
  <c r="O135" i="15"/>
  <c r="P135" i="15" s="1"/>
  <c r="Q186" i="15"/>
  <c r="Q82" i="15"/>
  <c r="O130" i="15"/>
  <c r="P130" i="15" s="1"/>
  <c r="Q194" i="15"/>
  <c r="Q190" i="15"/>
  <c r="O248" i="15"/>
  <c r="P248" i="15" s="1"/>
  <c r="F206" i="15"/>
  <c r="AJ206" i="15"/>
  <c r="L206" i="15"/>
  <c r="AJ105" i="15"/>
  <c r="F105" i="15"/>
  <c r="O105" i="15" s="1"/>
  <c r="P105" i="15" s="1"/>
  <c r="O222" i="15"/>
  <c r="P222" i="15" s="1"/>
  <c r="Q222" i="15"/>
  <c r="O220" i="15"/>
  <c r="P220" i="15" s="1"/>
  <c r="Q78" i="15"/>
  <c r="O94" i="15"/>
  <c r="P94" i="15" s="1"/>
  <c r="F76" i="15"/>
  <c r="AJ76" i="15"/>
  <c r="L76" i="15"/>
  <c r="Q116" i="15"/>
  <c r="O116" i="15"/>
  <c r="P116" i="15" s="1"/>
  <c r="AJ155" i="15"/>
  <c r="L155" i="15"/>
  <c r="F155" i="15"/>
  <c r="O77" i="15"/>
  <c r="P77" i="15" s="1"/>
  <c r="Q68" i="15"/>
  <c r="O123" i="15"/>
  <c r="P123" i="15" s="1"/>
  <c r="Q171" i="15"/>
  <c r="O142" i="15"/>
  <c r="P142" i="15" s="1"/>
  <c r="Q161" i="15"/>
  <c r="Q174" i="15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Q135" i="15"/>
  <c r="Q149" i="15"/>
  <c r="AJ147" i="15"/>
  <c r="F147" i="15"/>
  <c r="L147" i="15"/>
  <c r="Q140" i="15"/>
  <c r="Q86" i="15"/>
  <c r="AJ114" i="15"/>
  <c r="F114" i="15"/>
  <c r="Q114" i="15" s="1"/>
  <c r="Q168" i="15"/>
  <c r="F150" i="15"/>
  <c r="AJ150" i="15"/>
  <c r="L150" i="15"/>
  <c r="O34" i="15"/>
  <c r="P34" i="15" s="1"/>
  <c r="F202" i="15"/>
  <c r="AJ202" i="15"/>
  <c r="L202" i="15"/>
  <c r="Q217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Q242" i="15"/>
  <c r="Q129" i="15"/>
  <c r="O171" i="15"/>
  <c r="P171" i="15" s="1"/>
  <c r="AJ221" i="15"/>
  <c r="F221" i="15"/>
  <c r="L201" i="15"/>
  <c r="L221" i="15"/>
  <c r="O161" i="15"/>
  <c r="P161" i="15" s="1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Q153" i="15"/>
  <c r="F192" i="15"/>
  <c r="AJ192" i="15"/>
  <c r="AJ229" i="15"/>
  <c r="F229" i="15"/>
  <c r="L229" i="15"/>
  <c r="Q142" i="15"/>
  <c r="O186" i="15"/>
  <c r="P186" i="15" s="1"/>
  <c r="O194" i="15"/>
  <c r="P194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Q136" i="15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Q130" i="15"/>
  <c r="Q212" i="15"/>
  <c r="O190" i="15"/>
  <c r="P190" i="15" s="1"/>
  <c r="AJ225" i="15"/>
  <c r="L225" i="15"/>
  <c r="F225" i="15"/>
  <c r="F228" i="15"/>
  <c r="AJ228" i="15"/>
  <c r="L228" i="15"/>
  <c r="Q162" i="15"/>
  <c r="L251" i="15"/>
  <c r="AJ251" i="15"/>
  <c r="F251" i="15"/>
  <c r="Q198" i="15"/>
  <c r="N2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O200" i="15"/>
  <c r="P200" i="15" s="1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O148" i="15"/>
  <c r="P148" i="15" s="1"/>
  <c r="AJ126" i="15"/>
  <c r="F126" i="15"/>
  <c r="L126" i="15"/>
  <c r="Q148" i="15"/>
  <c r="Q184" i="15"/>
  <c r="Q239" i="15"/>
  <c r="O45" i="15"/>
  <c r="P45" i="15" s="1"/>
  <c r="Q20" i="15"/>
  <c r="Q70" i="15"/>
  <c r="Q193" i="15"/>
  <c r="Q246" i="15"/>
  <c r="Q226" i="15"/>
  <c r="Q45" i="15"/>
  <c r="O134" i="15"/>
  <c r="P134" i="15" s="1"/>
  <c r="O239" i="15"/>
  <c r="P239" i="15" s="1"/>
  <c r="O242" i="15"/>
  <c r="P242" i="15" s="1"/>
  <c r="O82" i="15"/>
  <c r="P82" i="15" s="1"/>
  <c r="O246" i="15"/>
  <c r="P246" i="15" s="1"/>
  <c r="F93" i="15"/>
  <c r="AJ93" i="15"/>
  <c r="L93" i="15"/>
  <c r="Q98" i="15"/>
  <c r="Q123" i="15"/>
  <c r="O20" i="15"/>
  <c r="P20" i="15" s="1"/>
  <c r="AJ97" i="15"/>
  <c r="L97" i="15"/>
  <c r="F97" i="15"/>
  <c r="Q176" i="15" l="1"/>
  <c r="Q121" i="15"/>
  <c r="O131" i="15"/>
  <c r="P131" i="15" s="1"/>
  <c r="O238" i="15"/>
  <c r="P238" i="15" s="1"/>
  <c r="Q61" i="15"/>
  <c r="Q180" i="15"/>
  <c r="O15" i="15"/>
  <c r="P15" i="15" s="1"/>
  <c r="Q245" i="15"/>
  <c r="Q107" i="15"/>
  <c r="Q238" i="15"/>
  <c r="Q230" i="15"/>
  <c r="Q199" i="15"/>
  <c r="O107" i="15"/>
  <c r="P107" i="15" s="1"/>
  <c r="O165" i="15"/>
  <c r="P165" i="15" s="1"/>
  <c r="Q165" i="15"/>
  <c r="Q57" i="15"/>
  <c r="O151" i="15"/>
  <c r="P151" i="15" s="1"/>
  <c r="Q80" i="15"/>
  <c r="Q73" i="15"/>
  <c r="O245" i="15"/>
  <c r="P245" i="15" s="1"/>
  <c r="O96" i="15"/>
  <c r="P96" i="15" s="1"/>
  <c r="O154" i="15"/>
  <c r="P154" i="15" s="1"/>
  <c r="O180" i="15"/>
  <c r="P180" i="15" s="1"/>
  <c r="Q9" i="15"/>
  <c r="O199" i="15"/>
  <c r="P199" i="15" s="1"/>
  <c r="Q175" i="15"/>
  <c r="O54" i="15"/>
  <c r="P54" i="15" s="1"/>
  <c r="O230" i="15"/>
  <c r="P230" i="15" s="1"/>
  <c r="O191" i="15"/>
  <c r="P191" i="15" s="1"/>
  <c r="P3" i="2"/>
  <c r="B59" i="23"/>
  <c r="G1" i="30"/>
  <c r="J3" i="20"/>
  <c r="B9" i="33"/>
  <c r="O183" i="15"/>
  <c r="P183" i="15" s="1"/>
  <c r="Q154" i="15"/>
  <c r="Q18" i="15"/>
  <c r="O18" i="15"/>
  <c r="P18" i="15" s="1"/>
  <c r="O92" i="15"/>
  <c r="P92" i="15" s="1"/>
  <c r="O62" i="15"/>
  <c r="P62" i="15" s="1"/>
  <c r="O100" i="15"/>
  <c r="P100" i="15" s="1"/>
  <c r="Q13" i="15"/>
  <c r="O13" i="15"/>
  <c r="P13" i="15" s="1"/>
  <c r="O188" i="15"/>
  <c r="P188" i="15" s="1"/>
  <c r="Q188" i="15"/>
  <c r="Q4" i="15"/>
  <c r="Q42" i="15"/>
  <c r="Q189" i="15"/>
  <c r="Q89" i="15"/>
  <c r="O88" i="15"/>
  <c r="P88" i="15" s="1"/>
  <c r="Q216" i="15"/>
  <c r="Q50" i="15"/>
  <c r="O16" i="15"/>
  <c r="P16" i="15" s="1"/>
  <c r="O39" i="15"/>
  <c r="P39" i="15" s="1"/>
  <c r="O60" i="15"/>
  <c r="P60" i="15" s="1"/>
  <c r="O89" i="15"/>
  <c r="P89" i="15" s="1"/>
  <c r="Q100" i="15"/>
  <c r="Q197" i="15"/>
  <c r="Q191" i="15"/>
  <c r="O189" i="15"/>
  <c r="P189" i="15" s="1"/>
  <c r="Q88" i="15"/>
  <c r="O216" i="15"/>
  <c r="P216" i="15" s="1"/>
  <c r="O197" i="15"/>
  <c r="P197" i="15" s="1"/>
  <c r="Q179" i="15"/>
  <c r="O42" i="15"/>
  <c r="P42" i="15" s="1"/>
  <c r="Q63" i="15"/>
  <c r="O167" i="15"/>
  <c r="P167" i="15" s="1"/>
  <c r="O59" i="15"/>
  <c r="P59" i="15" s="1"/>
  <c r="Q106" i="15"/>
  <c r="O44" i="15"/>
  <c r="P44" i="15" s="1"/>
  <c r="Q163" i="15"/>
  <c r="Q124" i="15"/>
  <c r="O179" i="15"/>
  <c r="P179" i="15" s="1"/>
  <c r="O250" i="15"/>
  <c r="P250" i="15" s="1"/>
  <c r="O141" i="15"/>
  <c r="P141" i="15" s="1"/>
  <c r="F15" i="24"/>
  <c r="Q250" i="15"/>
  <c r="Q233" i="15"/>
  <c r="O35" i="15"/>
  <c r="P35" i="15" s="1"/>
  <c r="Q122" i="15"/>
  <c r="Q74" i="15"/>
  <c r="Q108" i="15"/>
  <c r="O43" i="15"/>
  <c r="P43" i="15" s="1"/>
  <c r="Q170" i="15"/>
  <c r="Q46" i="15"/>
  <c r="Q43" i="15"/>
  <c r="Q69" i="15"/>
  <c r="O69" i="15"/>
  <c r="P69" i="15" s="1"/>
  <c r="O205" i="15"/>
  <c r="P205" i="15" s="1"/>
  <c r="O234" i="15"/>
  <c r="P234" i="15" s="1"/>
  <c r="O51" i="15"/>
  <c r="P51" i="15" s="1"/>
  <c r="Q164" i="15"/>
  <c r="O74" i="15"/>
  <c r="P74" i="15" s="1"/>
  <c r="O108" i="15"/>
  <c r="P108" i="15" s="1"/>
  <c r="O31" i="15"/>
  <c r="P31" i="15" s="1"/>
  <c r="Q39" i="15"/>
  <c r="Q145" i="15"/>
  <c r="Q146" i="15"/>
  <c r="Q143" i="15"/>
  <c r="Q21" i="15"/>
  <c r="Q60" i="15"/>
  <c r="O170" i="15"/>
  <c r="P170" i="15" s="1"/>
  <c r="O63" i="15"/>
  <c r="P63" i="15" s="1"/>
  <c r="Q44" i="15"/>
  <c r="O163" i="15"/>
  <c r="P163" i="15" s="1"/>
  <c r="O46" i="15"/>
  <c r="P46" i="15" s="1"/>
  <c r="O192" i="15"/>
  <c r="P192" i="15" s="1"/>
  <c r="O118" i="15"/>
  <c r="P118" i="15" s="1"/>
  <c r="Q12" i="15"/>
  <c r="O87" i="15"/>
  <c r="P87" i="15" s="1"/>
  <c r="O28" i="15"/>
  <c r="P28" i="15" s="1"/>
  <c r="Q234" i="15"/>
  <c r="O146" i="15"/>
  <c r="P146" i="15" s="1"/>
  <c r="Q51" i="15"/>
  <c r="O143" i="15"/>
  <c r="P143" i="15" s="1"/>
  <c r="O164" i="15"/>
  <c r="P164" i="15" s="1"/>
  <c r="O21" i="15"/>
  <c r="P21" i="15" s="1"/>
  <c r="O4" i="15"/>
  <c r="P4" i="15" s="1"/>
  <c r="Q59" i="15"/>
  <c r="O106" i="15"/>
  <c r="P106" i="15" s="1"/>
  <c r="O124" i="15"/>
  <c r="P124" i="15" s="1"/>
  <c r="Q118" i="15"/>
  <c r="Q8" i="15"/>
  <c r="O8" i="15"/>
  <c r="P8" i="15" s="1"/>
  <c r="Q91" i="15"/>
  <c r="O91" i="15"/>
  <c r="P91" i="15" s="1"/>
  <c r="O145" i="15"/>
  <c r="P145" i="15" s="1"/>
  <c r="O12" i="15"/>
  <c r="P12" i="15" s="1"/>
  <c r="O24" i="15"/>
  <c r="P24" i="15" s="1"/>
  <c r="Q105" i="15"/>
  <c r="Q35" i="15"/>
  <c r="O122" i="15"/>
  <c r="P122" i="15" s="1"/>
  <c r="Q54" i="15"/>
  <c r="Q16" i="15"/>
  <c r="Q62" i="15"/>
  <c r="Q87" i="15"/>
  <c r="Q28" i="15"/>
  <c r="O215" i="15"/>
  <c r="P215" i="15" s="1"/>
  <c r="O175" i="15"/>
  <c r="P175" i="15" s="1"/>
  <c r="O236" i="15"/>
  <c r="P236" i="15" s="1"/>
  <c r="Q236" i="15"/>
  <c r="O237" i="15"/>
  <c r="P237" i="15" s="1"/>
  <c r="Q41" i="15"/>
  <c r="O41" i="15"/>
  <c r="P41" i="15" s="1"/>
  <c r="O204" i="15"/>
  <c r="P204" i="15" s="1"/>
  <c r="Q204" i="15"/>
  <c r="Q215" i="15"/>
  <c r="O233" i="15"/>
  <c r="P233" i="15" s="1"/>
  <c r="Q90" i="15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Q232" i="15"/>
  <c r="Q206" i="15"/>
  <c r="Q128" i="15"/>
  <c r="F12" i="24"/>
  <c r="O125" i="15"/>
  <c r="P125" i="15" s="1"/>
  <c r="Q253" i="15"/>
  <c r="F11" i="24"/>
  <c r="Q202" i="15"/>
  <c r="Q150" i="15"/>
  <c r="O240" i="15"/>
  <c r="P240" i="15" s="1"/>
  <c r="Q160" i="15"/>
  <c r="O221" i="15"/>
  <c r="P221" i="15" s="1"/>
  <c r="Q147" i="15"/>
  <c r="Q155" i="15"/>
  <c r="O155" i="15"/>
  <c r="P155" i="15" s="1"/>
  <c r="Q125" i="15"/>
  <c r="Q228" i="15"/>
  <c r="Q210" i="15"/>
  <c r="Q76" i="15"/>
  <c r="O76" i="15"/>
  <c r="P76" i="15" s="1"/>
  <c r="Q229" i="15"/>
  <c r="Q138" i="15"/>
  <c r="Q237" i="15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Q166" i="15"/>
  <c r="Q201" i="15"/>
  <c r="Q111" i="15"/>
  <c r="O147" i="15"/>
  <c r="P147" i="15" s="1"/>
  <c r="O232" i="15"/>
  <c r="P232" i="15" s="1"/>
  <c r="O206" i="15"/>
  <c r="P206" i="15" s="1"/>
  <c r="O158" i="15"/>
  <c r="P158" i="15" s="1"/>
  <c r="F254" i="15"/>
  <c r="E24" i="24" s="1"/>
  <c r="Q214" i="15"/>
  <c r="Q251" i="15"/>
  <c r="Q225" i="15"/>
  <c r="Q241" i="15"/>
  <c r="Q152" i="15"/>
  <c r="O229" i="15"/>
  <c r="P229" i="15" s="1"/>
  <c r="Q192" i="15"/>
  <c r="O138" i="15"/>
  <c r="P138" i="15" s="1"/>
  <c r="O160" i="15"/>
  <c r="P160" i="15" s="1"/>
  <c r="O201" i="15"/>
  <c r="P201" i="15" s="1"/>
  <c r="O209" i="15"/>
  <c r="P209" i="15" s="1"/>
  <c r="Q181" i="15"/>
  <c r="O228" i="15"/>
  <c r="P228" i="15" s="1"/>
  <c r="Q159" i="15"/>
  <c r="Q240" i="15"/>
  <c r="O166" i="15"/>
  <c r="P166" i="15" s="1"/>
  <c r="Q221" i="15"/>
  <c r="O139" i="15"/>
  <c r="P139" i="15" s="1"/>
  <c r="Q126" i="15"/>
  <c r="Q208" i="15"/>
  <c r="O208" i="15"/>
  <c r="P208" i="15" s="1"/>
  <c r="O128" i="15"/>
  <c r="P128" i="15" s="1"/>
  <c r="F14" i="24"/>
  <c r="Q249" i="15"/>
  <c r="O249" i="15"/>
  <c r="P249" i="15" s="1"/>
  <c r="O181" i="15"/>
  <c r="P181" i="15" s="1"/>
  <c r="O185" i="15"/>
  <c r="P185" i="15" s="1"/>
  <c r="Q185" i="15"/>
  <c r="O178" i="15"/>
  <c r="P178" i="15" s="1"/>
  <c r="O126" i="15"/>
  <c r="P126" i="15" s="1"/>
  <c r="Q93" i="15"/>
  <c r="Q97" i="15"/>
  <c r="O93" i="15"/>
  <c r="P93" i="15" s="1"/>
  <c r="L254" i="15"/>
  <c r="E23" i="24" s="1"/>
  <c r="G1" i="31" l="1"/>
  <c r="K3" i="20"/>
  <c r="B10" i="33"/>
  <c r="R3" i="2"/>
  <c r="B70" i="23"/>
  <c r="F13" i="24"/>
  <c r="F17" i="24" s="1"/>
  <c r="F19" i="24" s="1"/>
  <c r="N1" i="15"/>
  <c r="O1" i="15" s="1"/>
  <c r="B84" i="23" l="1"/>
  <c r="L3" i="20"/>
  <c r="G1" i="32"/>
  <c r="B11" i="33"/>
</calcChain>
</file>

<file path=xl/sharedStrings.xml><?xml version="1.0" encoding="utf-8"?>
<sst xmlns="http://schemas.openxmlformats.org/spreadsheetml/2006/main" count="1341" uniqueCount="434">
  <si>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</si>
  <si>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</si>
  <si>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</si>
  <si>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</si>
  <si>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</si>
  <si>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</si>
  <si>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</si>
  <si>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</si>
  <si>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</si>
  <si>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</si>
  <si>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</si>
  <si>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</si>
  <si>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</si>
  <si>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</si>
  <si>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</si>
  <si>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</si>
  <si>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</si>
  <si>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</si>
  <si>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</si>
  <si>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</si>
  <si>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</si>
  <si>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</si>
  <si>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</si>
  <si>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</si>
  <si>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</si>
  <si>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</si>
  <si>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</si>
  <si>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</si>
  <si>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</si>
  <si>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</si>
  <si>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</si>
  <si>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</si>
  <si>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</si>
  <si>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</si>
  <si>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</si>
  <si>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</si>
  <si>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</si>
  <si>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</si>
  <si>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</si>
  <si>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</si>
  <si>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</si>
  <si>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</si>
  <si>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</si>
  <si>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</si>
  <si>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</si>
  <si>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</si>
  <si>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</si>
  <si>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</si>
  <si>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</si>
  <si>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</si>
  <si>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</si>
  <si>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</si>
  <si>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</si>
  <si>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</si>
  <si>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</si>
  <si>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</si>
  <si>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</si>
  <si>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</si>
  <si>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</si>
  <si>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</si>
  <si>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</si>
  <si>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</si>
  <si>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</si>
  <si>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</si>
  <si>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</si>
  <si>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</si>
  <si>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</si>
  <si>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</si>
  <si>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</si>
  <si>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</si>
  <si>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</si>
  <si>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</si>
  <si>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</si>
  <si>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</si>
  <si>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</si>
  <si>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</si>
  <si>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</si>
  <si>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</si>
  <si>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</si>
  <si>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</si>
  <si>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</si>
  <si>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</si>
  <si>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</si>
  <si>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</si>
  <si>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</si>
  <si>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</si>
  <si>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</si>
  <si>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</si>
  <si>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</si>
  <si>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</si>
  <si>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</si>
  <si>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</si>
  <si>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</si>
  <si>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</si>
  <si>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</si>
  <si>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</si>
  <si>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</si>
  <si>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</si>
  <si>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</si>
  <si>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</si>
  <si>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</si>
  <si>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</si>
  <si>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</si>
  <si>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</si>
  <si>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</si>
  <si>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</si>
  <si>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</si>
  <si>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</si>
  <si>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</si>
  <si>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</si>
  <si>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</si>
  <si>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</si>
  <si>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</si>
  <si>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</si>
  <si>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</si>
  <si>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</si>
  <si>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</si>
  <si>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</si>
  <si>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</si>
  <si>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</si>
  <si>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</si>
  <si>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</si>
  <si>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</si>
  <si>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</si>
  <si>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</si>
  <si>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</si>
  <si>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</si>
  <si>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</si>
  <si>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</si>
  <si>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</si>
  <si>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</si>
  <si>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</si>
  <si>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</si>
  <si>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</si>
  <si>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</si>
  <si>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</si>
  <si>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</si>
  <si>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</si>
  <si>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</si>
  <si>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</si>
  <si>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</si>
  <si>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</si>
  <si>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</si>
  <si>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</si>
  <si>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</si>
  <si>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</si>
  <si>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</si>
  <si>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</si>
  <si>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</si>
  <si>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</si>
  <si>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</si>
  <si>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</si>
  <si>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</si>
  <si>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</si>
  <si>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</si>
  <si>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</si>
  <si>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</si>
  <si>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</si>
  <si>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</si>
  <si>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</si>
  <si>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</si>
  <si>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</si>
  <si>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</si>
  <si>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</si>
  <si>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</si>
  <si>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</si>
  <si>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</si>
  <si>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</si>
  <si>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</si>
  <si>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</si>
  <si>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</si>
  <si>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</si>
  <si>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</si>
  <si>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</si>
  <si>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</si>
  <si>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</si>
  <si>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</si>
  <si>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</si>
  <si>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</si>
  <si>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</si>
  <si>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</si>
  <si>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</si>
  <si>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</si>
  <si>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</si>
  <si>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</si>
  <si>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</si>
  <si>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</si>
  <si>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</si>
  <si>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</si>
  <si>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</si>
  <si>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</si>
  <si>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</si>
  <si>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</si>
  <si>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</si>
  <si>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</si>
  <si>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</si>
  <si>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</si>
  <si>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</si>
  <si>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</si>
  <si>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</si>
  <si>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</si>
  <si>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</si>
  <si>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</si>
  <si>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</si>
  <si>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</si>
  <si>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</si>
  <si>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</si>
  <si>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</si>
  <si>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</si>
  <si>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</si>
  <si>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</si>
  <si>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</si>
  <si>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</si>
  <si>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</si>
  <si>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</si>
  <si>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</si>
  <si>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</si>
  <si>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</si>
  <si>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</si>
  <si>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</si>
  <si>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(ঘ)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</si>
  <si>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</si>
  <si>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</si>
  <si>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</si>
  <si>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</si>
  <si>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</si>
  <si>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</si>
  <si>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</si>
  <si>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বর্তমান মজুদ (টাকায়)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</si>
  <si>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</si>
  <si>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</si>
  <si>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</si>
  <si>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</si>
  <si>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মোট ব্যয়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</si>
  <si>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</si>
  <si>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</si>
  <si>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</si>
  <si>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</si>
  <si>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</si>
  <si>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</si>
  <si>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</si>
  <si>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>মোট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</si>
  <si>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</si>
  <si>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</si>
  <si>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</si>
  <si>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</si>
  <si>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</si>
  <si>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</si>
  <si>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</si>
  <si>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</si>
  <si>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</si>
  <si>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</si>
  <si>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</si>
  <si>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</si>
  <si>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</si>
  <si>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</si>
  <si>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</si>
  <si>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</si>
  <si>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</si>
  <si>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</si>
  <si>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</si>
  <si>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</si>
  <si>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</si>
  <si>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</si>
  <si>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</si>
  <si>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</si>
  <si>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</si>
  <si>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</si>
  <si>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</si>
  <si>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</si>
  <si>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</si>
  <si>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</si>
  <si>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</si>
  <si>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</si>
  <si>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</si>
  <si>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</si>
  <si>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</si>
  <si>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</si>
  <si>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</si>
  <si>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</si>
  <si>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</si>
  <si>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</si>
  <si>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</si>
  <si>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</si>
  <si>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</si>
  <si>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</si>
  <si>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</si>
  <si>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</si>
  <si>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</si>
  <si>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</si>
  <si>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</si>
  <si>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</si>
  <si>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</si>
  <si>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</si>
  <si>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</si>
  <si>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</si>
  <si>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</si>
  <si>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</si>
  <si>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</si>
  <si>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</si>
  <si>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</si>
  <si>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</si>
  <si>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</si>
  <si>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</si>
  <si>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</si>
  <si>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</si>
  <si>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</si>
  <si>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</si>
  <si>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বিবিধ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</si>
  <si>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</si>
  <si>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</si>
  <si>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</si>
  <si>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</si>
  <si>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</si>
  <si>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</si>
  <si>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</si>
  <si>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</si>
  <si>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</si>
  <si>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</si>
  <si>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</si>
  <si>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</si>
  <si>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</si>
  <si>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</si>
  <si>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</si>
  <si>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</si>
  <si>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</si>
  <si>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</si>
  <si>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NMT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</si>
  <si>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</si>
  <si>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</si>
  <si>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</si>
  <si>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</si>
  <si>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OK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</si>
  <si>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</si>
  <si>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</si>
  <si>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</si>
  <si>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</si>
  <si>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</si>
  <si>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</si>
  <si>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</si>
  <si>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</si>
  <si>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</si>
  <si>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</si>
  <si>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</si>
  <si>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</si>
  <si>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</si>
  <si>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</si>
  <si>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</si>
  <si>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</si>
  <si>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</si>
  <si>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</si>
  <si>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০6 দিনে মোট ক্রয় (একক)</t>
  </si>
  <si>
    <t xml:space="preserve">০6 দিনে মোট ক্রয় (টাকায়) 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</si>
  <si>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</si>
  <si>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</si>
  <si>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</si>
  <si>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</si>
  <si>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</si>
  <si>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</si>
  <si>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</si>
  <si>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বক্স</t>
  </si>
  <si>
    <t>ক্রোকারিজ/ডেকোরেটর বিল</t>
  </si>
  <si>
    <t>সজনা/জলপাই</t>
  </si>
  <si>
    <t>কাঁচাবাজার</t>
  </si>
  <si>
    <t>পরোটা</t>
  </si>
  <si>
    <t>অতিরিক্ত জনবল</t>
  </si>
  <si>
    <t>খাসীর মাংশ</t>
  </si>
  <si>
    <t>মুরগী ক্রয়</t>
  </si>
  <si>
    <t>ফল ক্রয়</t>
  </si>
  <si>
    <t>রুটি</t>
  </si>
  <si>
    <t>কাপদই</t>
  </si>
  <si>
    <t>০৯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</si>
  <si>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 xml:space="preserve">১০ জানুয়ারি ২০২৫ হোস্টেল অতিথি ও প্রত্যাশি প্রতিষ্ঠানের জন্য ক্রয়কৃত মালামালের ভাউচার সমূহের টপশীট </t>
  </si>
  <si>
    <t>১১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</si>
  <si>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১৩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</si>
  <si>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১৪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</si>
  <si>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১৫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</si>
  <si>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১৬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</si>
  <si>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>ব্রয়লার</t>
  </si>
  <si>
    <t>ফিরনী কাপ + চামুচ + পলিথিন</t>
  </si>
  <si>
    <t>ফুল ক্রয়</t>
  </si>
  <si>
    <t>s</t>
  </si>
  <si>
    <t>পলিথিন</t>
  </si>
  <si>
    <t>টকদই, কয়লা ও মাওয়া</t>
  </si>
  <si>
    <t>স্যান্ডুইস পেপার ও ওয়ানটাইম গ্লাস</t>
  </si>
  <si>
    <t>ব্রয়লার মুরগী</t>
  </si>
  <si>
    <t>পাটি সাপটা পিঠা + জর্দা মিষ্টি</t>
  </si>
  <si>
    <t>পরোটা ও ডাল সবজি</t>
  </si>
  <si>
    <t>পাটি সাপটা পিঠা</t>
  </si>
  <si>
    <t>পরোট ও ভাজি</t>
  </si>
  <si>
    <t>১২ জানুয়ারি ২০২৫ হোস্টেল অতিথি ও প্রত্যাশি প্রতিষ্ঠানের জন্য ক্রয়কৃত মালামালের ভাউচার সমূহের টপশীট</t>
  </si>
  <si>
    <t xml:space="preserve">ব্রয়লার মুরগী কিমা </t>
  </si>
  <si>
    <t>লেক্সাস বিস্কুট</t>
  </si>
  <si>
    <t>ছানা সন্দেশ</t>
  </si>
  <si>
    <t>মুরগীক্রয় (কিমাসহ)</t>
  </si>
  <si>
    <t>বিস্কুট + কাজু বাদাম + গ্রিনটি</t>
  </si>
  <si>
    <t>টকদই + মাওয়া + কয়লা</t>
  </si>
  <si>
    <t>লাকড়ি</t>
  </si>
  <si>
    <t>গ্রীন টি</t>
  </si>
  <si>
    <t>কফি</t>
  </si>
  <si>
    <t>পোলাও চাল ৫০ কেজি</t>
  </si>
  <si>
    <t>স্প্রিরিটি</t>
  </si>
  <si>
    <t>ডিম ক্রয়</t>
  </si>
  <si>
    <t>টক দই ও মাওয়া ক্রয়</t>
  </si>
  <si>
    <t>কোক স্প্রাইট</t>
  </si>
  <si>
    <t>কাপ সেট ও ডাস্টার</t>
  </si>
  <si>
    <t>বড় পাউরুটি</t>
  </si>
  <si>
    <t>মাস্ক, টুপি , ৫০০ মিলি বাটি</t>
  </si>
  <si>
    <t xml:space="preserve">ওয়ানটাইম মাস্ক, ওয়ানটাইম টুপি, গ্লাভস </t>
  </si>
  <si>
    <t>কথায়: চৌত্রিশ হাজার আটশত পঁয়ত্রিশ টাকা মাত্র</t>
  </si>
  <si>
    <t>কথায়ঃ তিরাশি হাজার চারশত চৌত্রিশ টাকা মাত্র</t>
  </si>
  <si>
    <t xml:space="preserve">কথায়ঃ চার হাজার ছয়শত চব্বিশ টাকা মাত্র </t>
  </si>
  <si>
    <t>কথায়: তের হাজার নয়শত পাঁচ টাকা মাত্র</t>
  </si>
  <si>
    <t xml:space="preserve">কথায়: এক লক্ষ পঁয়ত্রিশ হাজার আটশত চার টাকা মাত্র </t>
  </si>
  <si>
    <t xml:space="preserve">কথায়ঃ এক লক্ষ তেতাল্লিশ হাজার একশত পঁচাশি টাকা মাত্র </t>
  </si>
  <si>
    <t xml:space="preserve">কথায়ঃ এক লক্ষ পনের হাজার একশত সতের টাকা মাত্র </t>
  </si>
  <si>
    <t>০৯-০১-২০২৫ তারিখ হতে ১৬-০১-২০২৫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সারাংশ</t>
  </si>
  <si>
    <t>পতাকা-ক(১-১০)</t>
  </si>
  <si>
    <t>পতাকা-খ(১-১২)</t>
  </si>
  <si>
    <t>পতাকা-গ(১-৪)</t>
  </si>
  <si>
    <t>পতাকা-ঘ(১-৫)</t>
  </si>
  <si>
    <t>পতাকা-ঙ(১-৫)</t>
  </si>
  <si>
    <t>পতাকা-চ(১-১১)</t>
  </si>
  <si>
    <t>পতাকা-ছ(১-১০)</t>
  </si>
  <si>
    <t>পতাকা-জ(১-১৫)</t>
  </si>
  <si>
    <t xml:space="preserve">হোস্টেল অতিথি এবং প্রত্যাশি প্রতিষ্ঠানের (09 জানুয়ারি-২০২৫ থেকে 16 জানুয়ারি-২০২5) জন্য নতুন সংগ্রহ 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</si>
  <si>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</si>
  <si>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</si>
  <si>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</si>
  <si>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</si>
  <si>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>কথায়: এগার হাজার সাতশত একাশি টাকা মাত্র</t>
  </si>
  <si>
    <t xml:space="preserve">কথায়: পাঁচ লক্ষ একচল্লিশ হাজার ছয়শত পঁচাশি টাকা মাত্র  </t>
  </si>
  <si>
    <t>হোস্টেল অতিথি এবং প্রত্যাশি প্রতিষ্ঠান এর  (09 জানুয়ারি-২০২৫ থেকে 16 জানুয়ারি-২০২5) পর্যন্ত বাজার তালিকা</t>
  </si>
  <si>
    <t xml:space="preserve">হোস্টেল অতিথি এবং প্রত্যাশি প্রতিষ্ঠানের (09 জানুয়ারি-২০২৫ থেকে 16 জানুয়ারি-২০২5) তারিখ 
পর্যন্ত ক্রয়কৃত মালামালের ব্যয় এবং বর্তমান মজুদ হিসাব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</si>
</sst>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6"/>
      <color theme="1"/>
      <name val="Noto Sans Bengali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4"/>
      <color theme="1"/>
      <name val="Noto Sans Bengali"/>
    </font>
    <font>
      <sz val="14"/>
      <color rgb="FFFF0000"/>
      <name val="Noto Sans Bengali"/>
    </font>
    <font>
      <b/>
      <sz val="14"/>
      <color rgb="FFFF0000"/>
      <name val="Noto Sans Bengali"/>
    </font>
    <font>
      <sz val="12"/>
      <color rgb="FFFF0000"/>
      <name val="Noto Sans Bengali"/>
    </font>
    <font>
      <b/>
      <sz val="12"/>
      <color rgb="FFFF0000"/>
      <name val="Noto Sans Bengali"/>
    </font>
    <font>
      <sz val="11"/>
      <color rgb="FFFF0000"/>
      <name val="Noto Sans Bengali"/>
    </font>
    <font>
      <b/>
      <sz val="14"/>
      <color theme="1"/>
      <name val="Noto Sans Bengali"/>
    </font>
    <font>
      <sz val="12"/>
      <color rgb="FF7030A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0"/>
      <color rgb="FF7030A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 style="thin">
        <color rgb="FF7030A0"/>
      </right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thin">
        <color rgb="FF7030A0"/>
      </right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3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0" fontId="9" fillId="0" borderId="1" xfId="0" applyFont="1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wrapText="1"/>
    </xf>
    <xf numFmtId="181" fontId="17" fillId="5" borderId="0" xfId="0" applyNumberFormat="1" applyFont="1" applyFill="1" applyAlignment="1">
      <alignment horizontal="center" vertical="center"/>
    </xf>
    <xf numFmtId="0" fontId="18" fillId="0" borderId="0" xfId="0" applyFont="1"/>
    <xf numFmtId="0" fontId="19" fillId="2" borderId="1" xfId="0" applyFont="1" applyFill="1" applyBorder="1" applyAlignment="1">
      <alignment horizontal="center"/>
    </xf>
    <xf numFmtId="164" fontId="20" fillId="0" borderId="1" xfId="0" applyNumberFormat="1" applyFont="1" applyBorder="1" applyAlignment="1">
      <alignment horizontal="center" vertical="center"/>
    </xf>
    <xf numFmtId="0" fontId="21" fillId="0" borderId="0" xfId="0" applyFont="1"/>
    <xf numFmtId="175" fontId="18" fillId="0" borderId="0" xfId="0" applyNumberFormat="1" applyFont="1"/>
    <xf numFmtId="0" fontId="21" fillId="6" borderId="1" xfId="0" applyFont="1" applyFill="1" applyBorder="1" applyAlignment="1">
      <alignment horizontal="center" vertical="center"/>
    </xf>
    <xf numFmtId="164" fontId="18" fillId="0" borderId="1" xfId="0" applyNumberFormat="1" applyFont="1" applyBorder="1"/>
    <xf numFmtId="0" fontId="21" fillId="0" borderId="1" xfId="0" applyFont="1" applyBorder="1"/>
    <xf numFmtId="172" fontId="21" fillId="0" borderId="1" xfId="0" applyNumberFormat="1" applyFont="1" applyBorder="1" applyAlignment="1">
      <alignment horizontal="center"/>
    </xf>
    <xf numFmtId="173" fontId="22" fillId="0" borderId="1" xfId="0" applyNumberFormat="1" applyFont="1" applyBorder="1"/>
    <xf numFmtId="172" fontId="18" fillId="0" borderId="0" xfId="0" applyNumberFormat="1" applyFont="1" applyAlignment="1">
      <alignment horizontal="left"/>
    </xf>
    <xf numFmtId="0" fontId="22" fillId="0" borderId="1" xfId="0" applyFont="1" applyBorder="1"/>
    <xf numFmtId="0" fontId="23" fillId="0" borderId="1" xfId="0" applyFont="1" applyBorder="1" applyAlignment="1">
      <alignment horizontal="right"/>
    </xf>
    <xf numFmtId="173" fontId="22" fillId="0" borderId="1" xfId="0" applyNumberFormat="1" applyFont="1" applyBorder="1" applyAlignment="1">
      <alignment horizontal="center"/>
    </xf>
    <xf numFmtId="173" fontId="18" fillId="0" borderId="0" xfId="0" applyNumberFormat="1" applyFont="1"/>
    <xf numFmtId="173" fontId="21" fillId="0" borderId="0" xfId="0" applyNumberFormat="1" applyFont="1"/>
    <xf numFmtId="0" fontId="21" fillId="0" borderId="0" xfId="0" applyFont="1" applyAlignment="1">
      <alignment horizontal="center" vertical="center"/>
    </xf>
    <xf numFmtId="173" fontId="21" fillId="0" borderId="0" xfId="0" applyNumberFormat="1" applyFont="1" applyAlignment="1">
      <alignment horizontal="left" vertical="center"/>
    </xf>
    <xf numFmtId="173" fontId="18" fillId="0" borderId="0" xfId="0" applyNumberFormat="1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64" fontId="21" fillId="0" borderId="1" xfId="0" applyNumberFormat="1" applyFont="1" applyBorder="1"/>
    <xf numFmtId="173" fontId="21" fillId="0" borderId="1" xfId="0" applyNumberFormat="1" applyFont="1" applyBorder="1"/>
    <xf numFmtId="0" fontId="21" fillId="0" borderId="1" xfId="0" applyFont="1" applyBorder="1" applyAlignment="1">
      <alignment horizontal="center" vertical="center"/>
    </xf>
    <xf numFmtId="172" fontId="22" fillId="0" borderId="1" xfId="0" applyNumberFormat="1" applyFont="1" applyBorder="1" applyAlignment="1">
      <alignment horizontal="center"/>
    </xf>
    <xf numFmtId="164" fontId="18" fillId="0" borderId="0" xfId="0" applyNumberFormat="1" applyFont="1"/>
    <xf numFmtId="0" fontId="18" fillId="0" borderId="0" xfId="0" applyFont="1" applyAlignment="1">
      <alignment horizontal="center"/>
    </xf>
    <xf numFmtId="170" fontId="18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8" fillId="0" borderId="1" xfId="0" applyFont="1" applyBorder="1"/>
    <xf numFmtId="172" fontId="19" fillId="0" borderId="0" xfId="0" applyNumberFormat="1" applyFont="1"/>
    <xf numFmtId="172" fontId="19" fillId="0" borderId="1" xfId="0" applyNumberFormat="1" applyFont="1" applyBorder="1" applyAlignment="1">
      <alignment horizontal="center"/>
    </xf>
    <xf numFmtId="173" fontId="18" fillId="0" borderId="1" xfId="0" applyNumberFormat="1" applyFont="1" applyBorder="1"/>
    <xf numFmtId="172" fontId="19" fillId="0" borderId="0" xfId="0" applyNumberFormat="1" applyFont="1" applyAlignment="1">
      <alignment horizontal="left"/>
    </xf>
    <xf numFmtId="0" fontId="24" fillId="0" borderId="1" xfId="0" applyFont="1" applyBorder="1"/>
    <xf numFmtId="0" fontId="25" fillId="0" borderId="1" xfId="0" applyFont="1" applyBorder="1" applyAlignment="1">
      <alignment horizontal="right"/>
    </xf>
    <xf numFmtId="173" fontId="25" fillId="0" borderId="1" xfId="0" applyNumberFormat="1" applyFont="1" applyBorder="1" applyAlignment="1">
      <alignment horizontal="center"/>
    </xf>
    <xf numFmtId="164" fontId="26" fillId="0" borderId="1" xfId="0" applyNumberFormat="1" applyFont="1" applyBorder="1"/>
    <xf numFmtId="172" fontId="21" fillId="0" borderId="0" xfId="0" applyNumberFormat="1" applyFont="1"/>
    <xf numFmtId="164" fontId="21" fillId="0" borderId="0" xfId="0" applyNumberFormat="1" applyFont="1" applyAlignment="1">
      <alignment horizontal="center"/>
    </xf>
    <xf numFmtId="172" fontId="18" fillId="0" borderId="0" xfId="0" applyNumberFormat="1" applyFont="1"/>
    <xf numFmtId="0" fontId="21" fillId="0" borderId="0" xfId="0" applyFont="1" applyAlignment="1">
      <alignment horizontal="center"/>
    </xf>
    <xf numFmtId="172" fontId="21" fillId="0" borderId="0" xfId="0" applyNumberFormat="1" applyFont="1" applyAlignment="1">
      <alignment horizontal="center"/>
    </xf>
    <xf numFmtId="181" fontId="17" fillId="5" borderId="1" xfId="0" applyNumberFormat="1" applyFont="1" applyFill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73" fontId="21" fillId="0" borderId="1" xfId="0" applyNumberFormat="1" applyFont="1" applyBorder="1" applyAlignment="1">
      <alignment horizontal="center" vertical="center"/>
    </xf>
    <xf numFmtId="177" fontId="20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173" fontId="19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173" fontId="19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1" xfId="0" applyFont="1" applyBorder="1" applyAlignment="1">
      <alignment horizontal="right" vertical="center"/>
    </xf>
    <xf numFmtId="173" fontId="24" fillId="0" borderId="1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right"/>
    </xf>
    <xf numFmtId="0" fontId="29" fillId="0" borderId="21" xfId="0" applyFont="1" applyBorder="1" applyAlignment="1">
      <alignment horizontal="center"/>
    </xf>
    <xf numFmtId="165" fontId="19" fillId="0" borderId="0" xfId="0" applyNumberFormat="1" applyFont="1"/>
    <xf numFmtId="167" fontId="24" fillId="0" borderId="9" xfId="0" applyNumberFormat="1" applyFont="1" applyBorder="1" applyAlignment="1">
      <alignment horizontal="center"/>
    </xf>
    <xf numFmtId="167" fontId="19" fillId="0" borderId="0" xfId="0" applyNumberFormat="1" applyFont="1"/>
    <xf numFmtId="171" fontId="18" fillId="0" borderId="0" xfId="0" applyNumberFormat="1" applyFont="1"/>
    <xf numFmtId="0" fontId="19" fillId="0" borderId="0" xfId="0" applyFont="1" applyAlignment="1">
      <alignment vertical="top"/>
    </xf>
    <xf numFmtId="0" fontId="19" fillId="4" borderId="0" xfId="0" applyFont="1" applyFill="1" applyAlignment="1">
      <alignment horizontal="center"/>
    </xf>
    <xf numFmtId="0" fontId="19" fillId="4" borderId="0" xfId="0" applyFont="1" applyFill="1" applyAlignment="1">
      <alignment horizontal="right"/>
    </xf>
    <xf numFmtId="165" fontId="24" fillId="4" borderId="0" xfId="0" applyNumberFormat="1" applyFont="1" applyFill="1"/>
    <xf numFmtId="0" fontId="24" fillId="4" borderId="0" xfId="0" applyFont="1" applyFill="1"/>
    <xf numFmtId="164" fontId="19" fillId="4" borderId="0" xfId="0" applyNumberFormat="1" applyFont="1" applyFill="1"/>
    <xf numFmtId="0" fontId="19" fillId="4" borderId="0" xfId="0" applyFont="1" applyFill="1"/>
    <xf numFmtId="0" fontId="24" fillId="4" borderId="0" xfId="0" applyFont="1" applyFill="1" applyAlignment="1">
      <alignment horizontal="center"/>
    </xf>
    <xf numFmtId="166" fontId="19" fillId="4" borderId="0" xfId="0" applyNumberFormat="1" applyFont="1" applyFill="1"/>
    <xf numFmtId="0" fontId="28" fillId="4" borderId="0" xfId="0" applyFont="1" applyFill="1"/>
    <xf numFmtId="0" fontId="29" fillId="4" borderId="0" xfId="0" applyFont="1" applyFill="1" applyAlignment="1">
      <alignment horizontal="center"/>
    </xf>
    <xf numFmtId="0" fontId="18" fillId="4" borderId="0" xfId="0" applyFont="1" applyFill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165" fontId="24" fillId="0" borderId="0" xfId="0" applyNumberFormat="1" applyFont="1"/>
    <xf numFmtId="0" fontId="24" fillId="0" borderId="0" xfId="0" applyFont="1"/>
    <xf numFmtId="164" fontId="19" fillId="0" borderId="0" xfId="0" applyNumberFormat="1" applyFont="1"/>
    <xf numFmtId="0" fontId="24" fillId="0" borderId="0" xfId="0" applyFont="1" applyAlignment="1">
      <alignment horizontal="center"/>
    </xf>
    <xf numFmtId="166" fontId="19" fillId="0" borderId="0" xfId="0" applyNumberFormat="1" applyFont="1"/>
    <xf numFmtId="0" fontId="28" fillId="0" borderId="0" xfId="0" applyFont="1"/>
    <xf numFmtId="0" fontId="29" fillId="0" borderId="0" xfId="0" applyFont="1" applyAlignment="1">
      <alignment horizontal="center"/>
    </xf>
    <xf numFmtId="164" fontId="19" fillId="6" borderId="4" xfId="0" applyNumberFormat="1" applyFont="1" applyFill="1" applyBorder="1" applyAlignment="1">
      <alignment horizontal="center" vertical="center" textRotation="90" wrapText="1"/>
    </xf>
    <xf numFmtId="164" fontId="19" fillId="0" borderId="0" xfId="0" applyNumberFormat="1" applyFont="1" applyAlignment="1">
      <alignment horizontal="center" vertical="center" textRotation="90"/>
    </xf>
    <xf numFmtId="182" fontId="19" fillId="0" borderId="1" xfId="0" applyNumberFormat="1" applyFont="1" applyBorder="1" applyAlignment="1">
      <alignment horizontal="center" textRotation="90"/>
    </xf>
    <xf numFmtId="182" fontId="19" fillId="6" borderId="1" xfId="0" applyNumberFormat="1" applyFont="1" applyFill="1" applyBorder="1" applyAlignment="1">
      <alignment horizontal="center" textRotation="90" wrapText="1"/>
    </xf>
    <xf numFmtId="182" fontId="19" fillId="0" borderId="1" xfId="0" applyNumberFormat="1" applyFont="1" applyBorder="1" applyAlignment="1">
      <alignment horizontal="center" textRotation="90" wrapText="1"/>
    </xf>
    <xf numFmtId="182" fontId="19" fillId="0" borderId="2" xfId="0" applyNumberFormat="1" applyFont="1" applyBorder="1" applyAlignment="1">
      <alignment horizontal="center" textRotation="90" wrapText="1"/>
    </xf>
    <xf numFmtId="182" fontId="19" fillId="0" borderId="11" xfId="0" applyNumberFormat="1" applyFont="1" applyBorder="1" applyAlignment="1">
      <alignment horizontal="center" textRotation="90" wrapText="1"/>
    </xf>
    <xf numFmtId="182" fontId="19" fillId="6" borderId="2" xfId="0" applyNumberFormat="1" applyFont="1" applyFill="1" applyBorder="1" applyAlignment="1">
      <alignment horizontal="center" textRotation="90" wrapText="1"/>
    </xf>
    <xf numFmtId="165" fontId="20" fillId="0" borderId="0" xfId="0" applyNumberFormat="1" applyFont="1" applyAlignment="1">
      <alignment horizontal="center"/>
    </xf>
    <xf numFmtId="165" fontId="31" fillId="0" borderId="22" xfId="0" applyNumberFormat="1" applyFont="1" applyBorder="1" applyAlignment="1">
      <alignment horizontal="center"/>
    </xf>
    <xf numFmtId="164" fontId="19" fillId="6" borderId="7" xfId="0" applyNumberFormat="1" applyFont="1" applyFill="1" applyBorder="1" applyAlignment="1">
      <alignment horizontal="center" vertical="center" textRotation="90" wrapText="1"/>
    </xf>
    <xf numFmtId="165" fontId="20" fillId="0" borderId="0" xfId="0" applyNumberFormat="1" applyFont="1" applyBorder="1" applyAlignment="1">
      <alignment horizontal="center"/>
    </xf>
    <xf numFmtId="167" fontId="31" fillId="0" borderId="22" xfId="0" applyNumberFormat="1" applyFont="1" applyBorder="1" applyAlignment="1">
      <alignment horizontal="center"/>
    </xf>
    <xf numFmtId="165" fontId="20" fillId="0" borderId="23" xfId="0" applyNumberFormat="1" applyFont="1" applyBorder="1" applyAlignment="1">
      <alignment horizontal="center"/>
    </xf>
    <xf numFmtId="165" fontId="30" fillId="0" borderId="18" xfId="0" applyNumberFormat="1" applyFont="1" applyBorder="1" applyAlignment="1">
      <alignment horizontal="center"/>
    </xf>
    <xf numFmtId="165" fontId="30" fillId="0" borderId="18" xfId="0" applyNumberFormat="1" applyFont="1" applyBorder="1" applyAlignment="1">
      <alignment horizontal="center" vertical="top"/>
    </xf>
    <xf numFmtId="165" fontId="24" fillId="0" borderId="0" xfId="0" applyNumberFormat="1" applyFont="1" applyBorder="1" applyAlignment="1">
      <alignment horizontal="center" vertical="center"/>
    </xf>
    <xf numFmtId="164" fontId="18" fillId="0" borderId="3" xfId="0" applyNumberFormat="1" applyFont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173" fontId="18" fillId="5" borderId="1" xfId="0" applyNumberFormat="1" applyFont="1" applyFill="1" applyBorder="1" applyAlignment="1">
      <alignment horizontal="center" vertical="center"/>
    </xf>
    <xf numFmtId="173" fontId="32" fillId="8" borderId="3" xfId="0" applyNumberFormat="1" applyFont="1" applyFill="1" applyBorder="1" applyAlignment="1">
      <alignment horizontal="center" vertical="center"/>
    </xf>
    <xf numFmtId="173" fontId="18" fillId="5" borderId="3" xfId="0" applyNumberFormat="1" applyFont="1" applyFill="1" applyBorder="1" applyAlignment="1">
      <alignment horizontal="center" vertical="center"/>
    </xf>
    <xf numFmtId="173" fontId="18" fillId="5" borderId="27" xfId="0" applyNumberFormat="1" applyFont="1" applyFill="1" applyBorder="1" applyAlignment="1">
      <alignment horizontal="center" vertical="center"/>
    </xf>
    <xf numFmtId="165" fontId="18" fillId="0" borderId="3" xfId="0" applyNumberFormat="1" applyFont="1" applyBorder="1"/>
    <xf numFmtId="164" fontId="18" fillId="0" borderId="3" xfId="0" applyNumberFormat="1" applyFont="1" applyBorder="1"/>
    <xf numFmtId="173" fontId="26" fillId="0" borderId="15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4" borderId="11" xfId="0" applyNumberFormat="1" applyFont="1" applyFill="1" applyBorder="1" applyAlignment="1">
      <alignment horizontal="center" vertical="center"/>
    </xf>
    <xf numFmtId="175" fontId="33" fillId="0" borderId="13" xfId="0" applyNumberFormat="1" applyFont="1" applyBorder="1" applyAlignment="1">
      <alignment horizontal="center" vertical="center"/>
    </xf>
    <xf numFmtId="175" fontId="33" fillId="0" borderId="0" xfId="0" applyNumberFormat="1" applyFont="1" applyAlignment="1">
      <alignment horizontal="center" vertical="center"/>
    </xf>
    <xf numFmtId="175" fontId="34" fillId="0" borderId="13" xfId="0" applyNumberFormat="1" applyFont="1" applyBorder="1" applyAlignment="1">
      <alignment horizontal="center" vertical="center"/>
    </xf>
    <xf numFmtId="175" fontId="34" fillId="0" borderId="0" xfId="0" applyNumberFormat="1" applyFont="1" applyAlignment="1">
      <alignment horizontal="center" vertical="center"/>
    </xf>
    <xf numFmtId="175" fontId="33" fillId="0" borderId="26" xfId="0" applyNumberFormat="1" applyFont="1" applyBorder="1" applyAlignment="1">
      <alignment horizontal="center" vertical="center"/>
    </xf>
    <xf numFmtId="175" fontId="33" fillId="0" borderId="18" xfId="0" applyNumberFormat="1" applyFont="1" applyBorder="1" applyAlignment="1">
      <alignment horizontal="center" vertical="center"/>
    </xf>
    <xf numFmtId="164" fontId="18" fillId="0" borderId="13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165" fontId="18" fillId="0" borderId="13" xfId="0" applyNumberFormat="1" applyFont="1" applyBorder="1" applyAlignment="1">
      <alignment horizontal="center" vertical="center"/>
    </xf>
    <xf numFmtId="173" fontId="26" fillId="0" borderId="0" xfId="0" applyNumberFormat="1" applyFont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/>
    </xf>
    <xf numFmtId="173" fontId="26" fillId="0" borderId="18" xfId="0" applyNumberFormat="1" applyFont="1" applyBorder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5" fontId="18" fillId="0" borderId="13" xfId="0" applyNumberFormat="1" applyFont="1" applyBorder="1" applyAlignment="1">
      <alignment horizontal="center"/>
    </xf>
    <xf numFmtId="173" fontId="26" fillId="0" borderId="0" xfId="0" applyNumberFormat="1" applyFont="1" applyAlignment="1">
      <alignment horizontal="center"/>
    </xf>
    <xf numFmtId="173" fontId="18" fillId="0" borderId="25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7" fontId="18" fillId="0" borderId="26" xfId="0" applyNumberFormat="1" applyFont="1" applyBorder="1" applyAlignment="1">
      <alignment horizontal="center" vertical="center"/>
    </xf>
    <xf numFmtId="167" fontId="18" fillId="0" borderId="13" xfId="0" applyNumberFormat="1" applyFont="1" applyBorder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170" fontId="26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center"/>
    </xf>
    <xf numFmtId="166" fontId="18" fillId="0" borderId="26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 vertical="center" wrapText="1"/>
    </xf>
    <xf numFmtId="164" fontId="26" fillId="0" borderId="0" xfId="0" applyNumberFormat="1" applyFont="1"/>
    <xf numFmtId="164" fontId="26" fillId="0" borderId="13" xfId="0" applyNumberFormat="1" applyFont="1" applyBorder="1" applyAlignment="1">
      <alignment horizontal="center" vertical="center"/>
    </xf>
    <xf numFmtId="164" fontId="26" fillId="0" borderId="0" xfId="0" applyNumberFormat="1" applyFont="1" applyAlignment="1">
      <alignment horizontal="right" vertical="center" wrapText="1"/>
    </xf>
    <xf numFmtId="164" fontId="26" fillId="0" borderId="0" xfId="0" applyNumberFormat="1" applyFont="1" applyAlignment="1">
      <alignment horizontal="center" vertical="center"/>
    </xf>
    <xf numFmtId="164" fontId="26" fillId="4" borderId="0" xfId="0" applyNumberFormat="1" applyFont="1" applyFill="1" applyAlignment="1">
      <alignment vertical="center"/>
    </xf>
    <xf numFmtId="164" fontId="18" fillId="0" borderId="0" xfId="0" applyNumberFormat="1" applyFont="1" applyAlignment="1">
      <alignment vertical="center"/>
    </xf>
    <xf numFmtId="165" fontId="18" fillId="0" borderId="0" xfId="0" applyNumberFormat="1" applyFont="1" applyAlignment="1">
      <alignment horizontal="center"/>
    </xf>
    <xf numFmtId="164" fontId="18" fillId="0" borderId="17" xfId="0" applyNumberFormat="1" applyFont="1" applyBorder="1" applyAlignment="1">
      <alignment horizontal="right"/>
    </xf>
    <xf numFmtId="164" fontId="18" fillId="0" borderId="17" xfId="0" applyNumberFormat="1" applyFont="1" applyBorder="1" applyAlignment="1">
      <alignment horizontal="center"/>
    </xf>
    <xf numFmtId="173" fontId="26" fillId="0" borderId="17" xfId="0" applyNumberFormat="1" applyFont="1" applyBorder="1" applyAlignment="1">
      <alignment horizontal="center"/>
    </xf>
    <xf numFmtId="164" fontId="18" fillId="3" borderId="14" xfId="0" applyNumberFormat="1" applyFont="1" applyFill="1" applyBorder="1" applyAlignment="1">
      <alignment vertical="center"/>
    </xf>
    <xf numFmtId="164" fontId="18" fillId="3" borderId="10" xfId="0" applyNumberFormat="1" applyFont="1" applyFill="1" applyBorder="1" applyAlignment="1">
      <alignment vertical="center"/>
    </xf>
    <xf numFmtId="164" fontId="18" fillId="3" borderId="10" xfId="0" applyNumberFormat="1" applyFont="1" applyFill="1" applyBorder="1" applyAlignment="1">
      <alignment horizontal="center" vertical="center"/>
    </xf>
    <xf numFmtId="164" fontId="18" fillId="3" borderId="10" xfId="0" applyNumberFormat="1" applyFont="1" applyFill="1" applyBorder="1"/>
    <xf numFmtId="165" fontId="18" fillId="3" borderId="10" xfId="0" applyNumberFormat="1" applyFont="1" applyFill="1" applyBorder="1" applyAlignment="1">
      <alignment horizontal="center"/>
    </xf>
    <xf numFmtId="164" fontId="18" fillId="3" borderId="10" xfId="0" applyNumberFormat="1" applyFont="1" applyFill="1" applyBorder="1" applyAlignment="1">
      <alignment horizontal="center"/>
    </xf>
    <xf numFmtId="164" fontId="18" fillId="3" borderId="15" xfId="0" applyNumberFormat="1" applyFont="1" applyFill="1" applyBorder="1" applyAlignment="1">
      <alignment horizontal="center"/>
    </xf>
    <xf numFmtId="165" fontId="18" fillId="0" borderId="0" xfId="0" applyNumberFormat="1" applyFont="1"/>
    <xf numFmtId="173" fontId="18" fillId="0" borderId="1" xfId="0" applyNumberFormat="1" applyFont="1" applyBorder="1" applyAlignment="1">
      <alignment horizontal="center"/>
    </xf>
    <xf numFmtId="164" fontId="19" fillId="0" borderId="1" xfId="0" applyNumberFormat="1" applyFont="1" applyBorder="1"/>
    <xf numFmtId="0" fontId="19" fillId="0" borderId="1" xfId="0" applyFont="1" applyBorder="1"/>
    <xf numFmtId="173" fontId="19" fillId="0" borderId="1" xfId="0" applyNumberFormat="1" applyFont="1" applyBorder="1"/>
    <xf numFmtId="165" fontId="19" fillId="0" borderId="3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19" fillId="0" borderId="31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 textRotation="90"/>
    </xf>
    <xf numFmtId="165" fontId="20" fillId="0" borderId="32" xfId="0" applyNumberFormat="1" applyFont="1" applyBorder="1" applyAlignment="1">
      <alignment horizontal="center"/>
    </xf>
    <xf numFmtId="165" fontId="30" fillId="0" borderId="33" xfId="0" applyNumberFormat="1" applyFont="1" applyBorder="1" applyAlignment="1">
      <alignment horizontal="center"/>
    </xf>
    <xf numFmtId="165" fontId="20" fillId="0" borderId="34" xfId="0" applyNumberFormat="1" applyFont="1" applyBorder="1" applyAlignment="1">
      <alignment horizontal="center"/>
    </xf>
    <xf numFmtId="165" fontId="30" fillId="0" borderId="34" xfId="0" applyNumberFormat="1" applyFont="1" applyBorder="1" applyAlignment="1">
      <alignment horizontal="center"/>
    </xf>
    <xf numFmtId="169" fontId="20" fillId="0" borderId="34" xfId="0" applyNumberFormat="1" applyFont="1" applyBorder="1" applyAlignment="1">
      <alignment horizontal="center"/>
    </xf>
    <xf numFmtId="165" fontId="30" fillId="0" borderId="35" xfId="0" applyNumberFormat="1" applyFont="1" applyBorder="1" applyAlignment="1">
      <alignment horizontal="center"/>
    </xf>
    <xf numFmtId="165" fontId="20" fillId="0" borderId="36" xfId="0" applyNumberFormat="1" applyFont="1" applyBorder="1" applyAlignment="1">
      <alignment horizontal="center"/>
    </xf>
    <xf numFmtId="165" fontId="30" fillId="0" borderId="0" xfId="0" applyNumberFormat="1" applyFont="1" applyBorder="1" applyAlignment="1">
      <alignment horizontal="center"/>
    </xf>
    <xf numFmtId="165" fontId="30" fillId="0" borderId="37" xfId="0" applyNumberFormat="1" applyFont="1" applyBorder="1" applyAlignment="1">
      <alignment horizontal="center"/>
    </xf>
    <xf numFmtId="167" fontId="20" fillId="0" borderId="0" xfId="0" applyNumberFormat="1" applyFont="1" applyBorder="1" applyAlignment="1">
      <alignment horizontal="center"/>
    </xf>
    <xf numFmtId="165" fontId="31" fillId="0" borderId="0" xfId="0" applyNumberFormat="1" applyFont="1" applyBorder="1" applyAlignment="1">
      <alignment horizontal="center"/>
    </xf>
    <xf numFmtId="165" fontId="31" fillId="0" borderId="37" xfId="0" applyNumberFormat="1" applyFont="1" applyBorder="1" applyAlignment="1">
      <alignment horizontal="center"/>
    </xf>
    <xf numFmtId="165" fontId="30" fillId="0" borderId="36" xfId="0" applyNumberFormat="1" applyFont="1" applyBorder="1" applyAlignment="1">
      <alignment horizontal="center"/>
    </xf>
    <xf numFmtId="165" fontId="20" fillId="0" borderId="36" xfId="0" applyNumberFormat="1" applyFont="1" applyBorder="1" applyAlignment="1">
      <alignment horizontal="center" vertical="top"/>
    </xf>
    <xf numFmtId="165" fontId="20" fillId="0" borderId="0" xfId="0" applyNumberFormat="1" applyFont="1" applyBorder="1" applyAlignment="1">
      <alignment horizontal="center" vertical="top"/>
    </xf>
    <xf numFmtId="165" fontId="30" fillId="0" borderId="0" xfId="0" applyNumberFormat="1" applyFont="1" applyBorder="1" applyAlignment="1">
      <alignment horizontal="center" vertical="top"/>
    </xf>
    <xf numFmtId="165" fontId="30" fillId="0" borderId="37" xfId="0" applyNumberFormat="1" applyFont="1" applyBorder="1" applyAlignment="1">
      <alignment horizontal="center" vertical="top"/>
    </xf>
    <xf numFmtId="165" fontId="20" fillId="0" borderId="38" xfId="0" applyNumberFormat="1" applyFont="1" applyBorder="1" applyAlignment="1">
      <alignment horizontal="center"/>
    </xf>
    <xf numFmtId="165" fontId="30" fillId="0" borderId="39" xfId="0" applyNumberFormat="1" applyFont="1" applyBorder="1" applyAlignment="1">
      <alignment horizontal="center"/>
    </xf>
    <xf numFmtId="165" fontId="20" fillId="0" borderId="40" xfId="0" applyNumberFormat="1" applyFont="1" applyBorder="1" applyAlignment="1">
      <alignment horizontal="center"/>
    </xf>
    <xf numFmtId="165" fontId="30" fillId="0" borderId="40" xfId="0" applyNumberFormat="1" applyFont="1" applyBorder="1" applyAlignment="1">
      <alignment horizontal="center"/>
    </xf>
    <xf numFmtId="165" fontId="30" fillId="0" borderId="4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70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textRotation="90"/>
    </xf>
    <xf numFmtId="166" fontId="19" fillId="0" borderId="19" xfId="0" applyNumberFormat="1" applyFont="1" applyBorder="1" applyAlignment="1">
      <alignment horizontal="center" vertical="center"/>
    </xf>
    <xf numFmtId="166" fontId="19" fillId="0" borderId="17" xfId="0" applyNumberFormat="1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166" fontId="19" fillId="0" borderId="12" xfId="0" applyNumberFormat="1" applyFont="1" applyBorder="1" applyAlignment="1">
      <alignment horizontal="center" vertical="center"/>
    </xf>
    <xf numFmtId="166" fontId="19" fillId="0" borderId="28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textRotation="90"/>
    </xf>
    <xf numFmtId="165" fontId="24" fillId="0" borderId="0" xfId="0" applyNumberFormat="1" applyFont="1" applyAlignment="1">
      <alignment horizontal="center" textRotation="90"/>
    </xf>
    <xf numFmtId="164" fontId="24" fillId="0" borderId="0" xfId="0" applyNumberFormat="1" applyFont="1" applyAlignment="1">
      <alignment horizontal="center" textRotation="90" wrapText="1"/>
    </xf>
    <xf numFmtId="181" fontId="26" fillId="0" borderId="26" xfId="0" applyNumberFormat="1" applyFont="1" applyBorder="1" applyAlignment="1">
      <alignment horizontal="center" vertical="center"/>
    </xf>
    <xf numFmtId="181" fontId="26" fillId="0" borderId="0" xfId="0" applyNumberFormat="1" applyFont="1" applyAlignment="1">
      <alignment horizontal="center" vertical="center"/>
    </xf>
    <xf numFmtId="0" fontId="18" fillId="0" borderId="3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26" fillId="0" borderId="26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81" fontId="26" fillId="0" borderId="18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81" fontId="18" fillId="0" borderId="0" xfId="0" applyNumberFormat="1" applyFont="1" applyAlignment="1">
      <alignment horizontal="center" vertical="center"/>
    </xf>
    <xf numFmtId="164" fontId="18" fillId="0" borderId="24" xfId="0" applyNumberFormat="1" applyFont="1" applyBorder="1" applyAlignment="1">
      <alignment horizontal="center" vertical="center"/>
    </xf>
    <xf numFmtId="164" fontId="18" fillId="0" borderId="25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18" fillId="0" borderId="12" xfId="0" applyNumberFormat="1" applyFont="1" applyBorder="1" applyAlignment="1">
      <alignment horizontal="center" vertical="center"/>
    </xf>
    <xf numFmtId="165" fontId="18" fillId="0" borderId="13" xfId="0" applyNumberFormat="1" applyFont="1" applyBorder="1" applyAlignment="1">
      <alignment horizontal="center" vertical="center"/>
    </xf>
    <xf numFmtId="164" fontId="18" fillId="0" borderId="19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181" fontId="18" fillId="0" borderId="13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181" fontId="26" fillId="0" borderId="13" xfId="0" applyNumberFormat="1" applyFont="1" applyBorder="1" applyAlignment="1">
      <alignment horizontal="center" vertical="center"/>
    </xf>
    <xf numFmtId="181" fontId="18" fillId="0" borderId="18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right"/>
    </xf>
    <xf numFmtId="0" fontId="21" fillId="0" borderId="3" xfId="0" applyFont="1" applyBorder="1" applyAlignment="1">
      <alignment horizontal="right"/>
    </xf>
    <xf numFmtId="0" fontId="21" fillId="0" borderId="11" xfId="0" applyFont="1" applyBorder="1" applyAlignment="1">
      <alignment horizontal="right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right"/>
    </xf>
    <xf numFmtId="0" fontId="21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right"/>
    </xf>
    <xf numFmtId="164" fontId="11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5"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586610</xdr:colOff>
      <xdr:row>16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C2FB3A-AA81-431C-922A-D3827052B556}"/>
            </a:ext>
          </a:extLst>
        </xdr:cNvPr>
        <xdr:cNvSpPr txBox="1"/>
      </xdr:nvSpPr>
      <xdr:spPr>
        <a:xfrm>
          <a:off x="2176871" y="693764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16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7BAD280-CF6C-45E5-BA0F-ACB0F5365535}"/>
            </a:ext>
          </a:extLst>
        </xdr:cNvPr>
        <xdr:cNvSpPr txBox="1"/>
      </xdr:nvSpPr>
      <xdr:spPr>
        <a:xfrm>
          <a:off x="0" y="6924261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529221</xdr:colOff>
      <xdr:row>16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2FFDCA3-BB3E-44FA-BCB8-A7C9AD71E1EE}"/>
            </a:ext>
          </a:extLst>
        </xdr:cNvPr>
        <xdr:cNvSpPr txBox="1"/>
      </xdr:nvSpPr>
      <xdr:spPr>
        <a:xfrm>
          <a:off x="993047" y="692840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1552432</xdr:colOff>
      <xdr:row>16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F31FF22-3FCC-4020-B5E5-9D2A597DD97D}"/>
            </a:ext>
          </a:extLst>
        </xdr:cNvPr>
        <xdr:cNvSpPr txBox="1"/>
      </xdr:nvSpPr>
      <xdr:spPr>
        <a:xfrm>
          <a:off x="3142693" y="693593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571981</xdr:colOff>
      <xdr:row>16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FA5719-44D8-4AB8-85BE-BA8C9DA945E9}"/>
            </a:ext>
          </a:extLst>
        </xdr:cNvPr>
        <xdr:cNvSpPr txBox="1"/>
      </xdr:nvSpPr>
      <xdr:spPr>
        <a:xfrm>
          <a:off x="5549829" y="6936452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2729600</xdr:colOff>
      <xdr:row>16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F74B7AF-DCF4-4DAE-8B1E-C91FF4449A23}"/>
            </a:ext>
          </a:extLst>
        </xdr:cNvPr>
        <xdr:cNvSpPr txBox="1"/>
      </xdr:nvSpPr>
      <xdr:spPr>
        <a:xfrm>
          <a:off x="4319861" y="6945077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047662" y="644275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974906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0" y="642937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996360" y="643352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013484" y="644105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26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421034" y="644156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190652" y="64501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1434749</xdr:colOff>
      <xdr:row>34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C0B6EEF-C255-4613-868F-D58012D309C7}"/>
            </a:ext>
          </a:extLst>
        </xdr:cNvPr>
        <xdr:cNvSpPr txBox="1"/>
      </xdr:nvSpPr>
      <xdr:spPr>
        <a:xfrm>
          <a:off x="2047662" y="859416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34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89C0B5-8D1E-4C99-8FAB-A614E14A017E}"/>
            </a:ext>
          </a:extLst>
        </xdr:cNvPr>
        <xdr:cNvSpPr txBox="1"/>
      </xdr:nvSpPr>
      <xdr:spPr>
        <a:xfrm>
          <a:off x="0" y="8580783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383447</xdr:colOff>
      <xdr:row>34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2DEED60-EE03-459B-83EF-D309910F2A3D}"/>
            </a:ext>
          </a:extLst>
        </xdr:cNvPr>
        <xdr:cNvSpPr txBox="1"/>
      </xdr:nvSpPr>
      <xdr:spPr>
        <a:xfrm>
          <a:off x="996360" y="858493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2400571</xdr:colOff>
      <xdr:row>34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4E361B1-08BA-4E5C-A177-7F4785EC423E}"/>
            </a:ext>
          </a:extLst>
        </xdr:cNvPr>
        <xdr:cNvSpPr txBox="1"/>
      </xdr:nvSpPr>
      <xdr:spPr>
        <a:xfrm>
          <a:off x="3013484" y="859245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683382</xdr:colOff>
      <xdr:row>34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AA02965-E219-4680-B8C2-07AD8A2D781E}"/>
            </a:ext>
          </a:extLst>
        </xdr:cNvPr>
        <xdr:cNvSpPr txBox="1"/>
      </xdr:nvSpPr>
      <xdr:spPr>
        <a:xfrm>
          <a:off x="5421034" y="859297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3577739</xdr:colOff>
      <xdr:row>34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FBBE76-5764-4BFB-9D8B-C3C5EE0F6241}"/>
            </a:ext>
          </a:extLst>
        </xdr:cNvPr>
        <xdr:cNvSpPr txBox="1"/>
      </xdr:nvSpPr>
      <xdr:spPr>
        <a:xfrm>
          <a:off x="4190652" y="860159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32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EC8F30-CF76-4276-8B9E-B7ADBC131311}"/>
            </a:ext>
          </a:extLst>
        </xdr:cNvPr>
        <xdr:cNvSpPr txBox="1"/>
      </xdr:nvSpPr>
      <xdr:spPr>
        <a:xfrm>
          <a:off x="2047662" y="8395380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D20A60E-ECBD-4B3D-9D76-943A346CA473}"/>
            </a:ext>
          </a:extLst>
        </xdr:cNvPr>
        <xdr:cNvSpPr txBox="1"/>
      </xdr:nvSpPr>
      <xdr:spPr>
        <a:xfrm>
          <a:off x="0" y="8382000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32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E8090B0-23B8-45B7-8D38-5A8C9C392906}"/>
            </a:ext>
          </a:extLst>
        </xdr:cNvPr>
        <xdr:cNvSpPr txBox="1"/>
      </xdr:nvSpPr>
      <xdr:spPr>
        <a:xfrm>
          <a:off x="996360" y="8386147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32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CADE53-549C-4B0E-983D-A49126427215}"/>
            </a:ext>
          </a:extLst>
        </xdr:cNvPr>
        <xdr:cNvSpPr txBox="1"/>
      </xdr:nvSpPr>
      <xdr:spPr>
        <a:xfrm>
          <a:off x="3013484" y="8393676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4811434</xdr:colOff>
      <xdr:row>32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9A4C34E-AD27-4C74-B4EE-EDFA2700ED1B}"/>
            </a:ext>
          </a:extLst>
        </xdr:cNvPr>
        <xdr:cNvSpPr txBox="1"/>
      </xdr:nvSpPr>
      <xdr:spPr>
        <a:xfrm>
          <a:off x="5421034" y="8394191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32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A773407-C31A-4F98-B25B-7379E71F7EAF}"/>
            </a:ext>
          </a:extLst>
        </xdr:cNvPr>
        <xdr:cNvSpPr txBox="1"/>
      </xdr:nvSpPr>
      <xdr:spPr>
        <a:xfrm>
          <a:off x="4190652" y="840281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30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6F18AC-4BD2-4DE4-B61A-6D88D93391DC}"/>
            </a:ext>
          </a:extLst>
        </xdr:cNvPr>
        <xdr:cNvSpPr txBox="1"/>
      </xdr:nvSpPr>
      <xdr:spPr>
        <a:xfrm>
          <a:off x="2047662" y="741430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BBD3C45-B90D-4264-9E9F-8FA78BC0272B}"/>
            </a:ext>
          </a:extLst>
        </xdr:cNvPr>
        <xdr:cNvSpPr txBox="1"/>
      </xdr:nvSpPr>
      <xdr:spPr>
        <a:xfrm>
          <a:off x="0" y="740092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30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00F1C51-A267-43C8-B1BD-A7DFF3AD9DA4}"/>
            </a:ext>
          </a:extLst>
        </xdr:cNvPr>
        <xdr:cNvSpPr txBox="1"/>
      </xdr:nvSpPr>
      <xdr:spPr>
        <a:xfrm>
          <a:off x="996360" y="740507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30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3F7620B-748C-4C5F-9644-D29A784433EC}"/>
            </a:ext>
          </a:extLst>
        </xdr:cNvPr>
        <xdr:cNvSpPr txBox="1"/>
      </xdr:nvSpPr>
      <xdr:spPr>
        <a:xfrm>
          <a:off x="3013484" y="741260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429934</xdr:colOff>
      <xdr:row>30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78C2697-4622-4DB2-94D6-FAB38104A78E}"/>
            </a:ext>
          </a:extLst>
        </xdr:cNvPr>
        <xdr:cNvSpPr txBox="1"/>
      </xdr:nvSpPr>
      <xdr:spPr>
        <a:xfrm>
          <a:off x="5421034" y="741311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30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E6F189-6F6F-4077-9BEC-CF23C07D3076}"/>
            </a:ext>
          </a:extLst>
        </xdr:cNvPr>
        <xdr:cNvSpPr txBox="1"/>
      </xdr:nvSpPr>
      <xdr:spPr>
        <a:xfrm>
          <a:off x="4190652" y="742174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1434749</xdr:colOff>
      <xdr:row>29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794492-449A-41B8-89E3-11AFA18472F1}"/>
            </a:ext>
          </a:extLst>
        </xdr:cNvPr>
        <xdr:cNvSpPr txBox="1"/>
      </xdr:nvSpPr>
      <xdr:spPr>
        <a:xfrm>
          <a:off x="2047662" y="756711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6D3ADD2-B39C-45EC-84FF-A86CF1981EA6}"/>
            </a:ext>
          </a:extLst>
        </xdr:cNvPr>
        <xdr:cNvSpPr txBox="1"/>
      </xdr:nvSpPr>
      <xdr:spPr>
        <a:xfrm>
          <a:off x="0" y="7553739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383447</xdr:colOff>
      <xdr:row>29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49EB4C3-A9A8-457B-8F8C-0BC3C511B33F}"/>
            </a:ext>
          </a:extLst>
        </xdr:cNvPr>
        <xdr:cNvSpPr txBox="1"/>
      </xdr:nvSpPr>
      <xdr:spPr>
        <a:xfrm>
          <a:off x="996360" y="755788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2400571</xdr:colOff>
      <xdr:row>29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686DDF6-5498-41EE-AA68-6F270EEAB6C3}"/>
            </a:ext>
          </a:extLst>
        </xdr:cNvPr>
        <xdr:cNvSpPr txBox="1"/>
      </xdr:nvSpPr>
      <xdr:spPr>
        <a:xfrm>
          <a:off x="3013484" y="756541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318947</xdr:colOff>
      <xdr:row>29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D85C7CD-CA04-4F39-BF3C-3884D0F1B87E}"/>
            </a:ext>
          </a:extLst>
        </xdr:cNvPr>
        <xdr:cNvSpPr txBox="1"/>
      </xdr:nvSpPr>
      <xdr:spPr>
        <a:xfrm>
          <a:off x="5421034" y="756593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3577739</xdr:colOff>
      <xdr:row>29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B309DB-F7E2-4CA3-93E0-F29D53689269}"/>
            </a:ext>
          </a:extLst>
        </xdr:cNvPr>
        <xdr:cNvSpPr txBox="1"/>
      </xdr:nvSpPr>
      <xdr:spPr>
        <a:xfrm>
          <a:off x="4190652" y="7574555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25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16D861D-E0BC-4DA8-BAAE-A5190FD3A923}"/>
            </a:ext>
          </a:extLst>
        </xdr:cNvPr>
        <xdr:cNvSpPr txBox="1"/>
      </xdr:nvSpPr>
      <xdr:spPr>
        <a:xfrm>
          <a:off x="2047662" y="630940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974906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BA700E1-DA4B-4BED-B046-54E661C620F0}"/>
            </a:ext>
          </a:extLst>
        </xdr:cNvPr>
        <xdr:cNvSpPr txBox="1"/>
      </xdr:nvSpPr>
      <xdr:spPr>
        <a:xfrm>
          <a:off x="0" y="6296025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25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14677AF-37AA-47EF-B839-449C9BEB9297}"/>
            </a:ext>
          </a:extLst>
        </xdr:cNvPr>
        <xdr:cNvSpPr txBox="1"/>
      </xdr:nvSpPr>
      <xdr:spPr>
        <a:xfrm>
          <a:off x="996360" y="630017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25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2B30FB-9874-489F-B575-CD1D134AF551}"/>
            </a:ext>
          </a:extLst>
        </xdr:cNvPr>
        <xdr:cNvSpPr txBox="1"/>
      </xdr:nvSpPr>
      <xdr:spPr>
        <a:xfrm>
          <a:off x="3013484" y="630770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420409</xdr:colOff>
      <xdr:row>25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1C8384E-4C0B-4314-BF3A-345FE3DDE899}"/>
            </a:ext>
          </a:extLst>
        </xdr:cNvPr>
        <xdr:cNvSpPr txBox="1"/>
      </xdr:nvSpPr>
      <xdr:spPr>
        <a:xfrm>
          <a:off x="5421034" y="630821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25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9B25ADB-E4A2-4E63-8748-44240C66E45D}"/>
            </a:ext>
          </a:extLst>
        </xdr:cNvPr>
        <xdr:cNvSpPr txBox="1"/>
      </xdr:nvSpPr>
      <xdr:spPr>
        <a:xfrm>
          <a:off x="4190652" y="631684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44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F0A006D-7FB6-49DE-B2DC-FDD063D34A74}"/>
            </a:ext>
          </a:extLst>
        </xdr:cNvPr>
        <xdr:cNvSpPr txBox="1"/>
      </xdr:nvSpPr>
      <xdr:spPr>
        <a:xfrm>
          <a:off x="2047662" y="11443380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0</xdr:rowOff>
    </xdr:from>
    <xdr:ext cx="974906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DC117F-E835-4AF7-870D-63F3D3F33DF9}"/>
            </a:ext>
          </a:extLst>
        </xdr:cNvPr>
        <xdr:cNvSpPr txBox="1"/>
      </xdr:nvSpPr>
      <xdr:spPr>
        <a:xfrm>
          <a:off x="0" y="11430000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386760</xdr:colOff>
      <xdr:row>44</xdr:row>
      <xdr:rowOff>4147</xdr:rowOff>
    </xdr:from>
    <xdr:ext cx="974912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F7A5A35-AC03-4F71-BE65-D0241A581E92}"/>
            </a:ext>
          </a:extLst>
        </xdr:cNvPr>
        <xdr:cNvSpPr txBox="1"/>
      </xdr:nvSpPr>
      <xdr:spPr>
        <a:xfrm>
          <a:off x="996360" y="11434147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44</xdr:row>
      <xdr:rowOff>11676</xdr:rowOff>
    </xdr:from>
    <xdr:ext cx="1142999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E54C719-C696-4629-998D-550C772C68A9}"/>
            </a:ext>
          </a:extLst>
        </xdr:cNvPr>
        <xdr:cNvSpPr txBox="1"/>
      </xdr:nvSpPr>
      <xdr:spPr>
        <a:xfrm>
          <a:off x="3013484" y="11441676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44</xdr:row>
      <xdr:rowOff>12191</xdr:rowOff>
    </xdr:from>
    <xdr:ext cx="1154208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01C24E-C411-4C69-B83F-29CA2028CBB9}"/>
            </a:ext>
          </a:extLst>
        </xdr:cNvPr>
        <xdr:cNvSpPr txBox="1"/>
      </xdr:nvSpPr>
      <xdr:spPr>
        <a:xfrm>
          <a:off x="5421034" y="11442191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44</xdr:row>
      <xdr:rowOff>20816</xdr:rowOff>
    </xdr:from>
    <xdr:ext cx="1267381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11B036E-482F-4E53-9414-17607CB06461}"/>
            </a:ext>
          </a:extLst>
        </xdr:cNvPr>
        <xdr:cNvSpPr txBox="1"/>
      </xdr:nvSpPr>
      <xdr:spPr>
        <a:xfrm>
          <a:off x="4190652" y="1145081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1426466</xdr:colOff>
      <xdr:row>47</xdr:row>
      <xdr:rowOff>13380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9365B9-5DBA-4331-846E-A765F18E53D6}"/>
            </a:ext>
          </a:extLst>
        </xdr:cNvPr>
        <xdr:cNvSpPr txBox="1"/>
      </xdr:nvSpPr>
      <xdr:spPr>
        <a:xfrm>
          <a:off x="2047662" y="118823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47</xdr:row>
      <xdr:rowOff>0</xdr:rowOff>
    </xdr:from>
    <xdr:ext cx="974906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7D269C4-97DF-4139-A210-6C6BB55113A0}"/>
            </a:ext>
          </a:extLst>
        </xdr:cNvPr>
        <xdr:cNvSpPr txBox="1"/>
      </xdr:nvSpPr>
      <xdr:spPr>
        <a:xfrm>
          <a:off x="0" y="11868978"/>
          <a:ext cx="974906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RvwKi †nv‡mb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375164</xdr:colOff>
      <xdr:row>47</xdr:row>
      <xdr:rowOff>4147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F5F473A-144B-48B7-8DF3-53AE8170B4FF}"/>
            </a:ext>
          </a:extLst>
        </xdr:cNvPr>
        <xdr:cNvSpPr txBox="1"/>
      </xdr:nvSpPr>
      <xdr:spPr>
        <a:xfrm>
          <a:off x="996360" y="118731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2392288</xdr:colOff>
      <xdr:row>47</xdr:row>
      <xdr:rowOff>11676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5AF062F-7DE1-4321-9579-D0BD6189470D}"/>
            </a:ext>
          </a:extLst>
        </xdr:cNvPr>
        <xdr:cNvSpPr txBox="1"/>
      </xdr:nvSpPr>
      <xdr:spPr>
        <a:xfrm>
          <a:off x="3013484" y="118806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178143</xdr:colOff>
      <xdr:row>47</xdr:row>
      <xdr:rowOff>12191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A9DA17-291E-4065-80F8-4C0B219F586D}"/>
            </a:ext>
          </a:extLst>
        </xdr:cNvPr>
        <xdr:cNvSpPr txBox="1"/>
      </xdr:nvSpPr>
      <xdr:spPr>
        <a:xfrm>
          <a:off x="5421034" y="118811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3569456</xdr:colOff>
      <xdr:row>47</xdr:row>
      <xdr:rowOff>20816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B8E0469-5FE5-43AE-B2DF-509E43ECC146}"/>
            </a:ext>
          </a:extLst>
        </xdr:cNvPr>
        <xdr:cNvSpPr txBox="1"/>
      </xdr:nvSpPr>
      <xdr:spPr>
        <a:xfrm>
          <a:off x="4190652" y="118897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1:G28"/>
  <sheetViews>
    <sheetView showGridLines="0" zoomScale="80" zoomScaleNormal="80" workbookViewId="0">
      <selection activeCell="F7" sqref="F7"/>
    </sheetView>
  </sheetViews>
  <sheetFormatPr defaultRowHeight="19.5" x14ac:dyDescent="0.3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16384" width="9.140625" style="27"/>
  </cols>
  <sheetData>
    <row r="1" spans="2:7" ht="21.75" x14ac:dyDescent="0.4">
      <c r="B1" s="62"/>
      <c r="C1" s="62"/>
    </row>
    <row r="2" spans="2:7" ht="21.75" x14ac:dyDescent="0.4">
      <c r="B2" s="62"/>
      <c r="C2" s="62"/>
    </row>
    <row r="3" spans="2:7" ht="31.5" customHeight="1" x14ac:dyDescent="0.4">
      <c r="B3" s="56">
        <f ca="1">NOW()</f>
        <v>45677.593722800928</v>
      </c>
      <c r="C3" s="62"/>
    </row>
    <row r="4" spans="2:7" ht="21.75" x14ac:dyDescent="0.4">
      <c r="B4" s="62"/>
      <c r="C4" s="62"/>
    </row>
    <row r="5" spans="2:7" ht="21.75" x14ac:dyDescent="0.4">
      <c r="B5" s="62"/>
      <c r="C5" s="62"/>
    </row>
    <row r="6" spans="2:7" ht="21.75" x14ac:dyDescent="0.4">
      <c r="B6" s="63" t="s">
        <v>282</v>
      </c>
      <c r="C6" s="64" t="s">
        <v>281</v>
      </c>
    </row>
    <row r="7" spans="2:7" ht="21.75" x14ac:dyDescent="0.4">
      <c r="B7" s="65" t="s">
        <v>283</v>
      </c>
      <c r="C7" s="66">
        <v>45666</v>
      </c>
    </row>
    <row r="8" spans="2:7" ht="21.75" x14ac:dyDescent="0.4">
      <c r="B8" s="67"/>
      <c r="C8" s="67"/>
    </row>
    <row r="9" spans="2:7" x14ac:dyDescent="0.35">
      <c r="B9"/>
      <c r="C9"/>
      <c r="D9" s="57"/>
    </row>
    <row r="10" spans="2:7" ht="21.75" customHeight="1" x14ac:dyDescent="0.35">
      <c r="B10"/>
      <c r="C10"/>
      <c r="D10" s="289" t="s">
        <v>343</v>
      </c>
      <c r="E10" s="289"/>
      <c r="F10" s="289"/>
    </row>
    <row r="11" spans="2:7" ht="21.75" customHeight="1" x14ac:dyDescent="0.4">
      <c r="B11"/>
      <c r="C11"/>
      <c r="D11" s="74" t="s">
        <v>328</v>
      </c>
      <c r="E11" s="75" t="s">
        <v>243</v>
      </c>
      <c r="F11" s="76">
        <f>report!F253</f>
        <v>26100</v>
      </c>
      <c r="G11" s="28"/>
    </row>
    <row r="12" spans="2:7" ht="21.75" x14ac:dyDescent="0.4">
      <c r="B12"/>
      <c r="C12"/>
      <c r="D12" s="77" t="s">
        <v>244</v>
      </c>
      <c r="E12" s="75" t="s">
        <v>243</v>
      </c>
      <c r="F12" s="76">
        <f>SUM(report!F125:F244)+report!F251</f>
        <v>358952.63076112757</v>
      </c>
    </row>
    <row r="13" spans="2:7" ht="19.5" customHeight="1" x14ac:dyDescent="0.4">
      <c r="B13"/>
      <c r="C13"/>
      <c r="D13" s="77" t="s">
        <v>245</v>
      </c>
      <c r="E13" s="75" t="s">
        <v>243</v>
      </c>
      <c r="F13" s="76">
        <f>report!F254-(F11+F14+F15+F16+F12)</f>
        <v>164121.69886727177</v>
      </c>
    </row>
    <row r="14" spans="2:7" ht="21.75" x14ac:dyDescent="0.4">
      <c r="B14"/>
      <c r="C14"/>
      <c r="D14" s="77" t="s">
        <v>248</v>
      </c>
      <c r="E14" s="75" t="s">
        <v>243</v>
      </c>
      <c r="F14" s="76">
        <f>report!F252+report!F249</f>
        <v>4690</v>
      </c>
    </row>
    <row r="15" spans="2:7" ht="21.75" x14ac:dyDescent="0.4">
      <c r="B15"/>
      <c r="C15"/>
      <c r="D15" s="77" t="s">
        <v>249</v>
      </c>
      <c r="E15" s="75" t="s">
        <v>243</v>
      </c>
      <c r="F15" s="76">
        <f>report!F250</f>
        <v>0</v>
      </c>
    </row>
    <row r="16" spans="2:7" ht="21.75" x14ac:dyDescent="0.4">
      <c r="B16"/>
      <c r="C16"/>
      <c r="D16" s="77" t="s">
        <v>246</v>
      </c>
      <c r="E16" s="75" t="s">
        <v>243</v>
      </c>
      <c r="F16" s="76">
        <f>report!F247</f>
        <v>0</v>
      </c>
    </row>
    <row r="17" spans="2:6" ht="21.75" x14ac:dyDescent="0.4">
      <c r="B17"/>
      <c r="C17"/>
      <c r="D17" s="78" t="s">
        <v>330</v>
      </c>
      <c r="E17" s="79" t="s">
        <v>243</v>
      </c>
      <c r="F17" s="80">
        <f>SUM(F11:F16)</f>
        <v>553864.32962839934</v>
      </c>
    </row>
    <row r="18" spans="2:6" ht="21.75" x14ac:dyDescent="0.4">
      <c r="B18"/>
      <c r="C18"/>
      <c r="D18" s="81" t="s">
        <v>329</v>
      </c>
      <c r="E18" s="82" t="s">
        <v>243</v>
      </c>
      <c r="F18" s="83">
        <v>0</v>
      </c>
    </row>
    <row r="19" spans="2:6" ht="21.75" x14ac:dyDescent="0.4">
      <c r="B19"/>
      <c r="C19"/>
      <c r="D19" s="78" t="s">
        <v>250</v>
      </c>
      <c r="E19" s="79" t="s">
        <v>243</v>
      </c>
      <c r="F19" s="84">
        <f>SUM(F17:F18)</f>
        <v>553864.32962839934</v>
      </c>
    </row>
    <row r="20" spans="2:6" ht="23.25" customHeight="1" x14ac:dyDescent="0.35">
      <c r="B20"/>
      <c r="C20"/>
      <c r="D20" s="25"/>
      <c r="E20" s="25"/>
      <c r="F20" s="25"/>
    </row>
    <row r="21" spans="2:6" ht="21.75" x14ac:dyDescent="0.4">
      <c r="B21"/>
      <c r="C21"/>
      <c r="D21" s="77" t="s">
        <v>253</v>
      </c>
      <c r="E21" s="288">
        <f>report!H254</f>
        <v>541685</v>
      </c>
      <c r="F21" s="288"/>
    </row>
    <row r="22" spans="2:6" ht="21.75" x14ac:dyDescent="0.4">
      <c r="B22"/>
      <c r="C22"/>
      <c r="D22" s="77" t="s">
        <v>254</v>
      </c>
      <c r="E22" s="288">
        <f>report!J254</f>
        <v>105654.51059416267</v>
      </c>
      <c r="F22" s="288"/>
    </row>
    <row r="23" spans="2:6" ht="21.75" x14ac:dyDescent="0.4">
      <c r="B23"/>
      <c r="C23"/>
      <c r="D23" s="77" t="s">
        <v>255</v>
      </c>
      <c r="E23" s="288">
        <f>report!L254</f>
        <v>93475.180965763357</v>
      </c>
      <c r="F23" s="288"/>
    </row>
    <row r="24" spans="2:6" ht="21.75" x14ac:dyDescent="0.4">
      <c r="B24"/>
      <c r="C24"/>
      <c r="D24" s="85" t="s">
        <v>256</v>
      </c>
      <c r="E24" s="288">
        <f>report!F254</f>
        <v>553864.32962839934</v>
      </c>
      <c r="F24" s="288"/>
    </row>
    <row r="25" spans="2:6" x14ac:dyDescent="0.35">
      <c r="B25"/>
      <c r="C25"/>
    </row>
    <row r="26" spans="2:6" x14ac:dyDescent="0.35">
      <c r="B26"/>
      <c r="C26"/>
    </row>
    <row r="27" spans="2:6" x14ac:dyDescent="0.35">
      <c r="B27"/>
      <c r="C27"/>
    </row>
    <row r="28" spans="2:6" x14ac:dyDescent="0.35">
      <c r="B28"/>
      <c r="C28"/>
    </row>
  </sheetData>
  <mergeCells count="5">
    <mergeCell ref="E24:F24"/>
    <mergeCell ref="E21:F21"/>
    <mergeCell ref="E22:F22"/>
    <mergeCell ref="E23:F23"/>
    <mergeCell ref="D10:F10"/>
  </mergeCells>
  <phoneticPr fontId="10" type="noConversion"/>
  <pageMargins left="0.7" right="0.7" top="0.75" bottom="0.75" header="0.3" footer="0.3"/>
  <pageSetup paperSize="9" scale="8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28"/>
  <sheetViews>
    <sheetView showGridLines="0" zoomScaleNormal="100" workbookViewId="0">
      <selection activeCell="A29" sqref="A29"/>
    </sheetView>
  </sheetViews>
  <sheetFormatPr defaultColWidth="9.140625" defaultRowHeight="21" x14ac:dyDescent="0.45"/>
  <cols>
    <col min="1" max="1" width="9.140625" style="91"/>
    <col min="2" max="2" width="72.42578125" style="91" customWidth="1"/>
    <col min="3" max="3" width="16.28515625" style="91" customWidth="1"/>
    <col min="4" max="4" width="9.140625" style="91" customWidth="1"/>
    <col min="5" max="5" width="11.85546875" style="94" customWidth="1"/>
    <col min="6" max="6" width="39.140625" style="91" customWidth="1"/>
    <col min="7" max="7" width="32.5703125" style="91" customWidth="1"/>
    <col min="8" max="16384" width="9.140625" style="91"/>
  </cols>
  <sheetData>
    <row r="1" spans="1:6" ht="39" customHeight="1" x14ac:dyDescent="0.45">
      <c r="A1" s="341" t="s">
        <v>262</v>
      </c>
      <c r="B1" s="341"/>
      <c r="C1" s="341"/>
      <c r="F1" s="90">
        <f>purchase!H3</f>
        <v>45668</v>
      </c>
    </row>
    <row r="2" spans="1:6" ht="31.5" customHeight="1" x14ac:dyDescent="0.35">
      <c r="A2" s="348" t="s">
        <v>373</v>
      </c>
      <c r="B2" s="348"/>
      <c r="C2" s="348"/>
      <c r="E2" s="107"/>
      <c r="F2" s="117"/>
    </row>
    <row r="3" spans="1:6" x14ac:dyDescent="0.45">
      <c r="A3" s="110" t="s">
        <v>263</v>
      </c>
      <c r="B3" s="110" t="s">
        <v>238</v>
      </c>
      <c r="C3" s="110" t="s">
        <v>264</v>
      </c>
      <c r="D3" s="97">
        <v>0</v>
      </c>
      <c r="E3" s="98"/>
    </row>
    <row r="4" spans="1:6" x14ac:dyDescent="0.45">
      <c r="A4" s="123">
        <f>SUBTOTAL(103,B$4:B4)</f>
        <v>1</v>
      </c>
      <c r="B4" s="141" t="s">
        <v>363</v>
      </c>
      <c r="C4" s="143">
        <v>1330</v>
      </c>
      <c r="D4" s="97">
        <f>C4</f>
        <v>1330</v>
      </c>
      <c r="E4" s="112">
        <f>SUM($D$3:D4)</f>
        <v>1330</v>
      </c>
      <c r="F4" s="101">
        <f>A4</f>
        <v>1</v>
      </c>
    </row>
    <row r="5" spans="1:6" x14ac:dyDescent="0.45">
      <c r="A5" s="123">
        <f>SUBTOTAL(103,B$4:B5)</f>
        <v>2</v>
      </c>
      <c r="B5" s="141" t="s">
        <v>245</v>
      </c>
      <c r="C5" s="143">
        <v>280</v>
      </c>
      <c r="D5" s="97">
        <f t="shared" ref="D5:D26" si="0">C5</f>
        <v>280</v>
      </c>
      <c r="E5" s="112">
        <f>SUM($D$3:D5)</f>
        <v>1610</v>
      </c>
      <c r="F5" s="101">
        <f t="shared" ref="F5:F26" si="1">A5</f>
        <v>2</v>
      </c>
    </row>
    <row r="6" spans="1:6" x14ac:dyDescent="0.45">
      <c r="A6" s="123">
        <f>SUBTOTAL(103,B$4:B6)</f>
        <v>3</v>
      </c>
      <c r="B6" s="141" t="s">
        <v>367</v>
      </c>
      <c r="C6" s="143">
        <v>2244</v>
      </c>
      <c r="D6" s="97">
        <f t="shared" si="0"/>
        <v>2244</v>
      </c>
      <c r="E6" s="112">
        <f>SUM($D$3:D6)</f>
        <v>3854</v>
      </c>
      <c r="F6" s="101">
        <f t="shared" si="1"/>
        <v>3</v>
      </c>
    </row>
    <row r="7" spans="1:6" x14ac:dyDescent="0.45">
      <c r="A7" s="123">
        <f>SUBTOTAL(103,B$4:B7)</f>
        <v>4</v>
      </c>
      <c r="B7" s="141" t="s">
        <v>364</v>
      </c>
      <c r="C7" s="143">
        <v>770</v>
      </c>
      <c r="D7" s="97">
        <f t="shared" si="0"/>
        <v>770</v>
      </c>
      <c r="E7" s="112">
        <f>SUM($D$3:D7)</f>
        <v>4624</v>
      </c>
      <c r="F7" s="101">
        <f t="shared" si="1"/>
        <v>4</v>
      </c>
    </row>
    <row r="8" spans="1:6" hidden="1" x14ac:dyDescent="0.45">
      <c r="A8" s="123">
        <f>SUBTOTAL(103,B$4:B8)</f>
        <v>4</v>
      </c>
      <c r="B8" s="141"/>
      <c r="C8" s="143"/>
      <c r="D8" s="97">
        <f t="shared" si="0"/>
        <v>0</v>
      </c>
      <c r="E8" s="112">
        <f>SUM($D$3:D8)</f>
        <v>4624</v>
      </c>
      <c r="F8" s="101">
        <f t="shared" si="1"/>
        <v>4</v>
      </c>
    </row>
    <row r="9" spans="1:6" hidden="1" x14ac:dyDescent="0.45">
      <c r="A9" s="123">
        <f>SUBTOTAL(103,B$4:B9)</f>
        <v>4</v>
      </c>
      <c r="B9" s="141"/>
      <c r="C9" s="143"/>
      <c r="D9" s="97">
        <f t="shared" si="0"/>
        <v>0</v>
      </c>
      <c r="E9" s="112">
        <f>SUM($D$3:D9)</f>
        <v>4624</v>
      </c>
      <c r="F9" s="101">
        <f t="shared" si="1"/>
        <v>4</v>
      </c>
    </row>
    <row r="10" spans="1:6" hidden="1" x14ac:dyDescent="0.45">
      <c r="A10" s="123">
        <f>SUBTOTAL(103,B$4:B10)</f>
        <v>4</v>
      </c>
      <c r="B10" s="141"/>
      <c r="C10" s="143"/>
      <c r="D10" s="97">
        <f t="shared" si="0"/>
        <v>0</v>
      </c>
      <c r="E10" s="112">
        <f>SUM($D$3:D10)</f>
        <v>4624</v>
      </c>
      <c r="F10" s="101">
        <f t="shared" si="1"/>
        <v>4</v>
      </c>
    </row>
    <row r="11" spans="1:6" hidden="1" x14ac:dyDescent="0.45">
      <c r="A11" s="123">
        <f>SUBTOTAL(103,B$4:B11)</f>
        <v>4</v>
      </c>
      <c r="B11" s="141"/>
      <c r="C11" s="143"/>
      <c r="D11" s="97">
        <f t="shared" si="0"/>
        <v>0</v>
      </c>
      <c r="E11" s="112">
        <f>SUM($D$3:D11)</f>
        <v>4624</v>
      </c>
      <c r="F11" s="101">
        <f t="shared" si="1"/>
        <v>4</v>
      </c>
    </row>
    <row r="12" spans="1:6" hidden="1" x14ac:dyDescent="0.45">
      <c r="A12" s="123">
        <f>SUBTOTAL(103,B$4:B12)</f>
        <v>4</v>
      </c>
      <c r="B12" s="141"/>
      <c r="C12" s="143"/>
      <c r="D12" s="97">
        <f t="shared" si="0"/>
        <v>0</v>
      </c>
      <c r="E12" s="112">
        <f>SUM($D$3:D12)</f>
        <v>4624</v>
      </c>
      <c r="F12" s="101">
        <f t="shared" si="1"/>
        <v>4</v>
      </c>
    </row>
    <row r="13" spans="1:6" hidden="1" x14ac:dyDescent="0.45">
      <c r="A13" s="123">
        <f>SUBTOTAL(103,B$4:B13)</f>
        <v>4</v>
      </c>
      <c r="B13" s="141"/>
      <c r="C13" s="143"/>
      <c r="D13" s="97">
        <f t="shared" si="0"/>
        <v>0</v>
      </c>
      <c r="E13" s="112">
        <f>SUM($D$3:D13)</f>
        <v>4624</v>
      </c>
      <c r="F13" s="101">
        <f t="shared" si="1"/>
        <v>4</v>
      </c>
    </row>
    <row r="14" spans="1:6" hidden="1" x14ac:dyDescent="0.45">
      <c r="A14" s="123">
        <f>SUBTOTAL(103,B$4:B14)</f>
        <v>4</v>
      </c>
      <c r="B14" s="141"/>
      <c r="C14" s="143"/>
      <c r="D14" s="97">
        <f t="shared" si="0"/>
        <v>0</v>
      </c>
      <c r="E14" s="112">
        <f>SUM($D$3:D14)</f>
        <v>4624</v>
      </c>
      <c r="F14" s="101">
        <f t="shared" si="1"/>
        <v>4</v>
      </c>
    </row>
    <row r="15" spans="1:6" hidden="1" x14ac:dyDescent="0.45">
      <c r="A15" s="123">
        <f>SUBTOTAL(103,B$4:B15)</f>
        <v>4</v>
      </c>
      <c r="B15" s="141"/>
      <c r="C15" s="143"/>
      <c r="D15" s="97">
        <f t="shared" si="0"/>
        <v>0</v>
      </c>
      <c r="E15" s="112">
        <f>SUM($D$3:D15)</f>
        <v>4624</v>
      </c>
      <c r="F15" s="101">
        <f t="shared" si="1"/>
        <v>4</v>
      </c>
    </row>
    <row r="16" spans="1:6" hidden="1" x14ac:dyDescent="0.45">
      <c r="A16" s="123">
        <f>SUBTOTAL(103,B$4:B16)</f>
        <v>4</v>
      </c>
      <c r="B16" s="141"/>
      <c r="C16" s="143"/>
      <c r="D16" s="97">
        <f t="shared" si="0"/>
        <v>0</v>
      </c>
      <c r="E16" s="112">
        <f>SUM($D$3:D16)</f>
        <v>4624</v>
      </c>
      <c r="F16" s="101">
        <f t="shared" si="1"/>
        <v>4</v>
      </c>
    </row>
    <row r="17" spans="1:6" hidden="1" x14ac:dyDescent="0.45">
      <c r="A17" s="123">
        <f>SUBTOTAL(103,B$4:B17)</f>
        <v>4</v>
      </c>
      <c r="B17" s="141"/>
      <c r="C17" s="143"/>
      <c r="D17" s="97">
        <f t="shared" si="0"/>
        <v>0</v>
      </c>
      <c r="E17" s="112">
        <f>SUM($D$3:D17)</f>
        <v>4624</v>
      </c>
      <c r="F17" s="101">
        <f t="shared" si="1"/>
        <v>4</v>
      </c>
    </row>
    <row r="18" spans="1:6" hidden="1" x14ac:dyDescent="0.45">
      <c r="A18" s="123">
        <f>SUBTOTAL(103,B$4:B18)</f>
        <v>4</v>
      </c>
      <c r="B18" s="141"/>
      <c r="C18" s="143"/>
      <c r="D18" s="97">
        <f t="shared" si="0"/>
        <v>0</v>
      </c>
      <c r="E18" s="112">
        <f>SUM($D$3:D18)</f>
        <v>4624</v>
      </c>
      <c r="F18" s="101">
        <f t="shared" si="1"/>
        <v>4</v>
      </c>
    </row>
    <row r="19" spans="1:6" hidden="1" x14ac:dyDescent="0.45">
      <c r="A19" s="123">
        <f>SUBTOTAL(103,B$4:B19)</f>
        <v>4</v>
      </c>
      <c r="B19" s="141"/>
      <c r="C19" s="143"/>
      <c r="D19" s="97">
        <f t="shared" si="0"/>
        <v>0</v>
      </c>
      <c r="E19" s="112">
        <f>SUM($D$3:D19)</f>
        <v>4624</v>
      </c>
      <c r="F19" s="101">
        <f t="shared" si="1"/>
        <v>4</v>
      </c>
    </row>
    <row r="20" spans="1:6" hidden="1" x14ac:dyDescent="0.45">
      <c r="A20" s="123">
        <f>SUBTOTAL(103,B$4:B20)</f>
        <v>4</v>
      </c>
      <c r="B20" s="141"/>
      <c r="C20" s="143"/>
      <c r="D20" s="97">
        <f t="shared" si="0"/>
        <v>0</v>
      </c>
      <c r="E20" s="112">
        <f>SUM($D$3:D20)</f>
        <v>4624</v>
      </c>
      <c r="F20" s="101">
        <f t="shared" si="1"/>
        <v>4</v>
      </c>
    </row>
    <row r="21" spans="1:6" hidden="1" x14ac:dyDescent="0.45">
      <c r="A21" s="123">
        <f>SUBTOTAL(103,B$4:B21)</f>
        <v>4</v>
      </c>
      <c r="B21" s="141"/>
      <c r="C21" s="143"/>
      <c r="D21" s="97">
        <f t="shared" si="0"/>
        <v>0</v>
      </c>
      <c r="E21" s="112">
        <f>SUM($D$3:D21)</f>
        <v>4624</v>
      </c>
      <c r="F21" s="101">
        <f t="shared" si="1"/>
        <v>4</v>
      </c>
    </row>
    <row r="22" spans="1:6" hidden="1" x14ac:dyDescent="0.45">
      <c r="A22" s="123">
        <f>SUBTOTAL(103,B$4:B22)</f>
        <v>4</v>
      </c>
      <c r="B22" s="141"/>
      <c r="C22" s="143"/>
      <c r="D22" s="97">
        <f t="shared" si="0"/>
        <v>0</v>
      </c>
      <c r="E22" s="112">
        <f>SUM($D$3:D22)</f>
        <v>4624</v>
      </c>
      <c r="F22" s="101">
        <f t="shared" si="1"/>
        <v>4</v>
      </c>
    </row>
    <row r="23" spans="1:6" hidden="1" x14ac:dyDescent="0.45">
      <c r="A23" s="123">
        <f>SUBTOTAL(103,B$4:B23)</f>
        <v>4</v>
      </c>
      <c r="B23" s="141"/>
      <c r="C23" s="143"/>
      <c r="D23" s="97">
        <f t="shared" si="0"/>
        <v>0</v>
      </c>
      <c r="E23" s="112">
        <f>SUM($D$3:D23)</f>
        <v>4624</v>
      </c>
      <c r="F23" s="101">
        <f t="shared" si="1"/>
        <v>4</v>
      </c>
    </row>
    <row r="24" spans="1:6" hidden="1" x14ac:dyDescent="0.45">
      <c r="A24" s="123">
        <f>SUBTOTAL(103,B$4:B24)</f>
        <v>4</v>
      </c>
      <c r="B24" s="141"/>
      <c r="C24" s="143"/>
      <c r="D24" s="97">
        <f t="shared" si="0"/>
        <v>0</v>
      </c>
      <c r="E24" s="112">
        <f>SUM($D$3:D24)</f>
        <v>4624</v>
      </c>
      <c r="F24" s="101">
        <f t="shared" si="1"/>
        <v>4</v>
      </c>
    </row>
    <row r="25" spans="1:6" hidden="1" x14ac:dyDescent="0.45">
      <c r="A25" s="123">
        <f>SUBTOTAL(103,B$4:B25)</f>
        <v>4</v>
      </c>
      <c r="B25" s="141"/>
      <c r="C25" s="143"/>
      <c r="D25" s="97">
        <f t="shared" si="0"/>
        <v>0</v>
      </c>
      <c r="E25" s="112">
        <f>SUM($D$3:D25)</f>
        <v>4624</v>
      </c>
      <c r="F25" s="101">
        <f t="shared" si="1"/>
        <v>4</v>
      </c>
    </row>
    <row r="26" spans="1:6" hidden="1" x14ac:dyDescent="0.45">
      <c r="A26" s="123">
        <f>SUBTOTAL(103,B$4:B26)</f>
        <v>4</v>
      </c>
      <c r="B26" s="141"/>
      <c r="C26" s="143"/>
      <c r="D26" s="97">
        <f t="shared" si="0"/>
        <v>0</v>
      </c>
      <c r="E26" s="112">
        <f>SUM($D$3:D26)</f>
        <v>4624</v>
      </c>
      <c r="F26" s="101">
        <f t="shared" si="1"/>
        <v>4</v>
      </c>
    </row>
    <row r="27" spans="1:6" x14ac:dyDescent="0.45">
      <c r="A27" s="114"/>
      <c r="B27" s="103" t="s">
        <v>260</v>
      </c>
      <c r="C27" s="104">
        <f>SUM(C4:C24)</f>
        <v>4624</v>
      </c>
    </row>
    <row r="28" spans="1:6" x14ac:dyDescent="0.45">
      <c r="A28" s="345" t="s">
        <v>411</v>
      </c>
      <c r="B28" s="346"/>
      <c r="C28" s="347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F25"/>
  <sheetViews>
    <sheetView showGridLines="0" zoomScaleNormal="100" workbookViewId="0">
      <selection activeCell="B26" sqref="B26"/>
    </sheetView>
  </sheetViews>
  <sheetFormatPr defaultColWidth="9.140625" defaultRowHeight="18" x14ac:dyDescent="0.4"/>
  <cols>
    <col min="1" max="1" width="9.140625" style="118"/>
    <col min="2" max="2" width="64" style="118" customWidth="1"/>
    <col min="3" max="3" width="24.28515625" style="118" customWidth="1"/>
    <col min="4" max="4" width="10.85546875" style="118" customWidth="1"/>
    <col min="5" max="5" width="11.85546875" style="118" customWidth="1"/>
    <col min="6" max="6" width="42.85546875" style="118" customWidth="1"/>
    <col min="7" max="16384" width="9.140625" style="118"/>
  </cols>
  <sheetData>
    <row r="1" spans="1:6" ht="32.25" customHeight="1" x14ac:dyDescent="0.4">
      <c r="A1" s="350" t="s">
        <v>262</v>
      </c>
      <c r="B1" s="350"/>
      <c r="C1" s="350"/>
      <c r="F1" s="90">
        <f>purchase!J3</f>
        <v>45669</v>
      </c>
    </row>
    <row r="2" spans="1:6" ht="33" customHeight="1" x14ac:dyDescent="0.4">
      <c r="A2" s="348" t="s">
        <v>390</v>
      </c>
      <c r="B2" s="348"/>
      <c r="C2" s="348"/>
      <c r="E2" s="119"/>
      <c r="F2" s="109"/>
    </row>
    <row r="3" spans="1:6" x14ac:dyDescent="0.4">
      <c r="A3" s="120" t="s">
        <v>263</v>
      </c>
      <c r="B3" s="120" t="s">
        <v>238</v>
      </c>
      <c r="C3" s="120" t="s">
        <v>264</v>
      </c>
      <c r="D3" s="97">
        <v>0</v>
      </c>
      <c r="E3" s="121"/>
      <c r="F3" s="122"/>
    </row>
    <row r="4" spans="1:6" x14ac:dyDescent="0.4">
      <c r="A4" s="123">
        <f>SUBTOTAL(103,B$4:B4)</f>
        <v>1</v>
      </c>
      <c r="B4" s="141" t="s">
        <v>363</v>
      </c>
      <c r="C4" s="143">
        <v>4567</v>
      </c>
      <c r="D4" s="97">
        <f>C4</f>
        <v>4567</v>
      </c>
      <c r="E4" s="124">
        <f>SUM($D$3:D4)</f>
        <v>4567</v>
      </c>
      <c r="F4" s="125">
        <f>A4</f>
        <v>1</v>
      </c>
    </row>
    <row r="5" spans="1:6" x14ac:dyDescent="0.4">
      <c r="A5" s="123">
        <f>SUBTOTAL(103,B$4:B5)</f>
        <v>2</v>
      </c>
      <c r="B5" s="141" t="s">
        <v>245</v>
      </c>
      <c r="C5" s="143">
        <v>1550</v>
      </c>
      <c r="D5" s="97">
        <f t="shared" ref="D5:D23" si="0">C5</f>
        <v>1550</v>
      </c>
      <c r="E5" s="124">
        <f>SUM($D$3:D5)</f>
        <v>6117</v>
      </c>
      <c r="F5" s="125">
        <f t="shared" ref="F5:F21" si="1">A5</f>
        <v>2</v>
      </c>
    </row>
    <row r="6" spans="1:6" x14ac:dyDescent="0.4">
      <c r="A6" s="123">
        <f>SUBTOTAL(103,B$4:B6)</f>
        <v>3</v>
      </c>
      <c r="B6" s="141" t="s">
        <v>367</v>
      </c>
      <c r="C6" s="143">
        <v>2890</v>
      </c>
      <c r="D6" s="97">
        <f t="shared" si="0"/>
        <v>2890</v>
      </c>
      <c r="E6" s="124">
        <f>SUM($D$3:D6)</f>
        <v>9007</v>
      </c>
      <c r="F6" s="125">
        <f t="shared" si="1"/>
        <v>3</v>
      </c>
    </row>
    <row r="7" spans="1:6" x14ac:dyDescent="0.4">
      <c r="A7" s="123">
        <f>SUBTOTAL(103,B$4:B7)</f>
        <v>4</v>
      </c>
      <c r="B7" s="141" t="s">
        <v>369</v>
      </c>
      <c r="C7" s="143">
        <v>774</v>
      </c>
      <c r="D7" s="97">
        <f t="shared" si="0"/>
        <v>774</v>
      </c>
      <c r="E7" s="124">
        <f>SUM($D$3:D7)</f>
        <v>9781</v>
      </c>
      <c r="F7" s="125">
        <f t="shared" si="1"/>
        <v>4</v>
      </c>
    </row>
    <row r="8" spans="1:6" x14ac:dyDescent="0.4">
      <c r="A8" s="123">
        <f>SUBTOTAL(103,B$4:B8)</f>
        <v>5</v>
      </c>
      <c r="B8" s="141" t="s">
        <v>365</v>
      </c>
      <c r="C8" s="143">
        <v>2000</v>
      </c>
      <c r="D8" s="97">
        <f t="shared" si="0"/>
        <v>2000</v>
      </c>
      <c r="E8" s="124">
        <f>SUM($D$3:D8)</f>
        <v>11781</v>
      </c>
      <c r="F8" s="125">
        <f t="shared" si="1"/>
        <v>5</v>
      </c>
    </row>
    <row r="9" spans="1:6" hidden="1" x14ac:dyDescent="0.4">
      <c r="A9" s="123">
        <f>SUBTOTAL(103,B$4:B9)</f>
        <v>5</v>
      </c>
      <c r="B9" s="141"/>
      <c r="C9" s="143"/>
      <c r="D9" s="97">
        <f t="shared" si="0"/>
        <v>0</v>
      </c>
      <c r="E9" s="124">
        <f>SUM($D$3:D9)</f>
        <v>11781</v>
      </c>
      <c r="F9" s="125">
        <f t="shared" si="1"/>
        <v>5</v>
      </c>
    </row>
    <row r="10" spans="1:6" hidden="1" x14ac:dyDescent="0.4">
      <c r="A10" s="123">
        <f>SUBTOTAL(103,B$4:B10)</f>
        <v>5</v>
      </c>
      <c r="B10" s="141"/>
      <c r="C10" s="143"/>
      <c r="D10" s="97">
        <f t="shared" si="0"/>
        <v>0</v>
      </c>
      <c r="E10" s="124">
        <f>SUM($D$3:D10)</f>
        <v>11781</v>
      </c>
      <c r="F10" s="125">
        <f t="shared" si="1"/>
        <v>5</v>
      </c>
    </row>
    <row r="11" spans="1:6" hidden="1" x14ac:dyDescent="0.4">
      <c r="A11" s="123">
        <f>SUBTOTAL(103,B$4:B11)</f>
        <v>5</v>
      </c>
      <c r="B11" s="141"/>
      <c r="C11" s="143"/>
      <c r="D11" s="97">
        <f t="shared" si="0"/>
        <v>0</v>
      </c>
      <c r="E11" s="124">
        <f>SUM($D$3:D11)</f>
        <v>11781</v>
      </c>
      <c r="F11" s="125">
        <f t="shared" si="1"/>
        <v>5</v>
      </c>
    </row>
    <row r="12" spans="1:6" hidden="1" x14ac:dyDescent="0.4">
      <c r="A12" s="123">
        <f>SUBTOTAL(103,B$4:B12)</f>
        <v>5</v>
      </c>
      <c r="B12" s="141"/>
      <c r="C12" s="143"/>
      <c r="D12" s="97">
        <f t="shared" si="0"/>
        <v>0</v>
      </c>
      <c r="E12" s="124">
        <f>SUM($D$3:D12)</f>
        <v>11781</v>
      </c>
      <c r="F12" s="125">
        <f t="shared" si="1"/>
        <v>5</v>
      </c>
    </row>
    <row r="13" spans="1:6" hidden="1" x14ac:dyDescent="0.4">
      <c r="A13" s="123">
        <f>SUBTOTAL(103,B$4:B13)</f>
        <v>5</v>
      </c>
      <c r="B13" s="141"/>
      <c r="C13" s="143"/>
      <c r="D13" s="97">
        <f t="shared" si="0"/>
        <v>0</v>
      </c>
      <c r="E13" s="124">
        <f>SUM($D$3:D13)</f>
        <v>11781</v>
      </c>
      <c r="F13" s="125">
        <f t="shared" si="1"/>
        <v>5</v>
      </c>
    </row>
    <row r="14" spans="1:6" hidden="1" x14ac:dyDescent="0.4">
      <c r="A14" s="123">
        <f>SUBTOTAL(103,B$4:B14)</f>
        <v>5</v>
      </c>
      <c r="B14" s="141"/>
      <c r="C14" s="143"/>
      <c r="D14" s="97">
        <f t="shared" si="0"/>
        <v>0</v>
      </c>
      <c r="E14" s="124">
        <f>SUM($D$3:D14)</f>
        <v>11781</v>
      </c>
      <c r="F14" s="125">
        <f t="shared" si="1"/>
        <v>5</v>
      </c>
    </row>
    <row r="15" spans="1:6" hidden="1" x14ac:dyDescent="0.4">
      <c r="A15" s="123">
        <f>SUBTOTAL(103,B$4:B15)</f>
        <v>5</v>
      </c>
      <c r="B15" s="141"/>
      <c r="C15" s="143"/>
      <c r="D15" s="97">
        <f t="shared" si="0"/>
        <v>0</v>
      </c>
      <c r="E15" s="124">
        <f>SUM($D$3:D15)</f>
        <v>11781</v>
      </c>
      <c r="F15" s="125">
        <f t="shared" si="1"/>
        <v>5</v>
      </c>
    </row>
    <row r="16" spans="1:6" hidden="1" x14ac:dyDescent="0.4">
      <c r="A16" s="123">
        <f>SUBTOTAL(103,B$4:B16)</f>
        <v>5</v>
      </c>
      <c r="B16" s="141"/>
      <c r="C16" s="143"/>
      <c r="D16" s="97">
        <f t="shared" si="0"/>
        <v>0</v>
      </c>
      <c r="E16" s="124">
        <f>SUM($D$3:D16)</f>
        <v>11781</v>
      </c>
      <c r="F16" s="125">
        <f t="shared" si="1"/>
        <v>5</v>
      </c>
    </row>
    <row r="17" spans="1:6" hidden="1" x14ac:dyDescent="0.4">
      <c r="A17" s="123">
        <f>SUBTOTAL(103,B$4:B17)</f>
        <v>5</v>
      </c>
      <c r="B17" s="141"/>
      <c r="C17" s="143"/>
      <c r="D17" s="97">
        <f t="shared" si="0"/>
        <v>0</v>
      </c>
      <c r="E17" s="124">
        <f>SUM($D$3:D17)</f>
        <v>11781</v>
      </c>
      <c r="F17" s="125">
        <f t="shared" si="1"/>
        <v>5</v>
      </c>
    </row>
    <row r="18" spans="1:6" hidden="1" x14ac:dyDescent="0.4">
      <c r="A18" s="123">
        <f>SUBTOTAL(103,B$4:B18)</f>
        <v>5</v>
      </c>
      <c r="B18" s="141"/>
      <c r="C18" s="143"/>
      <c r="D18" s="97">
        <f t="shared" si="0"/>
        <v>0</v>
      </c>
      <c r="E18" s="124">
        <f>SUM($D$3:D18)</f>
        <v>11781</v>
      </c>
      <c r="F18" s="125">
        <f t="shared" si="1"/>
        <v>5</v>
      </c>
    </row>
    <row r="19" spans="1:6" hidden="1" x14ac:dyDescent="0.4">
      <c r="A19" s="123">
        <f>SUBTOTAL(103,B$4:B19)</f>
        <v>5</v>
      </c>
      <c r="B19" s="141"/>
      <c r="C19" s="143"/>
      <c r="D19" s="97">
        <f t="shared" si="0"/>
        <v>0</v>
      </c>
      <c r="E19" s="124">
        <f>SUM($D$3:D19)</f>
        <v>11781</v>
      </c>
      <c r="F19" s="125">
        <f t="shared" si="1"/>
        <v>5</v>
      </c>
    </row>
    <row r="20" spans="1:6" hidden="1" x14ac:dyDescent="0.4">
      <c r="A20" s="123">
        <f>SUBTOTAL(103,B$4:B20)</f>
        <v>5</v>
      </c>
      <c r="B20" s="141"/>
      <c r="C20" s="143"/>
      <c r="D20" s="97">
        <f t="shared" si="0"/>
        <v>0</v>
      </c>
      <c r="E20" s="124">
        <f>SUM($D$3:D20)</f>
        <v>11781</v>
      </c>
      <c r="F20" s="125">
        <f t="shared" si="1"/>
        <v>5</v>
      </c>
    </row>
    <row r="21" spans="1:6" hidden="1" x14ac:dyDescent="0.4">
      <c r="A21" s="123">
        <f>SUBTOTAL(103,B$4:B21)</f>
        <v>5</v>
      </c>
      <c r="B21" s="141"/>
      <c r="C21" s="143"/>
      <c r="D21" s="97">
        <f t="shared" si="0"/>
        <v>0</v>
      </c>
      <c r="E21" s="124">
        <f>SUM($D$3:D21)</f>
        <v>11781</v>
      </c>
      <c r="F21" s="125">
        <f t="shared" si="1"/>
        <v>5</v>
      </c>
    </row>
    <row r="22" spans="1:6" hidden="1" x14ac:dyDescent="0.4">
      <c r="A22" s="123">
        <f>SUBTOTAL(103,B$4:B22)</f>
        <v>5</v>
      </c>
      <c r="B22" s="141"/>
      <c r="C22" s="143"/>
      <c r="D22" s="97">
        <f t="shared" si="0"/>
        <v>0</v>
      </c>
      <c r="E22" s="105"/>
      <c r="F22" s="125"/>
    </row>
    <row r="23" spans="1:6" hidden="1" x14ac:dyDescent="0.4">
      <c r="A23" s="123">
        <f>SUBTOTAL(103,B$4:B23)</f>
        <v>5</v>
      </c>
      <c r="B23" s="141"/>
      <c r="C23" s="143"/>
      <c r="D23" s="97">
        <f t="shared" si="0"/>
        <v>0</v>
      </c>
      <c r="E23" s="105"/>
      <c r="F23" s="125"/>
    </row>
    <row r="24" spans="1:6" x14ac:dyDescent="0.4">
      <c r="A24" s="126"/>
      <c r="B24" s="127" t="s">
        <v>260</v>
      </c>
      <c r="C24" s="128">
        <f>SUM(C4:C23)</f>
        <v>11781</v>
      </c>
    </row>
    <row r="25" spans="1:6" ht="21" x14ac:dyDescent="0.45">
      <c r="A25" s="345" t="s">
        <v>430</v>
      </c>
      <c r="B25" s="346"/>
      <c r="C25" s="347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F22"/>
  <sheetViews>
    <sheetView showGridLines="0" zoomScaleNormal="100" workbookViewId="0">
      <selection activeCell="B6" sqref="B6"/>
    </sheetView>
  </sheetViews>
  <sheetFormatPr defaultColWidth="9.140625" defaultRowHeight="21" x14ac:dyDescent="0.45"/>
  <cols>
    <col min="1" max="1" width="9.140625" style="91"/>
    <col min="2" max="2" width="66.7109375" style="91" customWidth="1"/>
    <col min="3" max="3" width="22" style="91" customWidth="1"/>
    <col min="4" max="4" width="13.28515625" style="91" customWidth="1"/>
    <col min="5" max="5" width="13.28515625" style="94" customWidth="1"/>
    <col min="6" max="6" width="40.7109375" style="91" customWidth="1"/>
    <col min="7" max="16384" width="9.140625" style="91"/>
  </cols>
  <sheetData>
    <row r="1" spans="1:6" ht="39" customHeight="1" x14ac:dyDescent="0.45">
      <c r="A1" s="341" t="s">
        <v>262</v>
      </c>
      <c r="B1" s="341"/>
      <c r="C1" s="341"/>
      <c r="F1" s="90">
        <f>purchase!L3</f>
        <v>45670</v>
      </c>
    </row>
    <row r="2" spans="1:6" ht="36.75" customHeight="1" x14ac:dyDescent="0.35">
      <c r="A2" s="348" t="s">
        <v>374</v>
      </c>
      <c r="B2" s="348"/>
      <c r="C2" s="348"/>
      <c r="E2" s="107"/>
      <c r="F2" s="109"/>
    </row>
    <row r="3" spans="1:6" x14ac:dyDescent="0.45">
      <c r="A3" s="110" t="s">
        <v>263</v>
      </c>
      <c r="B3" s="110" t="s">
        <v>238</v>
      </c>
      <c r="C3" s="110" t="s">
        <v>264</v>
      </c>
      <c r="D3" s="97">
        <v>0</v>
      </c>
      <c r="E3" s="98"/>
    </row>
    <row r="4" spans="1:6" x14ac:dyDescent="0.45">
      <c r="A4" s="123">
        <f>SUBTOTAL(103,B$4:B4)</f>
        <v>1</v>
      </c>
      <c r="B4" s="141" t="s">
        <v>244</v>
      </c>
      <c r="C4" s="143">
        <v>5394</v>
      </c>
      <c r="D4" s="97">
        <f>C4</f>
        <v>5394</v>
      </c>
      <c r="E4" s="112">
        <f>SUM($D$3:D4)</f>
        <v>5394</v>
      </c>
      <c r="F4" s="101">
        <f>A4</f>
        <v>1</v>
      </c>
    </row>
    <row r="5" spans="1:6" x14ac:dyDescent="0.45">
      <c r="A5" s="123">
        <f>SUBTOTAL(103,B$4:B5)</f>
        <v>2</v>
      </c>
      <c r="B5" s="141" t="s">
        <v>367</v>
      </c>
      <c r="C5" s="143">
        <v>2343</v>
      </c>
      <c r="D5" s="97">
        <f t="shared" ref="D5:D20" si="0">C5</f>
        <v>2343</v>
      </c>
      <c r="E5" s="112">
        <f>SUM($D$3:D5)</f>
        <v>7737</v>
      </c>
      <c r="F5" s="101">
        <f t="shared" ref="F5:F20" si="1">A5</f>
        <v>2</v>
      </c>
    </row>
    <row r="6" spans="1:6" x14ac:dyDescent="0.45">
      <c r="A6" s="123">
        <f>SUBTOTAL(103,B$4:B6)</f>
        <v>3</v>
      </c>
      <c r="B6" s="141" t="s">
        <v>245</v>
      </c>
      <c r="C6" s="143">
        <v>1970</v>
      </c>
      <c r="D6" s="97">
        <f t="shared" si="0"/>
        <v>1970</v>
      </c>
      <c r="E6" s="112">
        <f>SUM($D$3:D6)</f>
        <v>9707</v>
      </c>
      <c r="F6" s="101">
        <f t="shared" si="1"/>
        <v>3</v>
      </c>
    </row>
    <row r="7" spans="1:6" x14ac:dyDescent="0.45">
      <c r="A7" s="123">
        <f>SUBTOTAL(103,B$4:B7)</f>
        <v>4</v>
      </c>
      <c r="B7" s="141" t="s">
        <v>369</v>
      </c>
      <c r="C7" s="143">
        <v>1098</v>
      </c>
      <c r="D7" s="97">
        <f t="shared" si="0"/>
        <v>1098</v>
      </c>
      <c r="E7" s="112">
        <f>SUM($D$3:D7)</f>
        <v>10805</v>
      </c>
      <c r="F7" s="101">
        <f t="shared" si="1"/>
        <v>4</v>
      </c>
    </row>
    <row r="8" spans="1:6" x14ac:dyDescent="0.45">
      <c r="A8" s="123">
        <f>SUBTOTAL(103,B$4:B8)</f>
        <v>5</v>
      </c>
      <c r="B8" s="141" t="s">
        <v>365</v>
      </c>
      <c r="C8" s="143">
        <v>2100</v>
      </c>
      <c r="D8" s="97">
        <f t="shared" si="0"/>
        <v>2100</v>
      </c>
      <c r="E8" s="112">
        <f>SUM($D$3:D8)</f>
        <v>12905</v>
      </c>
      <c r="F8" s="101">
        <f t="shared" si="1"/>
        <v>5</v>
      </c>
    </row>
    <row r="9" spans="1:6" hidden="1" x14ac:dyDescent="0.45">
      <c r="A9" s="123">
        <f>SUBTOTAL(103,B$4:B9)</f>
        <v>5</v>
      </c>
      <c r="B9" s="141"/>
      <c r="C9" s="143"/>
      <c r="D9" s="97">
        <f t="shared" si="0"/>
        <v>0</v>
      </c>
      <c r="E9" s="112">
        <f>SUM($D$3:D9)</f>
        <v>12905</v>
      </c>
      <c r="F9" s="101">
        <f t="shared" si="1"/>
        <v>5</v>
      </c>
    </row>
    <row r="10" spans="1:6" hidden="1" x14ac:dyDescent="0.45">
      <c r="A10" s="123">
        <f>SUBTOTAL(103,B$4:B10)</f>
        <v>5</v>
      </c>
      <c r="B10" s="141"/>
      <c r="C10" s="143"/>
      <c r="D10" s="97">
        <f t="shared" si="0"/>
        <v>0</v>
      </c>
      <c r="E10" s="112">
        <f>SUM($D$3:D10)</f>
        <v>12905</v>
      </c>
      <c r="F10" s="101">
        <f t="shared" si="1"/>
        <v>5</v>
      </c>
    </row>
    <row r="11" spans="1:6" hidden="1" x14ac:dyDescent="0.45">
      <c r="A11" s="123">
        <f>SUBTOTAL(103,B$4:B11)</f>
        <v>5</v>
      </c>
      <c r="B11" s="141"/>
      <c r="C11" s="143"/>
      <c r="D11" s="129">
        <f t="shared" si="0"/>
        <v>0</v>
      </c>
      <c r="E11" s="112">
        <f>SUM($D$3:D11)</f>
        <v>12905</v>
      </c>
      <c r="F11" s="101">
        <f t="shared" si="1"/>
        <v>5</v>
      </c>
    </row>
    <row r="12" spans="1:6" hidden="1" x14ac:dyDescent="0.45">
      <c r="A12" s="123">
        <f>SUBTOTAL(103,B$4:B12)</f>
        <v>5</v>
      </c>
      <c r="B12" s="141"/>
      <c r="C12" s="143"/>
      <c r="D12" s="129">
        <f t="shared" si="0"/>
        <v>0</v>
      </c>
      <c r="E12" s="112">
        <f>SUM($D$3:D12)</f>
        <v>12905</v>
      </c>
      <c r="F12" s="101">
        <f t="shared" si="1"/>
        <v>5</v>
      </c>
    </row>
    <row r="13" spans="1:6" hidden="1" x14ac:dyDescent="0.45">
      <c r="A13" s="123">
        <f>SUBTOTAL(103,B$4:B13)</f>
        <v>5</v>
      </c>
      <c r="B13" s="141"/>
      <c r="C13" s="143"/>
      <c r="D13" s="129">
        <f t="shared" si="0"/>
        <v>0</v>
      </c>
      <c r="E13" s="112">
        <f>SUM($D$3:D13)</f>
        <v>12905</v>
      </c>
      <c r="F13" s="101">
        <f t="shared" si="1"/>
        <v>5</v>
      </c>
    </row>
    <row r="14" spans="1:6" hidden="1" x14ac:dyDescent="0.45">
      <c r="A14" s="123">
        <f>SUBTOTAL(103,B$4:B14)</f>
        <v>5</v>
      </c>
      <c r="B14" s="141"/>
      <c r="C14" s="143"/>
      <c r="D14" s="129">
        <f t="shared" si="0"/>
        <v>0</v>
      </c>
      <c r="E14" s="112">
        <f>SUM($D$3:D14)</f>
        <v>12905</v>
      </c>
      <c r="F14" s="101">
        <f t="shared" si="1"/>
        <v>5</v>
      </c>
    </row>
    <row r="15" spans="1:6" hidden="1" x14ac:dyDescent="0.45">
      <c r="A15" s="123">
        <f>SUBTOTAL(103,B$4:B15)</f>
        <v>5</v>
      </c>
      <c r="B15" s="141"/>
      <c r="C15" s="143"/>
      <c r="D15" s="129">
        <f t="shared" si="0"/>
        <v>0</v>
      </c>
      <c r="E15" s="112">
        <f>SUM($D$3:D15)</f>
        <v>12905</v>
      </c>
      <c r="F15" s="101">
        <f t="shared" si="1"/>
        <v>5</v>
      </c>
    </row>
    <row r="16" spans="1:6" hidden="1" x14ac:dyDescent="0.45">
      <c r="A16" s="123">
        <f>SUBTOTAL(103,B$4:B16)</f>
        <v>5</v>
      </c>
      <c r="B16" s="141"/>
      <c r="C16" s="143"/>
      <c r="D16" s="129">
        <f t="shared" si="0"/>
        <v>0</v>
      </c>
      <c r="E16" s="112">
        <f>SUM($D$3:D16)</f>
        <v>12905</v>
      </c>
      <c r="F16" s="101"/>
    </row>
    <row r="17" spans="1:6" hidden="1" x14ac:dyDescent="0.45">
      <c r="A17" s="123">
        <f>SUBTOTAL(103,B$4:B17)</f>
        <v>5</v>
      </c>
      <c r="B17" s="141"/>
      <c r="C17" s="143"/>
      <c r="D17" s="129">
        <f t="shared" si="0"/>
        <v>0</v>
      </c>
      <c r="E17" s="112">
        <f>SUM($D$3:D17)</f>
        <v>12905</v>
      </c>
      <c r="F17" s="101">
        <f t="shared" si="1"/>
        <v>5</v>
      </c>
    </row>
    <row r="18" spans="1:6" hidden="1" x14ac:dyDescent="0.45">
      <c r="A18" s="123">
        <f>SUBTOTAL(103,B$4:B18)</f>
        <v>5</v>
      </c>
      <c r="B18" s="141"/>
      <c r="C18" s="143"/>
      <c r="D18" s="129">
        <f t="shared" si="0"/>
        <v>0</v>
      </c>
      <c r="E18" s="112">
        <f>SUM($D$3:D18)</f>
        <v>12905</v>
      </c>
      <c r="F18" s="101">
        <f t="shared" si="1"/>
        <v>5</v>
      </c>
    </row>
    <row r="19" spans="1:6" hidden="1" x14ac:dyDescent="0.45">
      <c r="A19" s="123">
        <f>SUBTOTAL(103,B$4:B19)</f>
        <v>5</v>
      </c>
      <c r="B19" s="141"/>
      <c r="C19" s="143"/>
      <c r="D19" s="129">
        <f t="shared" si="0"/>
        <v>0</v>
      </c>
      <c r="E19" s="112">
        <f>SUM($D$3:D19)</f>
        <v>12905</v>
      </c>
      <c r="F19" s="101">
        <f t="shared" si="1"/>
        <v>5</v>
      </c>
    </row>
    <row r="20" spans="1:6" hidden="1" x14ac:dyDescent="0.45">
      <c r="A20" s="123">
        <f>SUBTOTAL(103,B$4:B20)</f>
        <v>5</v>
      </c>
      <c r="B20" s="141"/>
      <c r="C20" s="143"/>
      <c r="D20" s="129">
        <f t="shared" si="0"/>
        <v>0</v>
      </c>
      <c r="E20" s="112">
        <f>SUM($D$3:D20)</f>
        <v>12905</v>
      </c>
      <c r="F20" s="101">
        <f t="shared" si="1"/>
        <v>5</v>
      </c>
    </row>
    <row r="21" spans="1:6" x14ac:dyDescent="0.45">
      <c r="A21" s="99"/>
      <c r="B21" s="103" t="s">
        <v>260</v>
      </c>
      <c r="C21" s="104">
        <f>SUM(C4:C19)</f>
        <v>12905</v>
      </c>
    </row>
    <row r="22" spans="1:6" x14ac:dyDescent="0.45">
      <c r="A22" s="345" t="s">
        <v>412</v>
      </c>
      <c r="B22" s="346"/>
      <c r="C22" s="347"/>
    </row>
  </sheetData>
  <mergeCells count="3">
    <mergeCell ref="A1:C1"/>
    <mergeCell ref="A2:C2"/>
    <mergeCell ref="A22:C2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G21"/>
  <sheetViews>
    <sheetView showGridLines="0" zoomScale="85" zoomScaleNormal="85" workbookViewId="0">
      <selection activeCell="B9" sqref="B9"/>
    </sheetView>
  </sheetViews>
  <sheetFormatPr defaultColWidth="9.140625" defaultRowHeight="16.5" x14ac:dyDescent="0.35"/>
  <cols>
    <col min="1" max="1" width="9.140625" style="91"/>
    <col min="2" max="2" width="68.7109375" style="91" customWidth="1"/>
    <col min="3" max="3" width="20" style="91" customWidth="1"/>
    <col min="4" max="4" width="10.42578125" style="91" customWidth="1"/>
    <col min="5" max="5" width="13.5703125" style="91" customWidth="1"/>
    <col min="6" max="6" width="10" style="91" customWidth="1"/>
    <col min="7" max="7" width="41.85546875" style="91" customWidth="1"/>
    <col min="8" max="16384" width="9.140625" style="91"/>
  </cols>
  <sheetData>
    <row r="1" spans="1:7" ht="30" customHeight="1" x14ac:dyDescent="0.35">
      <c r="A1" s="341" t="s">
        <v>262</v>
      </c>
      <c r="B1" s="341"/>
      <c r="C1" s="341"/>
      <c r="G1" s="90">
        <f>purchase!N3</f>
        <v>45671</v>
      </c>
    </row>
    <row r="2" spans="1:7" ht="32.25" customHeight="1" x14ac:dyDescent="0.35">
      <c r="A2" s="348" t="s">
        <v>375</v>
      </c>
      <c r="B2" s="348"/>
      <c r="C2" s="348"/>
      <c r="F2" s="119"/>
      <c r="G2" s="109"/>
    </row>
    <row r="3" spans="1:7" ht="21" x14ac:dyDescent="0.45">
      <c r="A3" s="110" t="s">
        <v>263</v>
      </c>
      <c r="B3" s="110" t="s">
        <v>238</v>
      </c>
      <c r="C3" s="110" t="s">
        <v>264</v>
      </c>
      <c r="D3" s="111">
        <v>0</v>
      </c>
      <c r="E3" s="98"/>
      <c r="F3" s="130"/>
    </row>
    <row r="4" spans="1:7" ht="21" x14ac:dyDescent="0.45">
      <c r="A4" s="123">
        <f>SUBTOTAL(103,B$4:B4)</f>
        <v>1</v>
      </c>
      <c r="B4" s="141" t="s">
        <v>363</v>
      </c>
      <c r="C4" s="143">
        <v>11360</v>
      </c>
      <c r="D4" s="111">
        <f>C4</f>
        <v>11360</v>
      </c>
      <c r="E4" s="112">
        <f>SUM($D$3:D4)</f>
        <v>11360</v>
      </c>
      <c r="F4" s="131">
        <f>A4</f>
        <v>1</v>
      </c>
      <c r="G4" s="132"/>
    </row>
    <row r="5" spans="1:7" ht="21" x14ac:dyDescent="0.45">
      <c r="A5" s="123">
        <f>SUBTOTAL(103,B$4:B5)</f>
        <v>2</v>
      </c>
      <c r="B5" s="141" t="s">
        <v>245</v>
      </c>
      <c r="C5" s="143">
        <v>27990</v>
      </c>
      <c r="D5" s="111">
        <f t="shared" ref="D5:D19" si="0">C5</f>
        <v>27990</v>
      </c>
      <c r="E5" s="112">
        <f>SUM($D$3:D5)</f>
        <v>39350</v>
      </c>
      <c r="F5" s="131">
        <f t="shared" ref="F5:F19" si="1">A5</f>
        <v>2</v>
      </c>
    </row>
    <row r="6" spans="1:7" ht="21" x14ac:dyDescent="0.45">
      <c r="A6" s="123">
        <f>SUBTOTAL(103,B$4:B6)</f>
        <v>3</v>
      </c>
      <c r="B6" s="141" t="s">
        <v>245</v>
      </c>
      <c r="C6" s="143">
        <v>1010</v>
      </c>
      <c r="D6" s="111">
        <f t="shared" si="0"/>
        <v>1010</v>
      </c>
      <c r="E6" s="112">
        <f>SUM($D$3:D6)</f>
        <v>40360</v>
      </c>
      <c r="F6" s="131">
        <f t="shared" si="1"/>
        <v>3</v>
      </c>
    </row>
    <row r="7" spans="1:7" ht="21" x14ac:dyDescent="0.45">
      <c r="A7" s="123">
        <f>SUBTOTAL(103,B$4:B7)</f>
        <v>4</v>
      </c>
      <c r="B7" s="141" t="s">
        <v>366</v>
      </c>
      <c r="C7" s="143">
        <v>34500</v>
      </c>
      <c r="D7" s="111">
        <f t="shared" si="0"/>
        <v>34500</v>
      </c>
      <c r="E7" s="112">
        <f>SUM($D$3:D7)</f>
        <v>74860</v>
      </c>
      <c r="F7" s="131">
        <f t="shared" si="1"/>
        <v>4</v>
      </c>
    </row>
    <row r="8" spans="1:7" ht="21" x14ac:dyDescent="0.45">
      <c r="A8" s="123">
        <f>SUBTOTAL(103,B$4:B8)</f>
        <v>5</v>
      </c>
      <c r="B8" s="141" t="s">
        <v>367</v>
      </c>
      <c r="C8" s="143">
        <v>13263</v>
      </c>
      <c r="D8" s="111">
        <f t="shared" si="0"/>
        <v>13263</v>
      </c>
      <c r="E8" s="112">
        <f>SUM($D$3:D8)</f>
        <v>88123</v>
      </c>
      <c r="F8" s="131">
        <f t="shared" si="1"/>
        <v>5</v>
      </c>
    </row>
    <row r="9" spans="1:7" ht="21" x14ac:dyDescent="0.45">
      <c r="A9" s="123">
        <f>SUBTOTAL(103,B$4:B9)</f>
        <v>6</v>
      </c>
      <c r="B9" s="141" t="s">
        <v>393</v>
      </c>
      <c r="C9" s="143">
        <v>1651</v>
      </c>
      <c r="D9" s="111">
        <f t="shared" si="0"/>
        <v>1651</v>
      </c>
      <c r="E9" s="112">
        <f>SUM($D$3:D9)</f>
        <v>89774</v>
      </c>
      <c r="F9" s="131">
        <f t="shared" si="1"/>
        <v>6</v>
      </c>
    </row>
    <row r="10" spans="1:7" ht="21" x14ac:dyDescent="0.45">
      <c r="A10" s="123">
        <f>SUBTOTAL(103,B$4:B10)</f>
        <v>7</v>
      </c>
      <c r="B10" s="141" t="s">
        <v>392</v>
      </c>
      <c r="C10" s="143">
        <v>1200</v>
      </c>
      <c r="D10" s="111">
        <f t="shared" si="0"/>
        <v>1200</v>
      </c>
      <c r="E10" s="112">
        <f>SUM($D$3:D10)</f>
        <v>90974</v>
      </c>
      <c r="F10" s="131">
        <f t="shared" si="1"/>
        <v>7</v>
      </c>
    </row>
    <row r="11" spans="1:7" ht="21" x14ac:dyDescent="0.45">
      <c r="A11" s="123">
        <f>SUBTOTAL(103,B$4:B11)</f>
        <v>8</v>
      </c>
      <c r="B11" s="141" t="s">
        <v>370</v>
      </c>
      <c r="C11" s="143">
        <v>2250</v>
      </c>
      <c r="D11" s="111">
        <f t="shared" si="0"/>
        <v>2250</v>
      </c>
      <c r="E11" s="112">
        <f>SUM($D$3:D11)</f>
        <v>93224</v>
      </c>
      <c r="F11" s="131">
        <f t="shared" si="1"/>
        <v>8</v>
      </c>
    </row>
    <row r="12" spans="1:7" ht="21" x14ac:dyDescent="0.45">
      <c r="A12" s="123">
        <f>SUBTOTAL(103,B$4:B12)</f>
        <v>9</v>
      </c>
      <c r="B12" s="141" t="s">
        <v>364</v>
      </c>
      <c r="C12" s="143">
        <v>880</v>
      </c>
      <c r="D12" s="111">
        <f t="shared" si="0"/>
        <v>880</v>
      </c>
      <c r="E12" s="112">
        <f>SUM($D$3:D12)</f>
        <v>94104</v>
      </c>
      <c r="F12" s="131">
        <f t="shared" si="1"/>
        <v>9</v>
      </c>
    </row>
    <row r="13" spans="1:7" ht="21" x14ac:dyDescent="0.45">
      <c r="A13" s="123">
        <f>SUBTOTAL(103,B$4:B13)</f>
        <v>10</v>
      </c>
      <c r="B13" s="141" t="s">
        <v>399</v>
      </c>
      <c r="C13" s="143">
        <v>37400</v>
      </c>
      <c r="D13" s="111">
        <f t="shared" si="0"/>
        <v>37400</v>
      </c>
      <c r="E13" s="112">
        <f>SUM($D$3:D13)</f>
        <v>131504</v>
      </c>
      <c r="F13" s="131">
        <f t="shared" si="1"/>
        <v>10</v>
      </c>
    </row>
    <row r="14" spans="1:7" ht="21" x14ac:dyDescent="0.45">
      <c r="A14" s="123">
        <f>SUBTOTAL(103,B$4:B14)</f>
        <v>11</v>
      </c>
      <c r="B14" s="141" t="s">
        <v>365</v>
      </c>
      <c r="C14" s="143">
        <v>4300</v>
      </c>
      <c r="D14" s="111">
        <f t="shared" si="0"/>
        <v>4300</v>
      </c>
      <c r="E14" s="112">
        <f>SUM($D$3:D14)</f>
        <v>135804</v>
      </c>
      <c r="F14" s="131">
        <f t="shared" si="1"/>
        <v>11</v>
      </c>
    </row>
    <row r="15" spans="1:7" ht="21" hidden="1" x14ac:dyDescent="0.45">
      <c r="A15" s="123">
        <f>SUBTOTAL(103,B$4:B15)</f>
        <v>11</v>
      </c>
      <c r="B15" s="141"/>
      <c r="C15" s="143"/>
      <c r="D15" s="111">
        <f t="shared" si="0"/>
        <v>0</v>
      </c>
      <c r="E15" s="112">
        <f>SUM($D$3:D15)</f>
        <v>135804</v>
      </c>
      <c r="F15" s="131">
        <f t="shared" si="1"/>
        <v>11</v>
      </c>
    </row>
    <row r="16" spans="1:7" ht="21" hidden="1" x14ac:dyDescent="0.45">
      <c r="A16" s="123">
        <f>SUBTOTAL(103,B$4:B16)</f>
        <v>11</v>
      </c>
      <c r="B16" s="141"/>
      <c r="C16" s="143"/>
      <c r="D16" s="111">
        <f t="shared" si="0"/>
        <v>0</v>
      </c>
      <c r="E16" s="112">
        <f>SUM($D$3:D16)</f>
        <v>135804</v>
      </c>
      <c r="F16" s="131">
        <f t="shared" si="1"/>
        <v>11</v>
      </c>
    </row>
    <row r="17" spans="1:6" ht="21" hidden="1" x14ac:dyDescent="0.45">
      <c r="A17" s="123">
        <f>SUBTOTAL(103,B$4:B17)</f>
        <v>11</v>
      </c>
      <c r="B17" s="141"/>
      <c r="C17" s="143"/>
      <c r="D17" s="111">
        <f t="shared" si="0"/>
        <v>0</v>
      </c>
      <c r="E17" s="112">
        <f>SUM($D$3:D17)</f>
        <v>135804</v>
      </c>
      <c r="F17" s="131">
        <f t="shared" si="1"/>
        <v>11</v>
      </c>
    </row>
    <row r="18" spans="1:6" ht="21" hidden="1" x14ac:dyDescent="0.45">
      <c r="A18" s="123">
        <f>SUBTOTAL(103,B$4:B18)</f>
        <v>11</v>
      </c>
      <c r="B18" s="141"/>
      <c r="C18" s="143"/>
      <c r="D18" s="111">
        <f t="shared" si="0"/>
        <v>0</v>
      </c>
      <c r="E18" s="112">
        <f>SUM($D$3:D18)</f>
        <v>135804</v>
      </c>
      <c r="F18" s="131">
        <f t="shared" si="1"/>
        <v>11</v>
      </c>
    </row>
    <row r="19" spans="1:6" ht="21" hidden="1" x14ac:dyDescent="0.45">
      <c r="A19" s="123">
        <f>SUBTOTAL(103,B$4:B19)</f>
        <v>11</v>
      </c>
      <c r="B19" s="141"/>
      <c r="C19" s="143"/>
      <c r="D19" s="111">
        <f t="shared" si="0"/>
        <v>0</v>
      </c>
      <c r="E19" s="112">
        <f>SUM($D$3:D19)</f>
        <v>135804</v>
      </c>
      <c r="F19" s="131">
        <f t="shared" si="1"/>
        <v>11</v>
      </c>
    </row>
    <row r="20" spans="1:6" ht="21" x14ac:dyDescent="0.45">
      <c r="A20" s="99"/>
      <c r="B20" s="103" t="s">
        <v>260</v>
      </c>
      <c r="C20" s="104">
        <f>SUM(C4:C18)</f>
        <v>135804</v>
      </c>
    </row>
    <row r="21" spans="1:6" ht="21" x14ac:dyDescent="0.45">
      <c r="A21" s="345" t="s">
        <v>413</v>
      </c>
      <c r="B21" s="346"/>
      <c r="C21" s="347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40"/>
  <sheetViews>
    <sheetView showGridLines="0" zoomScale="85" zoomScaleNormal="85" workbookViewId="0">
      <selection activeCell="B8" sqref="B8"/>
    </sheetView>
  </sheetViews>
  <sheetFormatPr defaultColWidth="9.140625" defaultRowHeight="21" x14ac:dyDescent="0.45"/>
  <cols>
    <col min="1" max="1" width="9.140625" style="91"/>
    <col min="2" max="2" width="67.5703125" style="91" customWidth="1"/>
    <col min="3" max="3" width="20.85546875" style="91" customWidth="1"/>
    <col min="4" max="4" width="10.140625" style="91" customWidth="1"/>
    <col min="5" max="5" width="13.42578125" style="94" customWidth="1"/>
    <col min="6" max="6" width="9.140625" style="133"/>
    <col min="7" max="7" width="37.28515625" style="91" customWidth="1"/>
    <col min="8" max="16384" width="9.140625" style="91"/>
  </cols>
  <sheetData>
    <row r="1" spans="1:7" ht="39.75" customHeight="1" x14ac:dyDescent="0.45">
      <c r="A1" s="341" t="s">
        <v>262</v>
      </c>
      <c r="B1" s="341"/>
      <c r="C1" s="341"/>
      <c r="G1" s="90">
        <f>purchase!P3</f>
        <v>45672</v>
      </c>
    </row>
    <row r="2" spans="1:7" ht="31.5" customHeight="1" x14ac:dyDescent="0.45">
      <c r="A2" s="348" t="s">
        <v>376</v>
      </c>
      <c r="B2" s="348"/>
      <c r="C2" s="348"/>
      <c r="F2" s="107"/>
      <c r="G2" s="109"/>
    </row>
    <row r="3" spans="1:7" x14ac:dyDescent="0.45">
      <c r="A3" s="110" t="s">
        <v>263</v>
      </c>
      <c r="B3" s="110" t="s">
        <v>238</v>
      </c>
      <c r="C3" s="110" t="s">
        <v>264</v>
      </c>
      <c r="D3" s="97">
        <v>0</v>
      </c>
      <c r="E3" s="98"/>
    </row>
    <row r="4" spans="1:7" x14ac:dyDescent="0.45">
      <c r="A4" s="123">
        <f>SUBTOTAL(103,B$4:B4)</f>
        <v>1</v>
      </c>
      <c r="B4" s="141" t="s">
        <v>363</v>
      </c>
      <c r="C4" s="143">
        <v>13021</v>
      </c>
      <c r="D4" s="97">
        <f t="shared" ref="D4:D38" si="0">C4</f>
        <v>13021</v>
      </c>
      <c r="E4" s="112">
        <f>SUM($D$3:D4)</f>
        <v>13021</v>
      </c>
      <c r="F4" s="134">
        <f>A4</f>
        <v>1</v>
      </c>
    </row>
    <row r="5" spans="1:7" x14ac:dyDescent="0.45">
      <c r="A5" s="123">
        <f>SUBTOTAL(103,B$4:B5)</f>
        <v>2</v>
      </c>
      <c r="B5" s="141" t="s">
        <v>245</v>
      </c>
      <c r="C5" s="143">
        <v>33726</v>
      </c>
      <c r="D5" s="97">
        <f t="shared" si="0"/>
        <v>33726</v>
      </c>
      <c r="E5" s="112">
        <f>SUM($D$3:D5)</f>
        <v>46747</v>
      </c>
      <c r="F5" s="134">
        <f t="shared" ref="F5:F11" si="1">A5</f>
        <v>2</v>
      </c>
    </row>
    <row r="6" spans="1:7" x14ac:dyDescent="0.45">
      <c r="A6" s="123">
        <f>SUBTOTAL(103,B$4:B6)</f>
        <v>3</v>
      </c>
      <c r="B6" s="141" t="s">
        <v>368</v>
      </c>
      <c r="C6" s="143">
        <v>3187</v>
      </c>
      <c r="D6" s="97">
        <f t="shared" si="0"/>
        <v>3187</v>
      </c>
      <c r="E6" s="112">
        <f>SUM($D$3:D6)</f>
        <v>49934</v>
      </c>
      <c r="F6" s="134">
        <f t="shared" si="1"/>
        <v>3</v>
      </c>
    </row>
    <row r="7" spans="1:7" x14ac:dyDescent="0.45">
      <c r="A7" s="123">
        <f>SUBTOTAL(103,B$4:B7)</f>
        <v>4</v>
      </c>
      <c r="B7" s="141" t="s">
        <v>366</v>
      </c>
      <c r="C7" s="143">
        <v>52900</v>
      </c>
      <c r="D7" s="97">
        <f t="shared" si="0"/>
        <v>52900</v>
      </c>
      <c r="E7" s="112">
        <f>SUM($D$3:D7)</f>
        <v>102834</v>
      </c>
      <c r="F7" s="134">
        <f t="shared" si="1"/>
        <v>4</v>
      </c>
    </row>
    <row r="8" spans="1:7" x14ac:dyDescent="0.45">
      <c r="A8" s="123">
        <f>SUBTOTAL(103,B$4:B8)</f>
        <v>5</v>
      </c>
      <c r="B8" s="141" t="s">
        <v>394</v>
      </c>
      <c r="C8" s="143">
        <v>16985</v>
      </c>
      <c r="D8" s="97">
        <f t="shared" si="0"/>
        <v>16985</v>
      </c>
      <c r="E8" s="112">
        <f>SUM($D$3:D8)</f>
        <v>119819</v>
      </c>
      <c r="F8" s="134">
        <f t="shared" si="1"/>
        <v>5</v>
      </c>
    </row>
    <row r="9" spans="1:7" x14ac:dyDescent="0.45">
      <c r="A9" s="123">
        <f>SUBTOTAL(103,B$4:B9)</f>
        <v>6</v>
      </c>
      <c r="B9" s="141" t="s">
        <v>393</v>
      </c>
      <c r="C9" s="143">
        <v>2236</v>
      </c>
      <c r="D9" s="97">
        <f t="shared" si="0"/>
        <v>2236</v>
      </c>
      <c r="E9" s="112">
        <f>SUM($D$3:D9)</f>
        <v>122055</v>
      </c>
      <c r="F9" s="134">
        <f t="shared" si="1"/>
        <v>6</v>
      </c>
    </row>
    <row r="10" spans="1:7" x14ac:dyDescent="0.45">
      <c r="A10" s="123">
        <f>SUBTOTAL(103,B$4:B10)</f>
        <v>7</v>
      </c>
      <c r="B10" s="141" t="s">
        <v>395</v>
      </c>
      <c r="C10" s="143">
        <v>1300</v>
      </c>
      <c r="D10" s="97">
        <f t="shared" si="0"/>
        <v>1300</v>
      </c>
      <c r="E10" s="112">
        <f>SUM($D$3:D10)</f>
        <v>123355</v>
      </c>
      <c r="F10" s="134">
        <f t="shared" si="1"/>
        <v>7</v>
      </c>
    </row>
    <row r="11" spans="1:7" x14ac:dyDescent="0.45">
      <c r="A11" s="123">
        <f>SUBTOTAL(103,B$4:B11)</f>
        <v>8</v>
      </c>
      <c r="B11" s="141" t="s">
        <v>396</v>
      </c>
      <c r="C11" s="143">
        <v>10970</v>
      </c>
      <c r="D11" s="97">
        <f t="shared" si="0"/>
        <v>10970</v>
      </c>
      <c r="E11" s="112">
        <f>SUM($D$3:D11)</f>
        <v>134325</v>
      </c>
      <c r="F11" s="134">
        <f t="shared" si="1"/>
        <v>8</v>
      </c>
    </row>
    <row r="12" spans="1:7" x14ac:dyDescent="0.45">
      <c r="A12" s="123">
        <f>SUBTOTAL(103,B$4:B12)</f>
        <v>9</v>
      </c>
      <c r="B12" s="141" t="s">
        <v>369</v>
      </c>
      <c r="C12" s="143">
        <v>2960</v>
      </c>
      <c r="D12" s="97">
        <f t="shared" si="0"/>
        <v>2960</v>
      </c>
      <c r="E12" s="112">
        <f>SUM($D$3:D12)</f>
        <v>137285</v>
      </c>
      <c r="F12" s="134">
        <f>A12</f>
        <v>9</v>
      </c>
    </row>
    <row r="13" spans="1:7" x14ac:dyDescent="0.45">
      <c r="A13" s="123">
        <f>SUBTOTAL(103,B$4:B13)</f>
        <v>10</v>
      </c>
      <c r="B13" s="141" t="s">
        <v>365</v>
      </c>
      <c r="C13" s="143">
        <v>5900</v>
      </c>
      <c r="D13" s="97">
        <f t="shared" si="0"/>
        <v>5900</v>
      </c>
      <c r="E13" s="112">
        <f>SUM($D$3:D13)</f>
        <v>143185</v>
      </c>
      <c r="F13" s="134">
        <f t="shared" ref="F13:F38" si="2">A13</f>
        <v>10</v>
      </c>
    </row>
    <row r="14" spans="1:7" hidden="1" x14ac:dyDescent="0.45">
      <c r="A14" s="123">
        <f>SUBTOTAL(103,B$4:B14)</f>
        <v>10</v>
      </c>
      <c r="B14" s="144"/>
      <c r="C14" s="150"/>
      <c r="D14" s="97">
        <f t="shared" si="0"/>
        <v>0</v>
      </c>
      <c r="E14" s="112">
        <f>SUM($D$3:D14)</f>
        <v>143185</v>
      </c>
      <c r="F14" s="134">
        <f t="shared" si="2"/>
        <v>10</v>
      </c>
    </row>
    <row r="15" spans="1:7" hidden="1" x14ac:dyDescent="0.45">
      <c r="A15" s="123">
        <f>SUBTOTAL(103,B$4:B15)</f>
        <v>10</v>
      </c>
      <c r="B15" s="141"/>
      <c r="C15" s="143"/>
      <c r="D15" s="97">
        <f t="shared" si="0"/>
        <v>0</v>
      </c>
      <c r="E15" s="112">
        <f>SUM($D$3:D15)</f>
        <v>143185</v>
      </c>
      <c r="F15" s="134">
        <f t="shared" si="2"/>
        <v>10</v>
      </c>
    </row>
    <row r="16" spans="1:7" hidden="1" x14ac:dyDescent="0.45">
      <c r="A16" s="123">
        <f>SUBTOTAL(103,B$4:B16)</f>
        <v>10</v>
      </c>
      <c r="B16" s="141"/>
      <c r="C16" s="143"/>
      <c r="D16" s="97">
        <f t="shared" si="0"/>
        <v>0</v>
      </c>
      <c r="E16" s="112">
        <f>SUM($D$3:D16)</f>
        <v>143185</v>
      </c>
      <c r="F16" s="134">
        <f t="shared" si="2"/>
        <v>10</v>
      </c>
    </row>
    <row r="17" spans="1:6" hidden="1" x14ac:dyDescent="0.45">
      <c r="A17" s="123">
        <f>SUBTOTAL(103,B$4:B17)</f>
        <v>10</v>
      </c>
      <c r="B17" s="141"/>
      <c r="C17" s="143"/>
      <c r="D17" s="97">
        <f t="shared" si="0"/>
        <v>0</v>
      </c>
      <c r="E17" s="112">
        <f>SUM($D$3:D17)</f>
        <v>143185</v>
      </c>
      <c r="F17" s="134">
        <f t="shared" si="2"/>
        <v>10</v>
      </c>
    </row>
    <row r="18" spans="1:6" hidden="1" x14ac:dyDescent="0.45">
      <c r="A18" s="123">
        <f>SUBTOTAL(103,B$4:B18)</f>
        <v>10</v>
      </c>
      <c r="B18" s="141"/>
      <c r="C18" s="143"/>
      <c r="D18" s="97">
        <f t="shared" si="0"/>
        <v>0</v>
      </c>
      <c r="E18" s="112">
        <f>SUM($D$3:D18)</f>
        <v>143185</v>
      </c>
      <c r="F18" s="134">
        <f t="shared" si="2"/>
        <v>10</v>
      </c>
    </row>
    <row r="19" spans="1:6" hidden="1" x14ac:dyDescent="0.45">
      <c r="A19" s="123">
        <f>SUBTOTAL(103,B$4:B19)</f>
        <v>10</v>
      </c>
      <c r="B19" s="141"/>
      <c r="C19" s="143"/>
      <c r="D19" s="97">
        <f t="shared" si="0"/>
        <v>0</v>
      </c>
      <c r="E19" s="112">
        <f>SUM($D$3:D19)</f>
        <v>143185</v>
      </c>
      <c r="F19" s="134">
        <f t="shared" si="2"/>
        <v>10</v>
      </c>
    </row>
    <row r="20" spans="1:6" hidden="1" x14ac:dyDescent="0.45">
      <c r="A20" s="123">
        <f>SUBTOTAL(103,B$4:B20)</f>
        <v>10</v>
      </c>
      <c r="B20" s="141"/>
      <c r="C20" s="143"/>
      <c r="D20" s="97">
        <f t="shared" si="0"/>
        <v>0</v>
      </c>
      <c r="E20" s="112">
        <f>SUM($D$3:D20)</f>
        <v>143185</v>
      </c>
      <c r="F20" s="134">
        <f t="shared" si="2"/>
        <v>10</v>
      </c>
    </row>
    <row r="21" spans="1:6" hidden="1" x14ac:dyDescent="0.45">
      <c r="A21" s="123">
        <f>SUBTOTAL(103,B$4:B21)</f>
        <v>10</v>
      </c>
      <c r="B21" s="141"/>
      <c r="C21" s="143"/>
      <c r="D21" s="97">
        <f t="shared" si="0"/>
        <v>0</v>
      </c>
      <c r="E21" s="112">
        <f>SUM($D$3:D21)</f>
        <v>143185</v>
      </c>
      <c r="F21" s="134">
        <f t="shared" si="2"/>
        <v>10</v>
      </c>
    </row>
    <row r="22" spans="1:6" hidden="1" x14ac:dyDescent="0.45">
      <c r="A22" s="123">
        <f>SUBTOTAL(103,B$4:B22)</f>
        <v>10</v>
      </c>
      <c r="B22" s="141"/>
      <c r="C22" s="143"/>
      <c r="D22" s="97">
        <f t="shared" si="0"/>
        <v>0</v>
      </c>
      <c r="E22" s="112">
        <f>SUM($D$3:D22)</f>
        <v>143185</v>
      </c>
      <c r="F22" s="134">
        <f t="shared" si="2"/>
        <v>10</v>
      </c>
    </row>
    <row r="23" spans="1:6" hidden="1" x14ac:dyDescent="0.45">
      <c r="A23" s="123">
        <f>SUBTOTAL(103,B$4:B23)</f>
        <v>10</v>
      </c>
      <c r="B23" s="141"/>
      <c r="C23" s="143"/>
      <c r="D23" s="97">
        <f t="shared" si="0"/>
        <v>0</v>
      </c>
      <c r="E23" s="112">
        <f>SUM($D$3:D23)</f>
        <v>143185</v>
      </c>
      <c r="F23" s="134">
        <f t="shared" si="2"/>
        <v>10</v>
      </c>
    </row>
    <row r="24" spans="1:6" hidden="1" x14ac:dyDescent="0.45">
      <c r="A24" s="123">
        <f>SUBTOTAL(103,B$4:B24)</f>
        <v>10</v>
      </c>
      <c r="B24" s="141"/>
      <c r="C24" s="143"/>
      <c r="D24" s="97">
        <f t="shared" si="0"/>
        <v>0</v>
      </c>
      <c r="E24" s="112">
        <f>SUM($D$3:D24)</f>
        <v>143185</v>
      </c>
      <c r="F24" s="134">
        <f t="shared" si="2"/>
        <v>10</v>
      </c>
    </row>
    <row r="25" spans="1:6" hidden="1" x14ac:dyDescent="0.45">
      <c r="A25" s="123">
        <f>SUBTOTAL(103,B$4:B25)</f>
        <v>10</v>
      </c>
      <c r="B25" s="141"/>
      <c r="C25" s="143"/>
      <c r="D25" s="97">
        <f t="shared" si="0"/>
        <v>0</v>
      </c>
      <c r="E25" s="112">
        <f>SUM($D$3:D25)</f>
        <v>143185</v>
      </c>
      <c r="F25" s="134">
        <f t="shared" si="2"/>
        <v>10</v>
      </c>
    </row>
    <row r="26" spans="1:6" hidden="1" x14ac:dyDescent="0.45">
      <c r="A26" s="123">
        <f>SUBTOTAL(103,B$4:B26)</f>
        <v>10</v>
      </c>
      <c r="B26" s="141"/>
      <c r="C26" s="143"/>
      <c r="D26" s="97">
        <f t="shared" si="0"/>
        <v>0</v>
      </c>
      <c r="E26" s="112">
        <f>SUM($D$3:D26)</f>
        <v>143185</v>
      </c>
      <c r="F26" s="134">
        <f t="shared" si="2"/>
        <v>10</v>
      </c>
    </row>
    <row r="27" spans="1:6" hidden="1" x14ac:dyDescent="0.45">
      <c r="A27" s="123">
        <f>SUBTOTAL(103,B$4:B27)</f>
        <v>10</v>
      </c>
      <c r="B27" s="141"/>
      <c r="C27" s="143"/>
      <c r="D27" s="97">
        <f t="shared" si="0"/>
        <v>0</v>
      </c>
      <c r="E27" s="112">
        <f>SUM($D$3:D27)</f>
        <v>143185</v>
      </c>
      <c r="F27" s="134">
        <f t="shared" si="2"/>
        <v>10</v>
      </c>
    </row>
    <row r="28" spans="1:6" hidden="1" x14ac:dyDescent="0.45">
      <c r="A28" s="123">
        <f>SUBTOTAL(103,B$4:B28)</f>
        <v>10</v>
      </c>
      <c r="B28" s="141"/>
      <c r="C28" s="143"/>
      <c r="D28" s="97">
        <f t="shared" si="0"/>
        <v>0</v>
      </c>
      <c r="E28" s="112">
        <f>SUM($D$3:D28)</f>
        <v>143185</v>
      </c>
      <c r="F28" s="134">
        <f t="shared" si="2"/>
        <v>10</v>
      </c>
    </row>
    <row r="29" spans="1:6" hidden="1" x14ac:dyDescent="0.45">
      <c r="A29" s="123">
        <f>SUBTOTAL(103,B$4:B29)</f>
        <v>10</v>
      </c>
      <c r="B29" s="141"/>
      <c r="C29" s="143"/>
      <c r="D29" s="97">
        <f t="shared" si="0"/>
        <v>0</v>
      </c>
      <c r="E29" s="112">
        <f>SUM($D$3:D29)</f>
        <v>143185</v>
      </c>
      <c r="F29" s="134">
        <f t="shared" si="2"/>
        <v>10</v>
      </c>
    </row>
    <row r="30" spans="1:6" hidden="1" x14ac:dyDescent="0.45">
      <c r="A30" s="123">
        <f>SUBTOTAL(103,B$4:B30)</f>
        <v>10</v>
      </c>
      <c r="B30" s="141"/>
      <c r="C30" s="143"/>
      <c r="D30" s="97">
        <f t="shared" si="0"/>
        <v>0</v>
      </c>
      <c r="E30" s="112">
        <f>SUM($D$3:D30)</f>
        <v>143185</v>
      </c>
      <c r="F30" s="134">
        <f t="shared" si="2"/>
        <v>10</v>
      </c>
    </row>
    <row r="31" spans="1:6" hidden="1" x14ac:dyDescent="0.45">
      <c r="A31" s="123">
        <f>SUBTOTAL(103,B$4:B31)</f>
        <v>10</v>
      </c>
      <c r="B31" s="141"/>
      <c r="C31" s="143"/>
      <c r="D31" s="97">
        <f t="shared" si="0"/>
        <v>0</v>
      </c>
      <c r="E31" s="112">
        <f>SUM($D$3:D31)</f>
        <v>143185</v>
      </c>
      <c r="F31" s="134">
        <f t="shared" si="2"/>
        <v>10</v>
      </c>
    </row>
    <row r="32" spans="1:6" hidden="1" x14ac:dyDescent="0.45">
      <c r="A32" s="123">
        <f>SUBTOTAL(103,B$4:B32)</f>
        <v>10</v>
      </c>
      <c r="B32" s="141"/>
      <c r="C32" s="143"/>
      <c r="D32" s="97">
        <f t="shared" si="0"/>
        <v>0</v>
      </c>
      <c r="E32" s="112">
        <f>SUM($D$3:D32)</f>
        <v>143185</v>
      </c>
      <c r="F32" s="134">
        <f t="shared" si="2"/>
        <v>10</v>
      </c>
    </row>
    <row r="33" spans="1:6" hidden="1" x14ac:dyDescent="0.45">
      <c r="A33" s="123">
        <f>SUBTOTAL(103,B$4:B33)</f>
        <v>10</v>
      </c>
      <c r="B33" s="141"/>
      <c r="C33" s="143"/>
      <c r="D33" s="97">
        <f t="shared" si="0"/>
        <v>0</v>
      </c>
      <c r="E33" s="112">
        <f>SUM($D$3:D33)</f>
        <v>143185</v>
      </c>
      <c r="F33" s="134">
        <f t="shared" si="2"/>
        <v>10</v>
      </c>
    </row>
    <row r="34" spans="1:6" hidden="1" x14ac:dyDescent="0.45">
      <c r="A34" s="123">
        <f>SUBTOTAL(103,B$4:B34)</f>
        <v>10</v>
      </c>
      <c r="B34" s="141"/>
      <c r="C34" s="143"/>
      <c r="D34" s="97">
        <f t="shared" si="0"/>
        <v>0</v>
      </c>
      <c r="E34" s="112">
        <f>SUM($D$3:D34)</f>
        <v>143185</v>
      </c>
      <c r="F34" s="134">
        <f t="shared" si="2"/>
        <v>10</v>
      </c>
    </row>
    <row r="35" spans="1:6" hidden="1" x14ac:dyDescent="0.45">
      <c r="A35" s="123">
        <f>SUBTOTAL(103,B$4:B35)</f>
        <v>10</v>
      </c>
      <c r="B35" s="141"/>
      <c r="C35" s="143"/>
      <c r="D35" s="97">
        <f t="shared" si="0"/>
        <v>0</v>
      </c>
      <c r="E35" s="112">
        <f>SUM($D$3:D35)</f>
        <v>143185</v>
      </c>
      <c r="F35" s="134">
        <f t="shared" si="2"/>
        <v>10</v>
      </c>
    </row>
    <row r="36" spans="1:6" hidden="1" x14ac:dyDescent="0.45">
      <c r="A36" s="123">
        <f>SUBTOTAL(103,B$4:B36)</f>
        <v>10</v>
      </c>
      <c r="B36" s="141"/>
      <c r="C36" s="143"/>
      <c r="D36" s="97">
        <f t="shared" si="0"/>
        <v>0</v>
      </c>
      <c r="E36" s="112">
        <f>SUM($D$3:D36)</f>
        <v>143185</v>
      </c>
      <c r="F36" s="134">
        <f t="shared" si="2"/>
        <v>10</v>
      </c>
    </row>
    <row r="37" spans="1:6" hidden="1" x14ac:dyDescent="0.45">
      <c r="A37" s="123">
        <f>SUBTOTAL(103,B$4:B37)</f>
        <v>10</v>
      </c>
      <c r="B37" s="141"/>
      <c r="C37" s="143"/>
      <c r="D37" s="97">
        <f t="shared" si="0"/>
        <v>0</v>
      </c>
      <c r="E37" s="112">
        <f>SUM($D$3:D37)</f>
        <v>143185</v>
      </c>
      <c r="F37" s="134">
        <f t="shared" si="2"/>
        <v>10</v>
      </c>
    </row>
    <row r="38" spans="1:6" hidden="1" x14ac:dyDescent="0.45">
      <c r="A38" s="123">
        <f>SUBTOTAL(103,B$4:B38)</f>
        <v>10</v>
      </c>
      <c r="B38" s="141"/>
      <c r="C38" s="143"/>
      <c r="D38" s="97">
        <f t="shared" si="0"/>
        <v>0</v>
      </c>
      <c r="E38" s="112">
        <f>SUM($D$3:D38)</f>
        <v>143185</v>
      </c>
      <c r="F38" s="134">
        <f t="shared" si="2"/>
        <v>10</v>
      </c>
    </row>
    <row r="39" spans="1:6" x14ac:dyDescent="0.45">
      <c r="A39" s="99"/>
      <c r="B39" s="103" t="s">
        <v>260</v>
      </c>
      <c r="C39" s="104">
        <f>SUM(C4:C31)</f>
        <v>143185</v>
      </c>
      <c r="D39" s="97"/>
      <c r="E39" s="112"/>
      <c r="F39" s="134"/>
    </row>
    <row r="40" spans="1:6" x14ac:dyDescent="0.45">
      <c r="A40" s="345" t="s">
        <v>414</v>
      </c>
      <c r="B40" s="346"/>
      <c r="C40" s="347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G43"/>
  <sheetViews>
    <sheetView showGridLines="0" zoomScaleNormal="100" workbookViewId="0">
      <selection activeCell="E43" sqref="E43"/>
    </sheetView>
  </sheetViews>
  <sheetFormatPr defaultColWidth="9.140625" defaultRowHeight="21" x14ac:dyDescent="0.45"/>
  <cols>
    <col min="1" max="1" width="9.28515625" style="94" bestFit="1" customWidth="1"/>
    <col min="2" max="2" width="68.28515625" style="94" customWidth="1"/>
    <col min="3" max="3" width="20.42578125" style="94" customWidth="1"/>
    <col min="4" max="4" width="9.7109375" style="118" customWidth="1"/>
    <col min="5" max="5" width="12.7109375" style="118" customWidth="1"/>
    <col min="6" max="6" width="9.28515625" style="118" bestFit="1" customWidth="1"/>
    <col min="7" max="7" width="44.28515625" style="94" customWidth="1"/>
    <col min="8" max="16384" width="9.140625" style="94"/>
  </cols>
  <sheetData>
    <row r="1" spans="1:7" ht="30" customHeight="1" x14ac:dyDescent="0.45">
      <c r="A1" s="350" t="s">
        <v>262</v>
      </c>
      <c r="B1" s="350"/>
      <c r="C1" s="350"/>
      <c r="G1" s="135">
        <f>purchase!R3</f>
        <v>45673</v>
      </c>
    </row>
    <row r="2" spans="1:7" ht="26.25" customHeight="1" x14ac:dyDescent="0.45">
      <c r="A2" s="348" t="s">
        <v>377</v>
      </c>
      <c r="B2" s="348"/>
      <c r="C2" s="348"/>
      <c r="F2" s="139"/>
      <c r="G2" s="136"/>
    </row>
    <row r="3" spans="1:7" x14ac:dyDescent="0.45">
      <c r="A3" s="110" t="s">
        <v>263</v>
      </c>
      <c r="B3" s="110" t="s">
        <v>238</v>
      </c>
      <c r="C3" s="110" t="s">
        <v>264</v>
      </c>
      <c r="D3" s="253">
        <v>0</v>
      </c>
      <c r="E3" s="254"/>
      <c r="F3" s="254"/>
    </row>
    <row r="4" spans="1:7" x14ac:dyDescent="0.45">
      <c r="A4" s="123">
        <f>SUBTOTAL(103,B$4:B4)</f>
        <v>1</v>
      </c>
      <c r="B4" s="141" t="s">
        <v>363</v>
      </c>
      <c r="C4" s="143">
        <v>16519</v>
      </c>
      <c r="D4" s="253">
        <f t="shared" ref="D4:D9" si="0">C4</f>
        <v>16519</v>
      </c>
      <c r="E4" s="255">
        <f>SUM($D$3:D4)</f>
        <v>16519</v>
      </c>
      <c r="F4" s="123">
        <f t="shared" ref="F4:F41" si="1">A4</f>
        <v>1</v>
      </c>
    </row>
    <row r="5" spans="1:7" x14ac:dyDescent="0.45">
      <c r="A5" s="123">
        <f>SUBTOTAL(103,B$4:B5)</f>
        <v>2</v>
      </c>
      <c r="B5" s="141" t="s">
        <v>245</v>
      </c>
      <c r="C5" s="143">
        <v>28399</v>
      </c>
      <c r="D5" s="253">
        <f t="shared" si="0"/>
        <v>28399</v>
      </c>
      <c r="E5" s="255">
        <f>SUM($D$3:D5)</f>
        <v>44918</v>
      </c>
      <c r="F5" s="123">
        <f t="shared" si="1"/>
        <v>2</v>
      </c>
    </row>
    <row r="6" spans="1:7" x14ac:dyDescent="0.45">
      <c r="A6" s="123">
        <f>SUBTOTAL(103,B$4:B6)</f>
        <v>3</v>
      </c>
      <c r="B6" s="141" t="s">
        <v>400</v>
      </c>
      <c r="C6" s="143">
        <v>6000</v>
      </c>
      <c r="D6" s="253">
        <f t="shared" si="0"/>
        <v>6000</v>
      </c>
      <c r="E6" s="255">
        <f>SUM($D$3:D6)</f>
        <v>50918</v>
      </c>
      <c r="F6" s="123">
        <f t="shared" si="1"/>
        <v>3</v>
      </c>
    </row>
    <row r="7" spans="1:7" x14ac:dyDescent="0.45">
      <c r="A7" s="123">
        <f>SUBTOTAL(103,B$4:B7)</f>
        <v>4</v>
      </c>
      <c r="B7" s="141" t="s">
        <v>367</v>
      </c>
      <c r="C7" s="143">
        <v>15640</v>
      </c>
      <c r="D7" s="253">
        <f t="shared" si="0"/>
        <v>15640</v>
      </c>
      <c r="E7" s="255">
        <f>SUM($D$3:D7)</f>
        <v>66558</v>
      </c>
      <c r="F7" s="123">
        <f t="shared" si="1"/>
        <v>4</v>
      </c>
    </row>
    <row r="8" spans="1:7" x14ac:dyDescent="0.45">
      <c r="A8" s="123">
        <f>SUBTOTAL(103,B$4:B8)</f>
        <v>5</v>
      </c>
      <c r="B8" s="141" t="s">
        <v>401</v>
      </c>
      <c r="C8" s="143">
        <v>600</v>
      </c>
      <c r="D8" s="253">
        <f t="shared" si="0"/>
        <v>600</v>
      </c>
      <c r="E8" s="255">
        <f>SUM($D$3:D8)</f>
        <v>67158</v>
      </c>
      <c r="F8" s="123">
        <f t="shared" si="1"/>
        <v>5</v>
      </c>
    </row>
    <row r="9" spans="1:7" x14ac:dyDescent="0.45">
      <c r="A9" s="123">
        <f>SUBTOTAL(103,B$4:B9)</f>
        <v>6</v>
      </c>
      <c r="B9" s="141" t="s">
        <v>402</v>
      </c>
      <c r="C9" s="143">
        <v>2520</v>
      </c>
      <c r="D9" s="253">
        <f t="shared" si="0"/>
        <v>2520</v>
      </c>
      <c r="E9" s="255">
        <f>SUM($D$3:D9)</f>
        <v>69678</v>
      </c>
      <c r="F9" s="123">
        <f t="shared" si="1"/>
        <v>6</v>
      </c>
    </row>
    <row r="10" spans="1:7" x14ac:dyDescent="0.45">
      <c r="A10" s="123">
        <f>SUBTOTAL(103,B$4:B10)</f>
        <v>7</v>
      </c>
      <c r="B10" s="141" t="s">
        <v>403</v>
      </c>
      <c r="C10" s="143">
        <v>550</v>
      </c>
      <c r="D10" s="253">
        <f t="shared" ref="D10:D41" si="2">C10</f>
        <v>550</v>
      </c>
      <c r="E10" s="255">
        <f>SUM($D$3:D10)</f>
        <v>70228</v>
      </c>
      <c r="F10" s="123">
        <f t="shared" si="1"/>
        <v>7</v>
      </c>
    </row>
    <row r="11" spans="1:7" x14ac:dyDescent="0.45">
      <c r="A11" s="123">
        <f>SUBTOTAL(103,B$4:B11)</f>
        <v>8</v>
      </c>
      <c r="B11" s="141" t="s">
        <v>404</v>
      </c>
      <c r="C11" s="143">
        <v>1083</v>
      </c>
      <c r="D11" s="253">
        <f t="shared" si="2"/>
        <v>1083</v>
      </c>
      <c r="E11" s="255">
        <f>SUM($D$3:D11)</f>
        <v>71311</v>
      </c>
      <c r="F11" s="123">
        <f t="shared" si="1"/>
        <v>8</v>
      </c>
    </row>
    <row r="12" spans="1:7" x14ac:dyDescent="0.45">
      <c r="A12" s="123">
        <f>SUBTOTAL(103,B$4:B12)</f>
        <v>9</v>
      </c>
      <c r="B12" s="141" t="s">
        <v>405</v>
      </c>
      <c r="C12" s="143">
        <v>440</v>
      </c>
      <c r="D12" s="253">
        <f t="shared" si="2"/>
        <v>440</v>
      </c>
      <c r="E12" s="255">
        <f>SUM($D$3:D12)</f>
        <v>71751</v>
      </c>
      <c r="F12" s="123">
        <f t="shared" si="1"/>
        <v>9</v>
      </c>
    </row>
    <row r="13" spans="1:7" x14ac:dyDescent="0.45">
      <c r="A13" s="123">
        <f>SUBTOTAL(103,B$4:B13)</f>
        <v>10</v>
      </c>
      <c r="B13" s="141" t="s">
        <v>406</v>
      </c>
      <c r="C13" s="143">
        <v>100</v>
      </c>
      <c r="D13" s="253">
        <f t="shared" si="2"/>
        <v>100</v>
      </c>
      <c r="E13" s="255">
        <f>SUM($D$3:D13)</f>
        <v>71851</v>
      </c>
      <c r="F13" s="123">
        <f t="shared" si="1"/>
        <v>10</v>
      </c>
    </row>
    <row r="14" spans="1:7" x14ac:dyDescent="0.45">
      <c r="A14" s="123">
        <f>SUBTOTAL(103,B$4:B14)</f>
        <v>11</v>
      </c>
      <c r="B14" s="139" t="s">
        <v>368</v>
      </c>
      <c r="C14" s="145">
        <v>3781</v>
      </c>
      <c r="D14" s="253">
        <f t="shared" si="2"/>
        <v>3781</v>
      </c>
      <c r="E14" s="255">
        <f>SUM($D$3:D14)</f>
        <v>75632</v>
      </c>
      <c r="F14" s="123">
        <f t="shared" si="1"/>
        <v>11</v>
      </c>
    </row>
    <row r="15" spans="1:7" x14ac:dyDescent="0.45">
      <c r="A15" s="123">
        <f>SUBTOTAL(103,B$4:B15)</f>
        <v>12</v>
      </c>
      <c r="B15" s="141" t="s">
        <v>366</v>
      </c>
      <c r="C15" s="145">
        <v>29900</v>
      </c>
      <c r="D15" s="253">
        <f t="shared" si="2"/>
        <v>29900</v>
      </c>
      <c r="E15" s="255">
        <f>SUM($D$3:D15)</f>
        <v>105532</v>
      </c>
      <c r="F15" s="123">
        <f t="shared" si="1"/>
        <v>12</v>
      </c>
    </row>
    <row r="16" spans="1:7" x14ac:dyDescent="0.45">
      <c r="A16" s="123">
        <f>SUBTOTAL(103,B$4:B16)</f>
        <v>13</v>
      </c>
      <c r="B16" s="141" t="s">
        <v>407</v>
      </c>
      <c r="C16" s="145">
        <v>1935</v>
      </c>
      <c r="D16" s="253">
        <f t="shared" si="2"/>
        <v>1935</v>
      </c>
      <c r="E16" s="255">
        <f>SUM($D$3:D16)</f>
        <v>107467</v>
      </c>
      <c r="F16" s="123">
        <f t="shared" si="1"/>
        <v>13</v>
      </c>
    </row>
    <row r="17" spans="1:6" x14ac:dyDescent="0.45">
      <c r="A17" s="123">
        <f>SUBTOTAL(103,B$4:B17)</f>
        <v>14</v>
      </c>
      <c r="B17" s="141" t="s">
        <v>370</v>
      </c>
      <c r="C17" s="145">
        <v>2250</v>
      </c>
      <c r="D17" s="253">
        <f t="shared" si="2"/>
        <v>2250</v>
      </c>
      <c r="E17" s="255">
        <f>SUM($D$3:D17)</f>
        <v>109717</v>
      </c>
      <c r="F17" s="123">
        <f t="shared" si="1"/>
        <v>14</v>
      </c>
    </row>
    <row r="18" spans="1:6" x14ac:dyDescent="0.45">
      <c r="A18" s="123">
        <f>SUBTOTAL(103,B$4:B18)</f>
        <v>15</v>
      </c>
      <c r="B18" s="141" t="s">
        <v>365</v>
      </c>
      <c r="C18" s="145">
        <v>5400</v>
      </c>
      <c r="D18" s="253">
        <f t="shared" si="2"/>
        <v>5400</v>
      </c>
      <c r="E18" s="255">
        <f>SUM($D$3:D18)</f>
        <v>115117</v>
      </c>
      <c r="F18" s="123">
        <f t="shared" si="1"/>
        <v>15</v>
      </c>
    </row>
    <row r="19" spans="1:6" hidden="1" x14ac:dyDescent="0.45">
      <c r="A19" s="123">
        <f>SUBTOTAL(103,B$4:B19)</f>
        <v>15</v>
      </c>
      <c r="B19" s="141"/>
      <c r="C19" s="145"/>
      <c r="D19" s="253">
        <f t="shared" si="2"/>
        <v>0</v>
      </c>
      <c r="E19" s="255">
        <f>SUM($D$3:D19)</f>
        <v>115117</v>
      </c>
      <c r="F19" s="123">
        <f t="shared" si="1"/>
        <v>15</v>
      </c>
    </row>
    <row r="20" spans="1:6" hidden="1" x14ac:dyDescent="0.45">
      <c r="A20" s="123">
        <f>SUBTOTAL(103,B$4:B20)</f>
        <v>15</v>
      </c>
      <c r="B20" s="141"/>
      <c r="C20" s="145"/>
      <c r="D20" s="253">
        <f t="shared" si="2"/>
        <v>0</v>
      </c>
      <c r="E20" s="255">
        <f>SUM($D$3:D20)</f>
        <v>115117</v>
      </c>
      <c r="F20" s="123">
        <f t="shared" si="1"/>
        <v>15</v>
      </c>
    </row>
    <row r="21" spans="1:6" hidden="1" x14ac:dyDescent="0.45">
      <c r="A21" s="123">
        <f>SUBTOTAL(103,B$4:B21)</f>
        <v>15</v>
      </c>
      <c r="B21" s="141"/>
      <c r="C21" s="145"/>
      <c r="D21" s="253">
        <f t="shared" si="2"/>
        <v>0</v>
      </c>
      <c r="E21" s="255">
        <f>SUM($D$3:D21)</f>
        <v>115117</v>
      </c>
      <c r="F21" s="123">
        <f t="shared" si="1"/>
        <v>15</v>
      </c>
    </row>
    <row r="22" spans="1:6" hidden="1" x14ac:dyDescent="0.45">
      <c r="A22" s="123">
        <f>SUBTOTAL(103,B$4:B22)</f>
        <v>15</v>
      </c>
      <c r="B22" s="141"/>
      <c r="C22" s="145"/>
      <c r="D22" s="253">
        <f t="shared" si="2"/>
        <v>0</v>
      </c>
      <c r="E22" s="255">
        <f>SUM($D$3:D22)</f>
        <v>115117</v>
      </c>
      <c r="F22" s="123">
        <f t="shared" si="1"/>
        <v>15</v>
      </c>
    </row>
    <row r="23" spans="1:6" hidden="1" x14ac:dyDescent="0.45">
      <c r="A23" s="123">
        <f>SUBTOTAL(103,B$4:B23)</f>
        <v>15</v>
      </c>
      <c r="B23" s="141"/>
      <c r="C23" s="145"/>
      <c r="D23" s="253">
        <f t="shared" si="2"/>
        <v>0</v>
      </c>
      <c r="E23" s="255">
        <f>SUM($D$3:D23)</f>
        <v>115117</v>
      </c>
      <c r="F23" s="123">
        <f t="shared" si="1"/>
        <v>15</v>
      </c>
    </row>
    <row r="24" spans="1:6" hidden="1" x14ac:dyDescent="0.45">
      <c r="A24" s="123">
        <f>SUBTOTAL(103,B$4:B24)</f>
        <v>15</v>
      </c>
      <c r="B24" s="141"/>
      <c r="C24" s="145"/>
      <c r="D24" s="253">
        <f t="shared" si="2"/>
        <v>0</v>
      </c>
      <c r="E24" s="255">
        <f>SUM($D$3:D24)</f>
        <v>115117</v>
      </c>
      <c r="F24" s="123">
        <f t="shared" si="1"/>
        <v>15</v>
      </c>
    </row>
    <row r="25" spans="1:6" hidden="1" x14ac:dyDescent="0.45">
      <c r="A25" s="123">
        <f>SUBTOTAL(103,B$4:B25)</f>
        <v>15</v>
      </c>
      <c r="B25" s="141"/>
      <c r="C25" s="145"/>
      <c r="D25" s="253">
        <f t="shared" si="2"/>
        <v>0</v>
      </c>
      <c r="E25" s="255">
        <f>SUM($D$3:D25)</f>
        <v>115117</v>
      </c>
      <c r="F25" s="123">
        <f t="shared" si="1"/>
        <v>15</v>
      </c>
    </row>
    <row r="26" spans="1:6" hidden="1" x14ac:dyDescent="0.45">
      <c r="A26" s="123">
        <f>SUBTOTAL(103,B$4:B26)</f>
        <v>15</v>
      </c>
      <c r="B26" s="141"/>
      <c r="C26" s="145"/>
      <c r="D26" s="253">
        <f t="shared" si="2"/>
        <v>0</v>
      </c>
      <c r="E26" s="255">
        <f>SUM($D$3:D26)</f>
        <v>115117</v>
      </c>
      <c r="F26" s="123">
        <f t="shared" si="1"/>
        <v>15</v>
      </c>
    </row>
    <row r="27" spans="1:6" hidden="1" x14ac:dyDescent="0.45">
      <c r="A27" s="123">
        <f>SUBTOTAL(103,B$4:B27)</f>
        <v>15</v>
      </c>
      <c r="B27" s="141"/>
      <c r="C27" s="145"/>
      <c r="D27" s="253">
        <f t="shared" si="2"/>
        <v>0</v>
      </c>
      <c r="E27" s="255">
        <f>SUM($D$3:D27)</f>
        <v>115117</v>
      </c>
      <c r="F27" s="123">
        <f t="shared" si="1"/>
        <v>15</v>
      </c>
    </row>
    <row r="28" spans="1:6" hidden="1" x14ac:dyDescent="0.45">
      <c r="A28" s="123">
        <f>SUBTOTAL(103,B$4:B28)</f>
        <v>15</v>
      </c>
      <c r="B28" s="141"/>
      <c r="C28" s="145"/>
      <c r="D28" s="253">
        <f t="shared" si="2"/>
        <v>0</v>
      </c>
      <c r="E28" s="255">
        <f>SUM($D$3:D28)</f>
        <v>115117</v>
      </c>
      <c r="F28" s="123">
        <f t="shared" si="1"/>
        <v>15</v>
      </c>
    </row>
    <row r="29" spans="1:6" hidden="1" x14ac:dyDescent="0.45">
      <c r="A29" s="123">
        <f>SUBTOTAL(103,B$4:B29)</f>
        <v>15</v>
      </c>
      <c r="B29" s="141"/>
      <c r="C29" s="145"/>
      <c r="D29" s="253">
        <f t="shared" si="2"/>
        <v>0</v>
      </c>
      <c r="E29" s="255">
        <f>SUM($D$3:D29)</f>
        <v>115117</v>
      </c>
      <c r="F29" s="123">
        <f t="shared" si="1"/>
        <v>15</v>
      </c>
    </row>
    <row r="30" spans="1:6" hidden="1" x14ac:dyDescent="0.45">
      <c r="A30" s="123">
        <f>SUBTOTAL(103,B$4:B30)</f>
        <v>15</v>
      </c>
      <c r="B30" s="141"/>
      <c r="C30" s="145"/>
      <c r="D30" s="253">
        <f t="shared" si="2"/>
        <v>0</v>
      </c>
      <c r="E30" s="255">
        <f>SUM($D$3:D30)</f>
        <v>115117</v>
      </c>
      <c r="F30" s="123">
        <f t="shared" si="1"/>
        <v>15</v>
      </c>
    </row>
    <row r="31" spans="1:6" hidden="1" x14ac:dyDescent="0.45">
      <c r="A31" s="123">
        <f>SUBTOTAL(103,B$4:B31)</f>
        <v>15</v>
      </c>
      <c r="B31" s="141"/>
      <c r="C31" s="145"/>
      <c r="D31" s="253">
        <f t="shared" si="2"/>
        <v>0</v>
      </c>
      <c r="E31" s="255">
        <f>SUM($D$3:D31)</f>
        <v>115117</v>
      </c>
      <c r="F31" s="123">
        <f t="shared" si="1"/>
        <v>15</v>
      </c>
    </row>
    <row r="32" spans="1:6" hidden="1" x14ac:dyDescent="0.45">
      <c r="A32" s="123">
        <f>SUBTOTAL(103,B$4:B32)</f>
        <v>15</v>
      </c>
      <c r="B32" s="141"/>
      <c r="C32" s="145"/>
      <c r="D32" s="253">
        <f t="shared" si="2"/>
        <v>0</v>
      </c>
      <c r="E32" s="255">
        <f>SUM($D$3:D32)</f>
        <v>115117</v>
      </c>
      <c r="F32" s="123">
        <f t="shared" si="1"/>
        <v>15</v>
      </c>
    </row>
    <row r="33" spans="1:6" hidden="1" x14ac:dyDescent="0.45">
      <c r="A33" s="123">
        <f>SUBTOTAL(103,B$4:B33)</f>
        <v>15</v>
      </c>
      <c r="B33" s="141"/>
      <c r="C33" s="145"/>
      <c r="D33" s="253">
        <f t="shared" si="2"/>
        <v>0</v>
      </c>
      <c r="E33" s="255">
        <f>SUM($D$3:D33)</f>
        <v>115117</v>
      </c>
      <c r="F33" s="123">
        <f t="shared" si="1"/>
        <v>15</v>
      </c>
    </row>
    <row r="34" spans="1:6" hidden="1" x14ac:dyDescent="0.45">
      <c r="A34" s="123">
        <f>SUBTOTAL(103,B$4:B34)</f>
        <v>15</v>
      </c>
      <c r="B34" s="141"/>
      <c r="C34" s="145"/>
      <c r="D34" s="253">
        <f t="shared" si="2"/>
        <v>0</v>
      </c>
      <c r="E34" s="255">
        <f>SUM($D$3:D34)</f>
        <v>115117</v>
      </c>
      <c r="F34" s="123">
        <f t="shared" si="1"/>
        <v>15</v>
      </c>
    </row>
    <row r="35" spans="1:6" hidden="1" x14ac:dyDescent="0.45">
      <c r="A35" s="123">
        <f>SUBTOTAL(103,B$4:B35)</f>
        <v>15</v>
      </c>
      <c r="B35" s="141"/>
      <c r="C35" s="145"/>
      <c r="D35" s="253">
        <f t="shared" si="2"/>
        <v>0</v>
      </c>
      <c r="E35" s="255">
        <f>SUM($D$3:D35)</f>
        <v>115117</v>
      </c>
      <c r="F35" s="123">
        <f t="shared" si="1"/>
        <v>15</v>
      </c>
    </row>
    <row r="36" spans="1:6" hidden="1" x14ac:dyDescent="0.45">
      <c r="A36" s="123">
        <f>SUBTOTAL(103,B$4:B36)</f>
        <v>15</v>
      </c>
      <c r="B36" s="141"/>
      <c r="C36" s="145"/>
      <c r="D36" s="253">
        <f t="shared" si="2"/>
        <v>0</v>
      </c>
      <c r="E36" s="255">
        <f>SUM($D$3:D36)</f>
        <v>115117</v>
      </c>
      <c r="F36" s="123">
        <f t="shared" si="1"/>
        <v>15</v>
      </c>
    </row>
    <row r="37" spans="1:6" hidden="1" x14ac:dyDescent="0.45">
      <c r="A37" s="123">
        <f>SUBTOTAL(103,B$4:B37)</f>
        <v>15</v>
      </c>
      <c r="B37" s="141"/>
      <c r="C37" s="145"/>
      <c r="D37" s="253">
        <f t="shared" si="2"/>
        <v>0</v>
      </c>
      <c r="E37" s="255">
        <f>SUM($D$3:D37)</f>
        <v>115117</v>
      </c>
      <c r="F37" s="123">
        <f t="shared" si="1"/>
        <v>15</v>
      </c>
    </row>
    <row r="38" spans="1:6" hidden="1" x14ac:dyDescent="0.45">
      <c r="A38" s="123">
        <f>SUBTOTAL(103,B$4:B38)</f>
        <v>15</v>
      </c>
      <c r="B38" s="141"/>
      <c r="C38" s="145"/>
      <c r="D38" s="253">
        <f t="shared" si="2"/>
        <v>0</v>
      </c>
      <c r="E38" s="255">
        <f>SUM($D$3:D38)</f>
        <v>115117</v>
      </c>
      <c r="F38" s="123">
        <f t="shared" si="1"/>
        <v>15</v>
      </c>
    </row>
    <row r="39" spans="1:6" hidden="1" x14ac:dyDescent="0.45">
      <c r="A39" s="123">
        <f>SUBTOTAL(103,B$4:B39)</f>
        <v>15</v>
      </c>
      <c r="B39" s="141"/>
      <c r="C39" s="145"/>
      <c r="D39" s="253">
        <f t="shared" si="2"/>
        <v>0</v>
      </c>
      <c r="E39" s="255">
        <f>SUM($D$3:D39)</f>
        <v>115117</v>
      </c>
      <c r="F39" s="123">
        <f t="shared" si="1"/>
        <v>15</v>
      </c>
    </row>
    <row r="40" spans="1:6" hidden="1" x14ac:dyDescent="0.45">
      <c r="A40" s="123">
        <f>SUBTOTAL(103,B$4:B40)</f>
        <v>15</v>
      </c>
      <c r="B40" s="141"/>
      <c r="C40" s="145"/>
      <c r="D40" s="253">
        <f t="shared" si="2"/>
        <v>0</v>
      </c>
      <c r="E40" s="255">
        <f>SUM($D$3:D40)</f>
        <v>115117</v>
      </c>
      <c r="F40" s="123">
        <f t="shared" si="1"/>
        <v>15</v>
      </c>
    </row>
    <row r="41" spans="1:6" hidden="1" x14ac:dyDescent="0.45">
      <c r="A41" s="123">
        <f>SUBTOTAL(103,B$4:B41)</f>
        <v>15</v>
      </c>
      <c r="B41" s="141"/>
      <c r="C41" s="145"/>
      <c r="D41" s="253">
        <f t="shared" si="2"/>
        <v>0</v>
      </c>
      <c r="E41" s="255">
        <f>SUM($D$3:D41)</f>
        <v>115117</v>
      </c>
      <c r="F41" s="123">
        <f t="shared" si="1"/>
        <v>15</v>
      </c>
    </row>
    <row r="42" spans="1:6" x14ac:dyDescent="0.45">
      <c r="A42" s="99"/>
      <c r="B42" s="103" t="s">
        <v>260</v>
      </c>
      <c r="C42" s="104">
        <f>SUM(C4:C40)</f>
        <v>115117</v>
      </c>
    </row>
    <row r="43" spans="1:6" x14ac:dyDescent="0.45">
      <c r="A43" s="345" t="s">
        <v>415</v>
      </c>
      <c r="B43" s="346"/>
      <c r="C43" s="347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>
    <tabColor rgb="FF7030A0"/>
  </sheetPr>
  <dimension ref="A1:E13"/>
  <sheetViews>
    <sheetView showGridLines="0" zoomScaleNormal="100" workbookViewId="0">
      <selection activeCell="C5" sqref="C5"/>
    </sheetView>
  </sheetViews>
  <sheetFormatPr defaultColWidth="9.140625" defaultRowHeight="16.5" x14ac:dyDescent="0.35"/>
  <cols>
    <col min="1" max="1" width="7" style="91" customWidth="1"/>
    <col min="2" max="2" width="15.42578125" style="91" customWidth="1"/>
    <col min="3" max="3" width="49.140625" style="91" customWidth="1"/>
    <col min="4" max="4" width="15.140625" style="91" customWidth="1"/>
    <col min="5" max="5" width="13.7109375" style="116" customWidth="1"/>
    <col min="6" max="6" width="9.140625" style="91"/>
    <col min="7" max="7" width="12.140625" style="91" customWidth="1"/>
    <col min="8" max="8" width="13.5703125" style="91" customWidth="1"/>
    <col min="9" max="16384" width="9.140625" style="91"/>
  </cols>
  <sheetData>
    <row r="1" spans="1:5" ht="30.75" customHeight="1" x14ac:dyDescent="0.35">
      <c r="A1" s="341" t="s">
        <v>262</v>
      </c>
      <c r="B1" s="341"/>
      <c r="C1" s="341"/>
      <c r="D1" s="341"/>
      <c r="E1" s="341"/>
    </row>
    <row r="2" spans="1:5" ht="48.75" customHeight="1" x14ac:dyDescent="0.35">
      <c r="A2" s="348" t="s">
        <v>416</v>
      </c>
      <c r="B2" s="348"/>
      <c r="C2" s="348"/>
      <c r="D2" s="348"/>
      <c r="E2" s="348"/>
    </row>
    <row r="3" spans="1:5" ht="18" x14ac:dyDescent="0.4">
      <c r="A3" s="92" t="s">
        <v>263</v>
      </c>
      <c r="B3" s="92" t="s">
        <v>266</v>
      </c>
      <c r="C3" s="92" t="s">
        <v>238</v>
      </c>
      <c r="D3" s="92" t="s">
        <v>10</v>
      </c>
      <c r="E3" s="92" t="s">
        <v>267</v>
      </c>
    </row>
    <row r="4" spans="1:5" ht="66.95" customHeight="1" x14ac:dyDescent="0.35">
      <c r="A4" s="93">
        <v>1</v>
      </c>
      <c r="B4" s="138">
        <f>purchase!D3</f>
        <v>45666</v>
      </c>
      <c r="C4" s="141" t="str">
        <f>'1'!A2</f>
        <v>০৯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4" s="145">
        <f>'1'!C22</f>
        <v>34835</v>
      </c>
      <c r="E4" s="146" t="s">
        <v>417</v>
      </c>
    </row>
    <row r="5" spans="1:5" ht="66.95" customHeight="1" x14ac:dyDescent="0.35">
      <c r="A5" s="93">
        <v>2</v>
      </c>
      <c r="B5" s="138">
        <f>purchase!F3</f>
        <v>45667</v>
      </c>
      <c r="C5" s="141" t="str">
        <f>'2'!A2</f>
        <v xml:space="preserve">১০ জানুয়ারি ২০২৫ হোস্টেল অতিথি ও প্রত্যাশি প্রতিষ্ঠানের জন্য ক্রয়কৃত মালামালের ভাউচার সমূহের টপশীট </v>
      </c>
      <c r="D5" s="145">
        <f>'2'!C27</f>
        <v>83434</v>
      </c>
      <c r="E5" s="146" t="s">
        <v>418</v>
      </c>
    </row>
    <row r="6" spans="1:5" ht="66.95" customHeight="1" x14ac:dyDescent="0.35">
      <c r="A6" s="93">
        <v>3</v>
      </c>
      <c r="B6" s="138">
        <f>purchase!H3</f>
        <v>45668</v>
      </c>
      <c r="C6" s="141" t="str">
        <f>'3'!A2</f>
        <v>১১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6" s="145">
        <f>'3'!C27</f>
        <v>4624</v>
      </c>
      <c r="E6" s="146" t="s">
        <v>419</v>
      </c>
    </row>
    <row r="7" spans="1:5" ht="66.95" customHeight="1" x14ac:dyDescent="0.35">
      <c r="A7" s="93">
        <v>4</v>
      </c>
      <c r="B7" s="138">
        <f>purchase!J3</f>
        <v>45669</v>
      </c>
      <c r="C7" s="141" t="str">
        <f>'4'!A2</f>
        <v>১২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7" s="145">
        <f>'4'!C24</f>
        <v>11781</v>
      </c>
      <c r="E7" s="146" t="s">
        <v>420</v>
      </c>
    </row>
    <row r="8" spans="1:5" ht="66.95" customHeight="1" x14ac:dyDescent="0.35">
      <c r="A8" s="93">
        <v>5</v>
      </c>
      <c r="B8" s="138">
        <f>purchase!L3</f>
        <v>45670</v>
      </c>
      <c r="C8" s="141" t="str">
        <f>'5'!A2</f>
        <v>১৩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8" s="145">
        <f>'5'!C21</f>
        <v>12905</v>
      </c>
      <c r="E8" s="146" t="s">
        <v>421</v>
      </c>
    </row>
    <row r="9" spans="1:5" ht="66.95" customHeight="1" x14ac:dyDescent="0.35">
      <c r="A9" s="93">
        <v>6</v>
      </c>
      <c r="B9" s="138">
        <f>purchase!N3</f>
        <v>45671</v>
      </c>
      <c r="C9" s="141" t="str">
        <f>'6'!A2</f>
        <v>১৪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9" s="145">
        <f>'6'!C20</f>
        <v>135804</v>
      </c>
      <c r="E9" s="146" t="s">
        <v>422</v>
      </c>
    </row>
    <row r="10" spans="1:5" ht="66.95" customHeight="1" x14ac:dyDescent="0.35">
      <c r="A10" s="93">
        <v>7</v>
      </c>
      <c r="B10" s="138">
        <f>purchase!P3</f>
        <v>45672</v>
      </c>
      <c r="C10" s="141" t="str">
        <f>'7'!A2</f>
        <v>১৫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10" s="145">
        <f>'7'!C39</f>
        <v>143185</v>
      </c>
      <c r="E10" s="146" t="s">
        <v>423</v>
      </c>
    </row>
    <row r="11" spans="1:5" ht="66.95" customHeight="1" x14ac:dyDescent="0.35">
      <c r="A11" s="93">
        <v>8</v>
      </c>
      <c r="B11" s="138">
        <f>purchase!R3</f>
        <v>45673</v>
      </c>
      <c r="C11" s="141" t="str">
        <f>'8'!A2</f>
        <v>১৬ জানুয়ারি ২০২৫ হোস্টেল অতিথি ও প্রত্যাশি প্রতিষ্ঠানের জন্য ক্রয়কৃত মালামালের ভাউচার সমূহের টপশীট</v>
      </c>
      <c r="D11" s="145">
        <f>'8'!C42</f>
        <v>115117</v>
      </c>
      <c r="E11" s="146" t="s">
        <v>424</v>
      </c>
    </row>
    <row r="12" spans="1:5" s="94" customFormat="1" ht="21" x14ac:dyDescent="0.45">
      <c r="A12" s="147"/>
      <c r="B12" s="148"/>
      <c r="C12" s="149" t="s">
        <v>260</v>
      </c>
      <c r="D12" s="137">
        <f>SUM(D4:D11)</f>
        <v>541685</v>
      </c>
      <c r="E12" s="113"/>
    </row>
    <row r="13" spans="1:5" ht="21" x14ac:dyDescent="0.45">
      <c r="C13" s="351" t="s">
        <v>431</v>
      </c>
      <c r="D13" s="351"/>
      <c r="E13" s="351"/>
    </row>
  </sheetData>
  <mergeCells count="3">
    <mergeCell ref="A1:E1"/>
    <mergeCell ref="A2:E2"/>
    <mergeCell ref="C13:E13"/>
  </mergeCells>
  <pageMargins left="0.3" right="0.3" top="0.4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297"/>
  <sheetViews>
    <sheetView showGridLines="0" tabSelected="1" zoomScaleNormal="100" workbookViewId="0">
      <pane xSplit="15" ySplit="2" topLeftCell="Q3" activePane="bottomRight" state="frozen"/>
      <selection pane="topRight" activeCell="P1" sqref="P1"/>
      <selection pane="bottomLeft" activeCell="A3" sqref="A3"/>
      <selection pane="bottomRight" activeCell="H20" sqref="H20"/>
    </sheetView>
  </sheetViews>
  <sheetFormatPr defaultColWidth="9.140625" defaultRowHeight="20.25" customHeight="1" x14ac:dyDescent="0.3"/>
  <cols>
    <col min="1" max="1" width="5.28515625" style="6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3.85546875" style="5" customWidth="1"/>
    <col min="13" max="13" width="14.4257812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5"/>
    <col min="18" max="35" width="9.140625" style="1"/>
    <col min="36" max="37" width="9.140625" style="5"/>
    <col min="38" max="16384" width="9.140625" style="1"/>
  </cols>
  <sheetData>
    <row r="1" spans="1:37" ht="41.25" customHeight="1" x14ac:dyDescent="0.3">
      <c r="A1" s="352" t="s">
        <v>433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40"/>
      <c r="N1" s="88">
        <f>F254+L254</f>
        <v>647339.51059416274</v>
      </c>
      <c r="O1" s="87" t="b">
        <f>ROUND(N1,2)=ROUND(N2,2)</f>
        <v>1</v>
      </c>
      <c r="P1" s="23"/>
      <c r="Q1" s="25"/>
    </row>
    <row r="2" spans="1:37" s="2" customFormat="1" ht="49.5" customHeight="1" x14ac:dyDescent="0.25">
      <c r="A2" s="41" t="s">
        <v>0</v>
      </c>
      <c r="B2" s="42" t="s">
        <v>227</v>
      </c>
      <c r="C2" s="42" t="s">
        <v>1</v>
      </c>
      <c r="D2" s="42" t="s">
        <v>2</v>
      </c>
      <c r="E2" s="43" t="s">
        <v>229</v>
      </c>
      <c r="F2" s="43" t="s">
        <v>233</v>
      </c>
      <c r="G2" s="43" t="s">
        <v>351</v>
      </c>
      <c r="H2" s="43" t="s">
        <v>352</v>
      </c>
      <c r="I2" s="43" t="s">
        <v>230</v>
      </c>
      <c r="J2" s="43" t="s">
        <v>232</v>
      </c>
      <c r="K2" s="43" t="s">
        <v>231</v>
      </c>
      <c r="L2" s="43" t="s">
        <v>228</v>
      </c>
      <c r="M2" s="44" t="s">
        <v>225</v>
      </c>
      <c r="N2" s="86">
        <f>H254+J254</f>
        <v>647339.51059416262</v>
      </c>
      <c r="O2" s="24"/>
      <c r="P2" s="24"/>
      <c r="Q2" s="24" t="s">
        <v>344</v>
      </c>
    </row>
    <row r="3" spans="1:37" ht="20.25" customHeight="1" x14ac:dyDescent="0.3">
      <c r="A3" s="45" t="s">
        <v>257</v>
      </c>
      <c r="B3" s="41" t="s">
        <v>217</v>
      </c>
      <c r="C3" s="41" t="s">
        <v>218</v>
      </c>
      <c r="D3" s="41" t="s">
        <v>219</v>
      </c>
      <c r="E3" s="39" t="s">
        <v>220</v>
      </c>
      <c r="F3" s="39" t="s">
        <v>221</v>
      </c>
      <c r="G3" s="39" t="s">
        <v>222</v>
      </c>
      <c r="H3" s="39" t="s">
        <v>223</v>
      </c>
      <c r="I3" s="39" t="s">
        <v>234</v>
      </c>
      <c r="J3" s="39" t="s">
        <v>235</v>
      </c>
      <c r="K3" s="39" t="s">
        <v>236</v>
      </c>
      <c r="L3" s="39" t="s">
        <v>237</v>
      </c>
      <c r="M3" s="40"/>
      <c r="N3" s="23"/>
      <c r="O3" s="23"/>
      <c r="P3" s="23"/>
      <c r="Q3" s="25"/>
      <c r="AJ3" s="5" t="s">
        <v>13</v>
      </c>
      <c r="AK3" s="5" t="s">
        <v>15</v>
      </c>
    </row>
    <row r="4" spans="1:37" ht="20.25" customHeight="1" x14ac:dyDescent="0.3">
      <c r="A4" s="45">
        <f>SUBTOTAL(103,B$4:B4)</f>
        <v>1</v>
      </c>
      <c r="B4" s="21">
        <f>purchase!A5</f>
        <v>1</v>
      </c>
      <c r="C4" s="46" t="str">
        <f>purchase!B5</f>
        <v>মিনিকেট চাল (রশিদ)</v>
      </c>
      <c r="D4" s="21" t="str">
        <f>purchase!C5</f>
        <v>কেজি</v>
      </c>
      <c r="E4" s="47">
        <f>store!X3</f>
        <v>104</v>
      </c>
      <c r="F4" s="47">
        <f>E4*M4</f>
        <v>8215.3054064525477</v>
      </c>
      <c r="G4" s="47">
        <f>purchase!T5</f>
        <v>50</v>
      </c>
      <c r="H4" s="47">
        <f>G4*purchase!U5</f>
        <v>4000</v>
      </c>
      <c r="I4" s="47">
        <f>store!E3</f>
        <v>73</v>
      </c>
      <c r="J4" s="47">
        <f>I4*store!D3</f>
        <v>5716.1785095544556</v>
      </c>
      <c r="K4" s="47">
        <f>(G4+I4)-E4</f>
        <v>19</v>
      </c>
      <c r="L4" s="47">
        <f>K4*M4</f>
        <v>1500.8731031019076</v>
      </c>
      <c r="M4" s="48">
        <f>IF(ISERR((J4+H4)/(G4+I4)),purchase!U5,(J4+H4)/(G4+I4))</f>
        <v>78.993321215889878</v>
      </c>
      <c r="N4" s="49">
        <f>J4+H4</f>
        <v>9716.1785095544546</v>
      </c>
      <c r="O4" s="49">
        <f>L4+F4</f>
        <v>9716.1785095544546</v>
      </c>
      <c r="P4" s="50" t="b">
        <f>ROUND(N4,2)=ROUND(O4,2)</f>
        <v>1</v>
      </c>
      <c r="Q4" s="29" t="str">
        <f>IF(AND(F4=0,L4=0),"HIDE","SHOW")</f>
        <v>SHOW</v>
      </c>
      <c r="AJ4" s="68">
        <f>M4</f>
        <v>78.993321215889878</v>
      </c>
      <c r="AK4" s="68">
        <f>K4</f>
        <v>19</v>
      </c>
    </row>
    <row r="5" spans="1:37" ht="20.25" customHeight="1" x14ac:dyDescent="0.3">
      <c r="A5" s="45">
        <f>SUBTOTAL(103,B$4:B5)</f>
        <v>2</v>
      </c>
      <c r="B5" s="21">
        <f>purchase!A6</f>
        <v>2</v>
      </c>
      <c r="C5" s="46" t="str">
        <f>purchase!B6</f>
        <v xml:space="preserve">নাজিরশাইল চাল </v>
      </c>
      <c r="D5" s="21" t="str">
        <f>purchase!C6</f>
        <v>কেজি</v>
      </c>
      <c r="E5" s="47">
        <f>store!X4</f>
        <v>0</v>
      </c>
      <c r="F5" s="47">
        <f t="shared" ref="F5:F68" si="0">E5*M5</f>
        <v>0</v>
      </c>
      <c r="G5" s="47">
        <f>purchase!T6</f>
        <v>0</v>
      </c>
      <c r="H5" s="47">
        <f>G5*purchase!U6</f>
        <v>0</v>
      </c>
      <c r="I5" s="47">
        <f>store!E4</f>
        <v>0</v>
      </c>
      <c r="J5" s="47">
        <f>I5*store!D4</f>
        <v>0</v>
      </c>
      <c r="K5" s="47">
        <f t="shared" ref="K5:K68" si="1">(G5+I5)-E5</f>
        <v>0</v>
      </c>
      <c r="L5" s="47">
        <f t="shared" ref="L5:L68" si="2">K5*M5</f>
        <v>0</v>
      </c>
      <c r="M5" s="48">
        <f>IF(ISERR((J5+H5)/(G5+I5)),purchase!U6,(J5+H5)/(G5+I5))</f>
        <v>0</v>
      </c>
      <c r="N5" s="49">
        <f t="shared" ref="N5:N68" si="3">J5+H5</f>
        <v>0</v>
      </c>
      <c r="O5" s="49">
        <f t="shared" ref="O5:O68" si="4">L5+F5</f>
        <v>0</v>
      </c>
      <c r="P5" s="50" t="b">
        <f t="shared" ref="P5:P68" si="5">ROUND(N5,2)=ROUND(O5,2)</f>
        <v>1</v>
      </c>
      <c r="Q5" s="29" t="str">
        <f t="shared" ref="Q5:Q68" si="6">IF(AND(F5=0,L5=0),"HIDE","SHOW")</f>
        <v>HIDE</v>
      </c>
      <c r="AJ5" s="68">
        <f t="shared" ref="AJ5:AJ68" si="7">M5</f>
        <v>0</v>
      </c>
      <c r="AK5" s="68">
        <f t="shared" ref="AK5:AK68" si="8">K5</f>
        <v>0</v>
      </c>
    </row>
    <row r="6" spans="1:37" ht="20.25" customHeight="1" x14ac:dyDescent="0.3">
      <c r="A6" s="45">
        <f>SUBTOTAL(103,B$4:B6)</f>
        <v>3</v>
      </c>
      <c r="B6" s="21">
        <f>purchase!A7</f>
        <v>3</v>
      </c>
      <c r="C6" s="46" t="str">
        <f>purchase!B7</f>
        <v xml:space="preserve">কাটারি চাল </v>
      </c>
      <c r="D6" s="21" t="str">
        <f>purchase!C7</f>
        <v>কেজি</v>
      </c>
      <c r="E6" s="47">
        <f>store!X5</f>
        <v>53</v>
      </c>
      <c r="F6" s="47">
        <f t="shared" si="0"/>
        <v>6077.3961536702163</v>
      </c>
      <c r="G6" s="47">
        <f>purchase!T7</f>
        <v>0</v>
      </c>
      <c r="H6" s="47">
        <f>G6*purchase!U7</f>
        <v>0</v>
      </c>
      <c r="I6" s="47">
        <f>store!E5</f>
        <v>66</v>
      </c>
      <c r="J6" s="47">
        <f>I6*store!D5</f>
        <v>7568.0782290987599</v>
      </c>
      <c r="K6" s="47">
        <f t="shared" si="1"/>
        <v>13</v>
      </c>
      <c r="L6" s="47">
        <f t="shared" si="2"/>
        <v>1490.6820754285436</v>
      </c>
      <c r="M6" s="48">
        <f>IF(ISERR((J6+H6)/(G6+I6)),purchase!U7,(J6+H6)/(G6+I6))</f>
        <v>114.66785195604182</v>
      </c>
      <c r="N6" s="49">
        <f t="shared" si="3"/>
        <v>7568.0782290987599</v>
      </c>
      <c r="O6" s="49">
        <f t="shared" si="4"/>
        <v>7568.0782290987599</v>
      </c>
      <c r="P6" s="50" t="b">
        <f t="shared" si="5"/>
        <v>1</v>
      </c>
      <c r="Q6" s="29" t="str">
        <f t="shared" si="6"/>
        <v>SHOW</v>
      </c>
      <c r="AJ6" s="68">
        <f t="shared" si="7"/>
        <v>114.66785195604182</v>
      </c>
      <c r="AK6" s="68">
        <f t="shared" si="8"/>
        <v>13</v>
      </c>
    </row>
    <row r="7" spans="1:37" ht="20.25" customHeight="1" x14ac:dyDescent="0.3">
      <c r="A7" s="45">
        <f>SUBTOTAL(103,B$4:B7)</f>
        <v>4</v>
      </c>
      <c r="B7" s="21">
        <f>purchase!A8</f>
        <v>4</v>
      </c>
      <c r="C7" s="46" t="str">
        <f>purchase!B8</f>
        <v>পোলাও চাল (এরফান)</v>
      </c>
      <c r="D7" s="21" t="str">
        <f>purchase!C8</f>
        <v>কেজি</v>
      </c>
      <c r="E7" s="47">
        <f>store!X6</f>
        <v>127</v>
      </c>
      <c r="F7" s="47">
        <f t="shared" si="0"/>
        <v>16113.401238315975</v>
      </c>
      <c r="G7" s="47">
        <f>purchase!T8</f>
        <v>150</v>
      </c>
      <c r="H7" s="47">
        <f>G7*purchase!U8</f>
        <v>19000</v>
      </c>
      <c r="I7" s="47">
        <f>store!E6</f>
        <v>28.449999999999989</v>
      </c>
      <c r="J7" s="47">
        <f>I7*store!D6</f>
        <v>3641.2318974605159</v>
      </c>
      <c r="K7" s="47">
        <f t="shared" si="1"/>
        <v>51.449999999999989</v>
      </c>
      <c r="L7" s="47">
        <f t="shared" si="2"/>
        <v>6527.8306591445407</v>
      </c>
      <c r="M7" s="48">
        <f>IF(ISERR((J7+H7)/(G7+I7)),purchase!U8,(J7+H7)/(G7+I7))</f>
        <v>126.8771751048502</v>
      </c>
      <c r="N7" s="49">
        <f t="shared" si="3"/>
        <v>22641.231897460515</v>
      </c>
      <c r="O7" s="49">
        <f t="shared" si="4"/>
        <v>22641.231897460515</v>
      </c>
      <c r="P7" s="50" t="b">
        <f t="shared" si="5"/>
        <v>1</v>
      </c>
      <c r="Q7" s="29" t="str">
        <f t="shared" si="6"/>
        <v>SHOW</v>
      </c>
      <c r="AJ7" s="68">
        <f t="shared" si="7"/>
        <v>126.8771751048502</v>
      </c>
      <c r="AK7" s="68">
        <f t="shared" si="8"/>
        <v>51.449999999999989</v>
      </c>
    </row>
    <row r="8" spans="1:37" ht="20.25" customHeight="1" x14ac:dyDescent="0.3">
      <c r="A8" s="45">
        <f>SUBTOTAL(103,B$4:B8)</f>
        <v>5</v>
      </c>
      <c r="B8" s="21">
        <f>purchase!A9</f>
        <v>5</v>
      </c>
      <c r="C8" s="46" t="str">
        <f>purchase!B9</f>
        <v>বাসমতি চাল</v>
      </c>
      <c r="D8" s="21" t="str">
        <f>purchase!C9</f>
        <v>কেজি</v>
      </c>
      <c r="E8" s="47">
        <f>store!X7</f>
        <v>0</v>
      </c>
      <c r="F8" s="47">
        <f t="shared" si="0"/>
        <v>0</v>
      </c>
      <c r="G8" s="47">
        <f>purchase!T9</f>
        <v>0</v>
      </c>
      <c r="H8" s="47">
        <f>G8*purchase!U9</f>
        <v>0</v>
      </c>
      <c r="I8" s="47">
        <f>store!E7</f>
        <v>0</v>
      </c>
      <c r="J8" s="47">
        <f>I8*store!D7</f>
        <v>0</v>
      </c>
      <c r="K8" s="47">
        <f t="shared" si="1"/>
        <v>0</v>
      </c>
      <c r="L8" s="47">
        <f t="shared" si="2"/>
        <v>0</v>
      </c>
      <c r="M8" s="48">
        <f>IF(ISERR((J8+H8)/(G8+I8)),purchase!U9,(J8+H8)/(G8+I8))</f>
        <v>0</v>
      </c>
      <c r="N8" s="49">
        <f t="shared" si="3"/>
        <v>0</v>
      </c>
      <c r="O8" s="49">
        <f t="shared" si="4"/>
        <v>0</v>
      </c>
      <c r="P8" s="50" t="b">
        <f t="shared" si="5"/>
        <v>1</v>
      </c>
      <c r="Q8" s="29" t="str">
        <f t="shared" si="6"/>
        <v>HIDE</v>
      </c>
      <c r="AJ8" s="68">
        <f t="shared" si="7"/>
        <v>0</v>
      </c>
      <c r="AK8" s="68">
        <f t="shared" si="8"/>
        <v>0</v>
      </c>
    </row>
    <row r="9" spans="1:37" ht="20.25" customHeight="1" x14ac:dyDescent="0.3">
      <c r="A9" s="45">
        <f>SUBTOTAL(103,B$4:B9)</f>
        <v>6</v>
      </c>
      <c r="B9" s="21">
        <f>purchase!A10</f>
        <v>6</v>
      </c>
      <c r="C9" s="46" t="str">
        <f>purchase!B10</f>
        <v>মশুর ডাল</v>
      </c>
      <c r="D9" s="21" t="str">
        <f>purchase!C10</f>
        <v>কেজি</v>
      </c>
      <c r="E9" s="47">
        <f>store!X8</f>
        <v>22</v>
      </c>
      <c r="F9" s="47">
        <f t="shared" si="0"/>
        <v>2909.0513846085869</v>
      </c>
      <c r="G9" s="47">
        <f>purchase!T10</f>
        <v>30</v>
      </c>
      <c r="H9" s="47">
        <f>G9*purchase!U10</f>
        <v>3960</v>
      </c>
      <c r="I9" s="47">
        <f>store!E8</f>
        <v>11.57</v>
      </c>
      <c r="J9" s="47">
        <f>I9*store!D8</f>
        <v>1536.7848208263158</v>
      </c>
      <c r="K9" s="47">
        <f t="shared" si="1"/>
        <v>19.57</v>
      </c>
      <c r="L9" s="47">
        <f t="shared" si="2"/>
        <v>2587.7334362177294</v>
      </c>
      <c r="M9" s="48">
        <f>IF(ISERR((J9+H9)/(G9+I9)),purchase!U10,(J9+H9)/(G9+I9))</f>
        <v>132.22960839129939</v>
      </c>
      <c r="N9" s="49">
        <f t="shared" si="3"/>
        <v>5496.7848208263158</v>
      </c>
      <c r="O9" s="49">
        <f t="shared" si="4"/>
        <v>5496.7848208263167</v>
      </c>
      <c r="P9" s="50" t="b">
        <f t="shared" si="5"/>
        <v>1</v>
      </c>
      <c r="Q9" s="29" t="str">
        <f t="shared" si="6"/>
        <v>SHOW</v>
      </c>
      <c r="AJ9" s="68">
        <f t="shared" si="7"/>
        <v>132.22960839129939</v>
      </c>
      <c r="AK9" s="68">
        <f t="shared" si="8"/>
        <v>19.57</v>
      </c>
    </row>
    <row r="10" spans="1:37" ht="20.25" customHeight="1" x14ac:dyDescent="0.3">
      <c r="A10" s="45">
        <f>SUBTOTAL(103,B$4:B10)</f>
        <v>7</v>
      </c>
      <c r="B10" s="21">
        <f>purchase!A11</f>
        <v>7</v>
      </c>
      <c r="C10" s="46" t="str">
        <f>purchase!B11</f>
        <v xml:space="preserve">মুগ ডাল </v>
      </c>
      <c r="D10" s="21" t="str">
        <f>purchase!C11</f>
        <v>কেজি</v>
      </c>
      <c r="E10" s="47">
        <f>store!X9</f>
        <v>13</v>
      </c>
      <c r="F10" s="47">
        <f t="shared" si="0"/>
        <v>2046.8696328490348</v>
      </c>
      <c r="G10" s="47">
        <f>purchase!T11</f>
        <v>25</v>
      </c>
      <c r="H10" s="47">
        <f>G10*purchase!U11</f>
        <v>3950</v>
      </c>
      <c r="I10" s="47">
        <f>store!E9</f>
        <v>11.950000000000003</v>
      </c>
      <c r="J10" s="47">
        <f>I10*store!D9</f>
        <v>1867.8333025978336</v>
      </c>
      <c r="K10" s="47">
        <f t="shared" si="1"/>
        <v>23.950000000000003</v>
      </c>
      <c r="L10" s="47">
        <f t="shared" si="2"/>
        <v>3770.963669748799</v>
      </c>
      <c r="M10" s="48">
        <f>IF(ISERR((J10+H10)/(G10+I10)),purchase!U11,(J10+H10)/(G10+I10))</f>
        <v>157.45151021915652</v>
      </c>
      <c r="N10" s="49">
        <f t="shared" si="3"/>
        <v>5817.8333025978336</v>
      </c>
      <c r="O10" s="49">
        <f t="shared" si="4"/>
        <v>5817.8333025978336</v>
      </c>
      <c r="P10" s="50" t="b">
        <f t="shared" si="5"/>
        <v>1</v>
      </c>
      <c r="Q10" s="29" t="str">
        <f t="shared" si="6"/>
        <v>SHOW</v>
      </c>
      <c r="AJ10" s="68">
        <f t="shared" si="7"/>
        <v>157.45151021915652</v>
      </c>
      <c r="AK10" s="68">
        <f t="shared" si="8"/>
        <v>23.950000000000003</v>
      </c>
    </row>
    <row r="11" spans="1:37" ht="20.25" customHeight="1" x14ac:dyDescent="0.3">
      <c r="A11" s="45">
        <f>SUBTOTAL(103,B$4:B11)</f>
        <v>8</v>
      </c>
      <c r="B11" s="21">
        <f>purchase!A12</f>
        <v>8</v>
      </c>
      <c r="C11" s="46" t="str">
        <f>purchase!B12</f>
        <v>বুটের ডাল</v>
      </c>
      <c r="D11" s="21" t="str">
        <f>purchase!C12</f>
        <v>কেজি</v>
      </c>
      <c r="E11" s="47">
        <f>store!X10</f>
        <v>13</v>
      </c>
      <c r="F11" s="47">
        <f t="shared" si="0"/>
        <v>1706.3695719198506</v>
      </c>
      <c r="G11" s="47">
        <f>purchase!T12</f>
        <v>0</v>
      </c>
      <c r="H11" s="47">
        <f>G11*purchase!U12</f>
        <v>0</v>
      </c>
      <c r="I11" s="47">
        <f>store!E10</f>
        <v>20.950000000000003</v>
      </c>
      <c r="J11" s="47">
        <f>I11*store!D10</f>
        <v>2749.8801947477596</v>
      </c>
      <c r="K11" s="47">
        <f t="shared" si="1"/>
        <v>7.9500000000000028</v>
      </c>
      <c r="L11" s="47">
        <f t="shared" si="2"/>
        <v>1043.5106228279089</v>
      </c>
      <c r="M11" s="48">
        <f>IF(ISERR((J11+H11)/(G11+I11)),purchase!U12,(J11+H11)/(G11+I11))</f>
        <v>131.2591978399885</v>
      </c>
      <c r="N11" s="49">
        <f t="shared" si="3"/>
        <v>2749.8801947477596</v>
      </c>
      <c r="O11" s="49">
        <f t="shared" si="4"/>
        <v>2749.8801947477596</v>
      </c>
      <c r="P11" s="50" t="b">
        <f t="shared" si="5"/>
        <v>1</v>
      </c>
      <c r="Q11" s="29" t="str">
        <f t="shared" si="6"/>
        <v>SHOW</v>
      </c>
      <c r="AJ11" s="68">
        <f t="shared" si="7"/>
        <v>131.2591978399885</v>
      </c>
      <c r="AK11" s="68">
        <f t="shared" si="8"/>
        <v>7.9500000000000028</v>
      </c>
    </row>
    <row r="12" spans="1:37" ht="20.25" customHeight="1" x14ac:dyDescent="0.3">
      <c r="A12" s="45">
        <f>SUBTOTAL(103,B$4:B12)</f>
        <v>9</v>
      </c>
      <c r="B12" s="21">
        <f>purchase!A13</f>
        <v>9</v>
      </c>
      <c r="C12" s="46" t="str">
        <f>purchase!B13</f>
        <v>সুজি</v>
      </c>
      <c r="D12" s="21" t="str">
        <f>purchase!C13</f>
        <v>কেজি</v>
      </c>
      <c r="E12" s="47">
        <f>store!X11</f>
        <v>0</v>
      </c>
      <c r="F12" s="47">
        <f t="shared" si="0"/>
        <v>0</v>
      </c>
      <c r="G12" s="47">
        <f>purchase!T13</f>
        <v>0</v>
      </c>
      <c r="H12" s="47">
        <f>G12*purchase!U13</f>
        <v>0</v>
      </c>
      <c r="I12" s="47">
        <f>store!E11</f>
        <v>0</v>
      </c>
      <c r="J12" s="47">
        <f>I12*store!D11</f>
        <v>0</v>
      </c>
      <c r="K12" s="47">
        <f t="shared" si="1"/>
        <v>0</v>
      </c>
      <c r="L12" s="47">
        <f t="shared" si="2"/>
        <v>0</v>
      </c>
      <c r="M12" s="48">
        <f>IF(ISERR((J12+H12)/(G12+I12)),purchase!U13,(J12+H12)/(G12+I12))</f>
        <v>0</v>
      </c>
      <c r="N12" s="49">
        <f t="shared" si="3"/>
        <v>0</v>
      </c>
      <c r="O12" s="49">
        <f t="shared" si="4"/>
        <v>0</v>
      </c>
      <c r="P12" s="50" t="b">
        <f t="shared" si="5"/>
        <v>1</v>
      </c>
      <c r="Q12" s="29" t="str">
        <f t="shared" si="6"/>
        <v>HIDE</v>
      </c>
      <c r="AJ12" s="68">
        <f t="shared" si="7"/>
        <v>0</v>
      </c>
      <c r="AK12" s="68">
        <f t="shared" si="8"/>
        <v>0</v>
      </c>
    </row>
    <row r="13" spans="1:37" ht="20.25" customHeight="1" x14ac:dyDescent="0.3">
      <c r="A13" s="45">
        <f>SUBTOTAL(103,B$4:B13)</f>
        <v>10</v>
      </c>
      <c r="B13" s="21">
        <f>purchase!A14</f>
        <v>10</v>
      </c>
      <c r="C13" s="46" t="str">
        <f>purchase!B14</f>
        <v>আটা</v>
      </c>
      <c r="D13" s="21" t="str">
        <f>purchase!C14</f>
        <v>কেজি</v>
      </c>
      <c r="E13" s="47">
        <f>store!X12</f>
        <v>4</v>
      </c>
      <c r="F13" s="47">
        <f t="shared" si="0"/>
        <v>240</v>
      </c>
      <c r="G13" s="47">
        <f>purchase!T14</f>
        <v>4</v>
      </c>
      <c r="H13" s="47">
        <f>G13*purchase!U14</f>
        <v>240</v>
      </c>
      <c r="I13" s="47">
        <f>store!E12</f>
        <v>0</v>
      </c>
      <c r="J13" s="47">
        <f>I13*store!D12</f>
        <v>0</v>
      </c>
      <c r="K13" s="47">
        <f t="shared" si="1"/>
        <v>0</v>
      </c>
      <c r="L13" s="47">
        <f t="shared" si="2"/>
        <v>0</v>
      </c>
      <c r="M13" s="48">
        <f>IF(ISERR((J13+H13)/(G13+I13)),purchase!U14,(J13+H13)/(G13+I13))</f>
        <v>60</v>
      </c>
      <c r="N13" s="49">
        <f t="shared" si="3"/>
        <v>240</v>
      </c>
      <c r="O13" s="49">
        <f t="shared" si="4"/>
        <v>240</v>
      </c>
      <c r="P13" s="50" t="b">
        <f t="shared" si="5"/>
        <v>1</v>
      </c>
      <c r="Q13" s="29" t="str">
        <f t="shared" si="6"/>
        <v>SHOW</v>
      </c>
      <c r="AJ13" s="68">
        <f t="shared" si="7"/>
        <v>60</v>
      </c>
      <c r="AK13" s="68">
        <f t="shared" si="8"/>
        <v>0</v>
      </c>
    </row>
    <row r="14" spans="1:37" ht="20.25" customHeight="1" x14ac:dyDescent="0.3">
      <c r="A14" s="45">
        <f>SUBTOTAL(103,B$4:B14)</f>
        <v>11</v>
      </c>
      <c r="B14" s="21">
        <f>purchase!A15</f>
        <v>11</v>
      </c>
      <c r="C14" s="46" t="str">
        <f>purchase!B15</f>
        <v>সয়াবিন তেল</v>
      </c>
      <c r="D14" s="21" t="str">
        <f>purchase!C15</f>
        <v>লিটার</v>
      </c>
      <c r="E14" s="47">
        <f>store!X13</f>
        <v>105</v>
      </c>
      <c r="F14" s="47">
        <f t="shared" si="0"/>
        <v>17820</v>
      </c>
      <c r="G14" s="47">
        <f>purchase!T15</f>
        <v>105</v>
      </c>
      <c r="H14" s="47">
        <f>G14*purchase!U15</f>
        <v>17820</v>
      </c>
      <c r="I14" s="47">
        <f>store!E13</f>
        <v>0</v>
      </c>
      <c r="J14" s="47">
        <f>I14*store!D13</f>
        <v>0</v>
      </c>
      <c r="K14" s="47">
        <f t="shared" si="1"/>
        <v>0</v>
      </c>
      <c r="L14" s="47">
        <f t="shared" si="2"/>
        <v>0</v>
      </c>
      <c r="M14" s="48">
        <f>IF(ISERR((J14+H14)/(G14+I14)),purchase!U15,(J14+H14)/(G14+I14))</f>
        <v>169.71428571428572</v>
      </c>
      <c r="N14" s="49">
        <f t="shared" si="3"/>
        <v>17820</v>
      </c>
      <c r="O14" s="49">
        <f t="shared" si="4"/>
        <v>17820</v>
      </c>
      <c r="P14" s="50" t="b">
        <f t="shared" si="5"/>
        <v>1</v>
      </c>
      <c r="Q14" s="29" t="str">
        <f t="shared" si="6"/>
        <v>SHOW</v>
      </c>
      <c r="AJ14" s="68">
        <f t="shared" si="7"/>
        <v>169.71428571428572</v>
      </c>
      <c r="AK14" s="68">
        <f t="shared" si="8"/>
        <v>0</v>
      </c>
    </row>
    <row r="15" spans="1:37" ht="20.25" customHeight="1" x14ac:dyDescent="0.3">
      <c r="A15" s="45">
        <f>SUBTOTAL(103,B$4:B15)</f>
        <v>12</v>
      </c>
      <c r="B15" s="21">
        <f>purchase!A16</f>
        <v>12</v>
      </c>
      <c r="C15" s="46" t="str">
        <f>purchase!B16</f>
        <v>সরিষার তেল</v>
      </c>
      <c r="D15" s="21" t="str">
        <f>purchase!C16</f>
        <v>লিটার</v>
      </c>
      <c r="E15" s="47">
        <f>store!X14</f>
        <v>3</v>
      </c>
      <c r="F15" s="47">
        <f t="shared" si="0"/>
        <v>888</v>
      </c>
      <c r="G15" s="47">
        <f>purchase!T16</f>
        <v>5</v>
      </c>
      <c r="H15" s="47">
        <f>G15*purchase!U16</f>
        <v>1480</v>
      </c>
      <c r="I15" s="47">
        <f>store!E14</f>
        <v>0</v>
      </c>
      <c r="J15" s="47">
        <f>I15*store!D14</f>
        <v>0</v>
      </c>
      <c r="K15" s="47">
        <f t="shared" si="1"/>
        <v>2</v>
      </c>
      <c r="L15" s="47">
        <f t="shared" si="2"/>
        <v>592</v>
      </c>
      <c r="M15" s="48">
        <f>IF(ISERR((J15+H15)/(G15+I15)),purchase!U16,(J15+H15)/(G15+I15))</f>
        <v>296</v>
      </c>
      <c r="N15" s="49">
        <f t="shared" si="3"/>
        <v>1480</v>
      </c>
      <c r="O15" s="49">
        <f t="shared" si="4"/>
        <v>1480</v>
      </c>
      <c r="P15" s="50" t="b">
        <f t="shared" si="5"/>
        <v>1</v>
      </c>
      <c r="Q15" s="29" t="str">
        <f t="shared" si="6"/>
        <v>SHOW</v>
      </c>
      <c r="AJ15" s="68">
        <f t="shared" si="7"/>
        <v>296</v>
      </c>
      <c r="AK15" s="68">
        <f t="shared" si="8"/>
        <v>2</v>
      </c>
    </row>
    <row r="16" spans="1:37" ht="20.25" customHeight="1" x14ac:dyDescent="0.3">
      <c r="A16" s="45">
        <f>SUBTOTAL(103,B$4:B16)</f>
        <v>13</v>
      </c>
      <c r="B16" s="21">
        <f>purchase!A17</f>
        <v>13</v>
      </c>
      <c r="C16" s="46" t="str">
        <f>purchase!B17</f>
        <v>লবন</v>
      </c>
      <c r="D16" s="21" t="str">
        <f>purchase!C17</f>
        <v>কেজি</v>
      </c>
      <c r="E16" s="47">
        <f>store!X15</f>
        <v>17</v>
      </c>
      <c r="F16" s="47">
        <f t="shared" si="0"/>
        <v>659.19414893617011</v>
      </c>
      <c r="G16" s="47">
        <f>purchase!T17</f>
        <v>25</v>
      </c>
      <c r="H16" s="47">
        <f>G16*purchase!U17</f>
        <v>950</v>
      </c>
      <c r="I16" s="47">
        <f>store!E15</f>
        <v>22</v>
      </c>
      <c r="J16" s="47">
        <f>I16*store!D15</f>
        <v>872.47794117647049</v>
      </c>
      <c r="K16" s="47">
        <f t="shared" si="1"/>
        <v>30</v>
      </c>
      <c r="L16" s="47">
        <f t="shared" si="2"/>
        <v>1163.2837922403003</v>
      </c>
      <c r="M16" s="48">
        <f>IF(ISERR((J16+H16)/(G16+I16)),purchase!U17,(J16+H16)/(G16+I16))</f>
        <v>38.776126408010008</v>
      </c>
      <c r="N16" s="49">
        <f t="shared" si="3"/>
        <v>1822.4779411764705</v>
      </c>
      <c r="O16" s="49">
        <f t="shared" si="4"/>
        <v>1822.4779411764703</v>
      </c>
      <c r="P16" s="50" t="b">
        <f t="shared" si="5"/>
        <v>1</v>
      </c>
      <c r="Q16" s="29" t="str">
        <f t="shared" si="6"/>
        <v>SHOW</v>
      </c>
      <c r="AJ16" s="68">
        <f t="shared" si="7"/>
        <v>38.776126408010008</v>
      </c>
      <c r="AK16" s="68">
        <f t="shared" si="8"/>
        <v>30</v>
      </c>
    </row>
    <row r="17" spans="1:37" ht="20.25" customHeight="1" x14ac:dyDescent="0.3">
      <c r="A17" s="45">
        <f>SUBTOTAL(103,B$4:B17)</f>
        <v>14</v>
      </c>
      <c r="B17" s="21">
        <f>purchase!A18</f>
        <v>14</v>
      </c>
      <c r="C17" s="46" t="str">
        <f>purchase!B18</f>
        <v>হালিম মিক্স</v>
      </c>
      <c r="D17" s="21" t="str">
        <f>purchase!C18</f>
        <v>পিস</v>
      </c>
      <c r="E17" s="47">
        <f>store!X16</f>
        <v>0</v>
      </c>
      <c r="F17" s="47">
        <f t="shared" si="0"/>
        <v>0</v>
      </c>
      <c r="G17" s="47">
        <f>purchase!T18</f>
        <v>0</v>
      </c>
      <c r="H17" s="47">
        <f>G17*purchase!U18</f>
        <v>0</v>
      </c>
      <c r="I17" s="47">
        <f>store!E16</f>
        <v>0</v>
      </c>
      <c r="J17" s="47">
        <f>I17*store!D16</f>
        <v>0</v>
      </c>
      <c r="K17" s="47">
        <f t="shared" si="1"/>
        <v>0</v>
      </c>
      <c r="L17" s="47">
        <f t="shared" si="2"/>
        <v>0</v>
      </c>
      <c r="M17" s="48">
        <f>IF(ISERR((J17+H17)/(G17+I17)),purchase!U18,(J17+H17)/(G17+I17))</f>
        <v>0</v>
      </c>
      <c r="N17" s="49">
        <f t="shared" si="3"/>
        <v>0</v>
      </c>
      <c r="O17" s="49">
        <f t="shared" si="4"/>
        <v>0</v>
      </c>
      <c r="P17" s="50" t="b">
        <f t="shared" si="5"/>
        <v>1</v>
      </c>
      <c r="Q17" s="29" t="str">
        <f t="shared" si="6"/>
        <v>HIDE</v>
      </c>
      <c r="AJ17" s="68">
        <f t="shared" si="7"/>
        <v>0</v>
      </c>
      <c r="AK17" s="68">
        <f t="shared" si="8"/>
        <v>0</v>
      </c>
    </row>
    <row r="18" spans="1:37" ht="20.25" customHeight="1" x14ac:dyDescent="0.3">
      <c r="A18" s="45">
        <f>SUBTOTAL(103,B$4:B18)</f>
        <v>15</v>
      </c>
      <c r="B18" s="21">
        <f>purchase!A19</f>
        <v>15</v>
      </c>
      <c r="C18" s="46" t="str">
        <f>purchase!B19</f>
        <v>টেষ্টিং সল্ট</v>
      </c>
      <c r="D18" s="21" t="str">
        <f>purchase!C19</f>
        <v>প্যাকেট</v>
      </c>
      <c r="E18" s="47">
        <f>store!X17</f>
        <v>1.5</v>
      </c>
      <c r="F18" s="47">
        <f t="shared" si="0"/>
        <v>561.62292122069357</v>
      </c>
      <c r="G18" s="47">
        <f>purchase!T19</f>
        <v>1.2</v>
      </c>
      <c r="H18" s="47">
        <f>G18*purchase!U19</f>
        <v>470</v>
      </c>
      <c r="I18" s="47">
        <f>store!E17</f>
        <v>0.40000000000000036</v>
      </c>
      <c r="J18" s="47">
        <f>I18*store!D17</f>
        <v>129.06444930207314</v>
      </c>
      <c r="K18" s="47">
        <f t="shared" si="1"/>
        <v>0.10000000000000031</v>
      </c>
      <c r="L18" s="47">
        <f t="shared" si="2"/>
        <v>37.441528081379687</v>
      </c>
      <c r="M18" s="48">
        <f>IF(ISERR((J18+H18)/(G18+I18)),purchase!U19,(J18+H18)/(G18+I18))</f>
        <v>374.41528081379568</v>
      </c>
      <c r="N18" s="49">
        <f t="shared" si="3"/>
        <v>599.06444930207317</v>
      </c>
      <c r="O18" s="49">
        <f t="shared" si="4"/>
        <v>599.06444930207329</v>
      </c>
      <c r="P18" s="50" t="b">
        <f t="shared" si="5"/>
        <v>1</v>
      </c>
      <c r="Q18" s="29" t="str">
        <f t="shared" si="6"/>
        <v>SHOW</v>
      </c>
      <c r="AJ18" s="68">
        <f t="shared" si="7"/>
        <v>374.41528081379568</v>
      </c>
      <c r="AK18" s="68">
        <f t="shared" si="8"/>
        <v>0.10000000000000031</v>
      </c>
    </row>
    <row r="19" spans="1:37" ht="20.25" customHeight="1" x14ac:dyDescent="0.3">
      <c r="A19" s="45">
        <f>SUBTOTAL(103,B$4:B19)</f>
        <v>16</v>
      </c>
      <c r="B19" s="21">
        <f>purchase!A20</f>
        <v>16</v>
      </c>
      <c r="C19" s="46" t="str">
        <f>purchase!B20</f>
        <v>বিট লবন</v>
      </c>
      <c r="D19" s="21" t="str">
        <f>purchase!C20</f>
        <v>কেজি</v>
      </c>
      <c r="E19" s="47">
        <f>store!X18</f>
        <v>0</v>
      </c>
      <c r="F19" s="47">
        <f t="shared" si="0"/>
        <v>0</v>
      </c>
      <c r="G19" s="47">
        <f>purchase!T20</f>
        <v>0</v>
      </c>
      <c r="H19" s="47">
        <f>G19*purchase!U20</f>
        <v>0</v>
      </c>
      <c r="I19" s="47">
        <f>store!E18</f>
        <v>2.0000000000000018E-2</v>
      </c>
      <c r="J19" s="47">
        <f>I19*store!D18</f>
        <v>2.4000000000000021</v>
      </c>
      <c r="K19" s="47">
        <f t="shared" si="1"/>
        <v>2.0000000000000018E-2</v>
      </c>
      <c r="L19" s="47">
        <f t="shared" si="2"/>
        <v>2.4000000000000021</v>
      </c>
      <c r="M19" s="48">
        <f>IF(ISERR((J19+H19)/(G19+I19)),purchase!U20,(J19+H19)/(G19+I19))</f>
        <v>120</v>
      </c>
      <c r="N19" s="49">
        <f t="shared" si="3"/>
        <v>2.4000000000000021</v>
      </c>
      <c r="O19" s="49">
        <f t="shared" si="4"/>
        <v>2.4000000000000021</v>
      </c>
      <c r="P19" s="50" t="b">
        <f t="shared" si="5"/>
        <v>1</v>
      </c>
      <c r="Q19" s="29" t="str">
        <f t="shared" si="6"/>
        <v>SHOW</v>
      </c>
      <c r="AJ19" s="68">
        <f t="shared" si="7"/>
        <v>120</v>
      </c>
      <c r="AK19" s="68">
        <f t="shared" si="8"/>
        <v>2.0000000000000018E-2</v>
      </c>
    </row>
    <row r="20" spans="1:37" ht="20.25" customHeight="1" x14ac:dyDescent="0.3">
      <c r="A20" s="45">
        <f>SUBTOTAL(103,B$4:B20)</f>
        <v>17</v>
      </c>
      <c r="B20" s="21">
        <f>purchase!A21</f>
        <v>17</v>
      </c>
      <c r="C20" s="46" t="str">
        <f>purchase!B21</f>
        <v>ন্যাপকিন টিসু্</v>
      </c>
      <c r="D20" s="21" t="str">
        <f>purchase!C21</f>
        <v>পিস</v>
      </c>
      <c r="E20" s="47">
        <f>store!X19</f>
        <v>103</v>
      </c>
      <c r="F20" s="47">
        <f t="shared" si="0"/>
        <v>6156.8221232419464</v>
      </c>
      <c r="G20" s="47">
        <f>purchase!T21</f>
        <v>63</v>
      </c>
      <c r="H20" s="47">
        <f>G20*purchase!U21</f>
        <v>3780</v>
      </c>
      <c r="I20" s="47">
        <f>store!E19</f>
        <v>43</v>
      </c>
      <c r="J20" s="47">
        <f>I20*store!D19</f>
        <v>2556.1470394528769</v>
      </c>
      <c r="K20" s="47">
        <f t="shared" si="1"/>
        <v>3</v>
      </c>
      <c r="L20" s="47">
        <f t="shared" si="2"/>
        <v>179.3249162109305</v>
      </c>
      <c r="M20" s="48">
        <f>IF(ISERR((J20+H20)/(G20+I20)),purchase!U21,(J20+H20)/(G20+I20))</f>
        <v>59.774972070310163</v>
      </c>
      <c r="N20" s="49">
        <f t="shared" si="3"/>
        <v>6336.1470394528769</v>
      </c>
      <c r="O20" s="49">
        <f t="shared" si="4"/>
        <v>6336.1470394528769</v>
      </c>
      <c r="P20" s="50" t="b">
        <f t="shared" si="5"/>
        <v>1</v>
      </c>
      <c r="Q20" s="29" t="str">
        <f t="shared" si="6"/>
        <v>SHOW</v>
      </c>
      <c r="AJ20" s="68">
        <f t="shared" si="7"/>
        <v>59.774972070310163</v>
      </c>
      <c r="AK20" s="68">
        <f t="shared" si="8"/>
        <v>3</v>
      </c>
    </row>
    <row r="21" spans="1:37" ht="20.25" customHeight="1" x14ac:dyDescent="0.3">
      <c r="A21" s="45">
        <f>SUBTOTAL(103,B$4:B21)</f>
        <v>18</v>
      </c>
      <c r="B21" s="21">
        <f>purchase!A22</f>
        <v>18</v>
      </c>
      <c r="C21" s="46" t="str">
        <f>purchase!B22</f>
        <v>ডিপ্লোমা দুধ</v>
      </c>
      <c r="D21" s="21" t="str">
        <f>purchase!C22</f>
        <v>কেজি</v>
      </c>
      <c r="E21" s="47">
        <f>store!X20</f>
        <v>11</v>
      </c>
      <c r="F21" s="47">
        <f t="shared" si="0"/>
        <v>9259.013369098473</v>
      </c>
      <c r="G21" s="47">
        <f>purchase!T22</f>
        <v>11</v>
      </c>
      <c r="H21" s="47">
        <f>G21*purchase!U22</f>
        <v>9250</v>
      </c>
      <c r="I21" s="47">
        <f>store!E20</f>
        <v>0.65999999999999126</v>
      </c>
      <c r="J21" s="47">
        <f>I21*store!D20</f>
        <v>564.55417124437315</v>
      </c>
      <c r="K21" s="47">
        <f t="shared" si="1"/>
        <v>0.65999999999999126</v>
      </c>
      <c r="L21" s="47">
        <f t="shared" si="2"/>
        <v>555.54080214590101</v>
      </c>
      <c r="M21" s="48">
        <f>IF(ISERR((J21+H21)/(G21+I21)),purchase!U22,(J21+H21)/(G21+I21))</f>
        <v>841.72848809986112</v>
      </c>
      <c r="N21" s="49">
        <f t="shared" si="3"/>
        <v>9814.5541712443737</v>
      </c>
      <c r="O21" s="49">
        <f t="shared" si="4"/>
        <v>9814.5541712443737</v>
      </c>
      <c r="P21" s="50" t="b">
        <f t="shared" si="5"/>
        <v>1</v>
      </c>
      <c r="Q21" s="29" t="str">
        <f t="shared" si="6"/>
        <v>SHOW</v>
      </c>
      <c r="AJ21" s="68">
        <f t="shared" si="7"/>
        <v>841.72848809986112</v>
      </c>
      <c r="AK21" s="68">
        <f t="shared" si="8"/>
        <v>0.65999999999999126</v>
      </c>
    </row>
    <row r="22" spans="1:37" ht="20.25" customHeight="1" x14ac:dyDescent="0.3">
      <c r="A22" s="45">
        <f>SUBTOTAL(103,B$4:B22)</f>
        <v>19</v>
      </c>
      <c r="B22" s="21">
        <f>purchase!A23</f>
        <v>19</v>
      </c>
      <c r="C22" s="46" t="str">
        <f>purchase!B23</f>
        <v>টমেটোসস (১লি:)</v>
      </c>
      <c r="D22" s="21" t="str">
        <f>purchase!C23</f>
        <v>কেজি</v>
      </c>
      <c r="E22" s="47">
        <f>store!X21</f>
        <v>7</v>
      </c>
      <c r="F22" s="47">
        <f t="shared" si="0"/>
        <v>1424.3737816764133</v>
      </c>
      <c r="G22" s="47">
        <f>purchase!T23</f>
        <v>6</v>
      </c>
      <c r="H22" s="47">
        <f>G22*purchase!U23</f>
        <v>1200</v>
      </c>
      <c r="I22" s="47">
        <f>store!E21</f>
        <v>2</v>
      </c>
      <c r="J22" s="47">
        <f>I22*store!D21</f>
        <v>427.85575048732943</v>
      </c>
      <c r="K22" s="47">
        <f t="shared" si="1"/>
        <v>1</v>
      </c>
      <c r="L22" s="47">
        <f t="shared" si="2"/>
        <v>203.48196881091619</v>
      </c>
      <c r="M22" s="48">
        <f>IF(ISERR((J22+H22)/(G22+I22)),purchase!U23,(J22+H22)/(G22+I22))</f>
        <v>203.48196881091619</v>
      </c>
      <c r="N22" s="49">
        <f t="shared" si="3"/>
        <v>1627.8557504873295</v>
      </c>
      <c r="O22" s="49">
        <f t="shared" si="4"/>
        <v>1627.8557504873295</v>
      </c>
      <c r="P22" s="50" t="b">
        <f t="shared" si="5"/>
        <v>1</v>
      </c>
      <c r="Q22" s="29" t="str">
        <f t="shared" si="6"/>
        <v>SHOW</v>
      </c>
      <c r="AJ22" s="68">
        <f t="shared" si="7"/>
        <v>203.48196881091619</v>
      </c>
      <c r="AK22" s="68">
        <f t="shared" si="8"/>
        <v>1</v>
      </c>
    </row>
    <row r="23" spans="1:37" ht="20.25" customHeight="1" x14ac:dyDescent="0.3">
      <c r="A23" s="45">
        <f>SUBTOTAL(103,B$4:B23)</f>
        <v>20</v>
      </c>
      <c r="B23" s="21">
        <f>purchase!A24</f>
        <v>20</v>
      </c>
      <c r="C23" s="46" t="str">
        <f>purchase!B24</f>
        <v>পাতা সস (১০ গ্রাম)</v>
      </c>
      <c r="D23" s="21" t="str">
        <f>purchase!C24</f>
        <v>পিস</v>
      </c>
      <c r="E23" s="47">
        <f>store!X22</f>
        <v>784</v>
      </c>
      <c r="F23" s="47">
        <f t="shared" si="0"/>
        <v>1848.4082527963101</v>
      </c>
      <c r="G23" s="47">
        <f>purchase!T24</f>
        <v>1000</v>
      </c>
      <c r="H23" s="47">
        <f>G23*purchase!U24</f>
        <v>2350</v>
      </c>
      <c r="I23" s="47">
        <f>store!E22</f>
        <v>420</v>
      </c>
      <c r="J23" s="47">
        <f>I23*store!D22</f>
        <v>997.8822946055617</v>
      </c>
      <c r="K23" s="47">
        <f t="shared" si="1"/>
        <v>636</v>
      </c>
      <c r="L23" s="47">
        <f t="shared" si="2"/>
        <v>1499.4740418092515</v>
      </c>
      <c r="M23" s="48">
        <f>IF(ISERR((J23+H23)/(G23+I23)),purchase!U24,(J23+H23)/(G23+I23))</f>
        <v>2.3576635877503955</v>
      </c>
      <c r="N23" s="49">
        <f t="shared" si="3"/>
        <v>3347.8822946055616</v>
      </c>
      <c r="O23" s="49">
        <f t="shared" si="4"/>
        <v>3347.8822946055616</v>
      </c>
      <c r="P23" s="50" t="b">
        <f t="shared" si="5"/>
        <v>1</v>
      </c>
      <c r="Q23" s="29" t="str">
        <f t="shared" si="6"/>
        <v>SHOW</v>
      </c>
      <c r="AJ23" s="68">
        <f t="shared" si="7"/>
        <v>2.3576635877503955</v>
      </c>
      <c r="AK23" s="68">
        <f t="shared" si="8"/>
        <v>636</v>
      </c>
    </row>
    <row r="24" spans="1:37" ht="20.25" customHeight="1" x14ac:dyDescent="0.3">
      <c r="A24" s="45">
        <f>SUBTOTAL(103,B$4:B24)</f>
        <v>21</v>
      </c>
      <c r="B24" s="21">
        <f>purchase!A25</f>
        <v>21</v>
      </c>
      <c r="C24" s="46" t="str">
        <f>purchase!B25</f>
        <v>চিলিসস (৩৪০ গ্রাম)</v>
      </c>
      <c r="D24" s="21" t="str">
        <f>purchase!C25</f>
        <v>পিস</v>
      </c>
      <c r="E24" s="47">
        <f>store!X23</f>
        <v>0</v>
      </c>
      <c r="F24" s="47">
        <f t="shared" si="0"/>
        <v>0</v>
      </c>
      <c r="G24" s="47">
        <f>purchase!T25</f>
        <v>0</v>
      </c>
      <c r="H24" s="47">
        <f>G24*purchase!U25</f>
        <v>0</v>
      </c>
      <c r="I24" s="47">
        <f>store!E23</f>
        <v>3</v>
      </c>
      <c r="J24" s="47">
        <f>I24*store!D23</f>
        <v>450</v>
      </c>
      <c r="K24" s="47">
        <f t="shared" si="1"/>
        <v>3</v>
      </c>
      <c r="L24" s="47">
        <f t="shared" si="2"/>
        <v>450</v>
      </c>
      <c r="M24" s="48">
        <f>IF(ISERR((J24+H24)/(G24+I24)),purchase!U25,(J24+H24)/(G24+I24))</f>
        <v>150</v>
      </c>
      <c r="N24" s="49">
        <f t="shared" si="3"/>
        <v>450</v>
      </c>
      <c r="O24" s="49">
        <f t="shared" si="4"/>
        <v>450</v>
      </c>
      <c r="P24" s="50" t="b">
        <f t="shared" si="5"/>
        <v>1</v>
      </c>
      <c r="Q24" s="29" t="str">
        <f t="shared" si="6"/>
        <v>SHOW</v>
      </c>
      <c r="AJ24" s="68">
        <f t="shared" si="7"/>
        <v>150</v>
      </c>
      <c r="AK24" s="68">
        <f t="shared" si="8"/>
        <v>3</v>
      </c>
    </row>
    <row r="25" spans="1:37" ht="20.25" customHeight="1" x14ac:dyDescent="0.3">
      <c r="A25" s="45">
        <f>SUBTOTAL(103,B$4:B25)</f>
        <v>22</v>
      </c>
      <c r="B25" s="21">
        <f>purchase!A26</f>
        <v>22</v>
      </c>
      <c r="C25" s="46" t="str">
        <f>purchase!B26</f>
        <v>বারবিকিউসস (৪৫০ গ্রাম)</v>
      </c>
      <c r="D25" s="21" t="str">
        <f>purchase!C26</f>
        <v>পিস</v>
      </c>
      <c r="E25" s="47">
        <f>store!X24</f>
        <v>0</v>
      </c>
      <c r="F25" s="47">
        <f t="shared" si="0"/>
        <v>0</v>
      </c>
      <c r="G25" s="47">
        <f>purchase!T26</f>
        <v>0</v>
      </c>
      <c r="H25" s="47">
        <f>G25*purchase!U26</f>
        <v>0</v>
      </c>
      <c r="I25" s="47">
        <f>store!E24</f>
        <v>0</v>
      </c>
      <c r="J25" s="47">
        <f>I25*store!D24</f>
        <v>0</v>
      </c>
      <c r="K25" s="47">
        <f t="shared" si="1"/>
        <v>0</v>
      </c>
      <c r="L25" s="47">
        <f t="shared" si="2"/>
        <v>0</v>
      </c>
      <c r="M25" s="48">
        <f>IF(ISERR((J25+H25)/(G25+I25)),purchase!U26,(J25+H25)/(G25+I25))</f>
        <v>420</v>
      </c>
      <c r="N25" s="49">
        <f t="shared" si="3"/>
        <v>0</v>
      </c>
      <c r="O25" s="49">
        <f t="shared" si="4"/>
        <v>0</v>
      </c>
      <c r="P25" s="50" t="b">
        <f t="shared" si="5"/>
        <v>1</v>
      </c>
      <c r="Q25" s="29" t="str">
        <f t="shared" si="6"/>
        <v>HIDE</v>
      </c>
      <c r="AJ25" s="68">
        <f t="shared" si="7"/>
        <v>420</v>
      </c>
      <c r="AK25" s="68">
        <f t="shared" si="8"/>
        <v>0</v>
      </c>
    </row>
    <row r="26" spans="1:37" ht="20.25" customHeight="1" x14ac:dyDescent="0.3">
      <c r="A26" s="45">
        <f>SUBTOTAL(103,B$4:B26)</f>
        <v>23</v>
      </c>
      <c r="B26" s="21">
        <f>purchase!A27</f>
        <v>23</v>
      </c>
      <c r="C26" s="46" t="str">
        <f>purchase!B27</f>
        <v>ফিসসস (৭৫০ গ্রাম)</v>
      </c>
      <c r="D26" s="21" t="str">
        <f>purchase!C27</f>
        <v>পিস</v>
      </c>
      <c r="E26" s="47">
        <f>store!X25</f>
        <v>0</v>
      </c>
      <c r="F26" s="47">
        <f t="shared" si="0"/>
        <v>0</v>
      </c>
      <c r="G26" s="47">
        <f>purchase!T27</f>
        <v>0</v>
      </c>
      <c r="H26" s="47">
        <f>G26*purchase!U27</f>
        <v>0</v>
      </c>
      <c r="I26" s="47">
        <f>store!E25</f>
        <v>1</v>
      </c>
      <c r="J26" s="47">
        <f>I26*store!D25</f>
        <v>209.33333333333334</v>
      </c>
      <c r="K26" s="47">
        <f t="shared" si="1"/>
        <v>1</v>
      </c>
      <c r="L26" s="47">
        <f t="shared" si="2"/>
        <v>209.33333333333334</v>
      </c>
      <c r="M26" s="48">
        <f>IF(ISERR((J26+H26)/(G26+I26)),purchase!U27,(J26+H26)/(G26+I26))</f>
        <v>209.33333333333334</v>
      </c>
      <c r="N26" s="49">
        <f t="shared" si="3"/>
        <v>209.33333333333334</v>
      </c>
      <c r="O26" s="49">
        <f t="shared" si="4"/>
        <v>209.33333333333334</v>
      </c>
      <c r="P26" s="50" t="b">
        <f t="shared" si="5"/>
        <v>1</v>
      </c>
      <c r="Q26" s="29" t="str">
        <f t="shared" si="6"/>
        <v>SHOW</v>
      </c>
      <c r="AJ26" s="68">
        <f t="shared" si="7"/>
        <v>209.33333333333334</v>
      </c>
      <c r="AK26" s="68">
        <f t="shared" si="8"/>
        <v>1</v>
      </c>
    </row>
    <row r="27" spans="1:37" ht="20.25" customHeight="1" x14ac:dyDescent="0.3">
      <c r="A27" s="45">
        <f>SUBTOTAL(103,B$4:B27)</f>
        <v>24</v>
      </c>
      <c r="B27" s="21">
        <f>purchase!A28</f>
        <v>24</v>
      </c>
      <c r="C27" s="46" t="str">
        <f>purchase!B28</f>
        <v>বারবিকিউ মসলা</v>
      </c>
      <c r="D27" s="21" t="str">
        <f>purchase!C28</f>
        <v>পিস</v>
      </c>
      <c r="E27" s="47">
        <f>store!X26</f>
        <v>0</v>
      </c>
      <c r="F27" s="47">
        <f t="shared" si="0"/>
        <v>0</v>
      </c>
      <c r="G27" s="47">
        <f>purchase!T28</f>
        <v>0</v>
      </c>
      <c r="H27" s="47">
        <f>G27*purchase!U28</f>
        <v>0</v>
      </c>
      <c r="I27" s="47">
        <f>store!E26</f>
        <v>0</v>
      </c>
      <c r="J27" s="47">
        <f>I27*store!D26</f>
        <v>0</v>
      </c>
      <c r="K27" s="47">
        <f t="shared" si="1"/>
        <v>0</v>
      </c>
      <c r="L27" s="47">
        <f t="shared" si="2"/>
        <v>0</v>
      </c>
      <c r="M27" s="48">
        <f>IF(ISERR((J27+H27)/(G27+I27)),purchase!U28,(J27+H27)/(G27+I27))</f>
        <v>0</v>
      </c>
      <c r="N27" s="49">
        <f t="shared" si="3"/>
        <v>0</v>
      </c>
      <c r="O27" s="49">
        <f t="shared" si="4"/>
        <v>0</v>
      </c>
      <c r="P27" s="50" t="b">
        <f t="shared" si="5"/>
        <v>1</v>
      </c>
      <c r="Q27" s="29" t="str">
        <f t="shared" si="6"/>
        <v>HIDE</v>
      </c>
      <c r="AJ27" s="68">
        <f t="shared" si="7"/>
        <v>0</v>
      </c>
      <c r="AK27" s="68">
        <f t="shared" si="8"/>
        <v>0</v>
      </c>
    </row>
    <row r="28" spans="1:37" ht="20.25" customHeight="1" x14ac:dyDescent="0.3">
      <c r="A28" s="45">
        <f>SUBTOTAL(103,B$4:B28)</f>
        <v>25</v>
      </c>
      <c r="B28" s="21">
        <f>purchase!A29</f>
        <v>25</v>
      </c>
      <c r="C28" s="46" t="str">
        <f>purchase!B29</f>
        <v>ওয়েসটার সস (৪০০ গ্রাম)</v>
      </c>
      <c r="D28" s="21" t="str">
        <f>purchase!C29</f>
        <v>পিস</v>
      </c>
      <c r="E28" s="47">
        <f>store!X27</f>
        <v>0</v>
      </c>
      <c r="F28" s="47">
        <f t="shared" si="0"/>
        <v>0</v>
      </c>
      <c r="G28" s="47">
        <f>purchase!T29</f>
        <v>0</v>
      </c>
      <c r="H28" s="47">
        <f>G28*purchase!U29</f>
        <v>0</v>
      </c>
      <c r="I28" s="47">
        <f>store!E27</f>
        <v>2</v>
      </c>
      <c r="J28" s="47">
        <f>I28*store!D27</f>
        <v>110</v>
      </c>
      <c r="K28" s="47">
        <f t="shared" si="1"/>
        <v>2</v>
      </c>
      <c r="L28" s="47">
        <f t="shared" si="2"/>
        <v>110</v>
      </c>
      <c r="M28" s="48">
        <f>IF(ISERR((J28+H28)/(G28+I28)),purchase!U29,(J28+H28)/(G28+I28))</f>
        <v>55</v>
      </c>
      <c r="N28" s="49">
        <f t="shared" si="3"/>
        <v>110</v>
      </c>
      <c r="O28" s="49">
        <f t="shared" si="4"/>
        <v>110</v>
      </c>
      <c r="P28" s="50" t="b">
        <f t="shared" si="5"/>
        <v>1</v>
      </c>
      <c r="Q28" s="29" t="str">
        <f t="shared" si="6"/>
        <v>SHOW</v>
      </c>
      <c r="AJ28" s="68">
        <f t="shared" si="7"/>
        <v>55</v>
      </c>
      <c r="AK28" s="68">
        <f t="shared" si="8"/>
        <v>2</v>
      </c>
    </row>
    <row r="29" spans="1:37" ht="20.25" customHeight="1" x14ac:dyDescent="0.3">
      <c r="A29" s="45">
        <f>SUBTOTAL(103,B$4:B29)</f>
        <v>26</v>
      </c>
      <c r="B29" s="21">
        <f>purchase!A30</f>
        <v>26</v>
      </c>
      <c r="C29" s="46" t="str">
        <f>purchase!B30</f>
        <v>সয়াসস</v>
      </c>
      <c r="D29" s="21" t="str">
        <f>purchase!C30</f>
        <v>কেজি</v>
      </c>
      <c r="E29" s="47">
        <f>store!X28</f>
        <v>0</v>
      </c>
      <c r="F29" s="47">
        <f t="shared" si="0"/>
        <v>0</v>
      </c>
      <c r="G29" s="47">
        <f>purchase!T30</f>
        <v>0</v>
      </c>
      <c r="H29" s="47">
        <f>G29*purchase!U30</f>
        <v>0</v>
      </c>
      <c r="I29" s="47">
        <f>store!E28</f>
        <v>0</v>
      </c>
      <c r="J29" s="47">
        <f>I29*store!D28</f>
        <v>0</v>
      </c>
      <c r="K29" s="47">
        <f t="shared" si="1"/>
        <v>0</v>
      </c>
      <c r="L29" s="47">
        <f t="shared" si="2"/>
        <v>0</v>
      </c>
      <c r="M29" s="48">
        <f>IF(ISERR((J29+H29)/(G29+I29)),purchase!U30,(J29+H29)/(G29+I29))</f>
        <v>130</v>
      </c>
      <c r="N29" s="49">
        <f t="shared" si="3"/>
        <v>0</v>
      </c>
      <c r="O29" s="49">
        <f t="shared" si="4"/>
        <v>0</v>
      </c>
      <c r="P29" s="50" t="b">
        <f t="shared" si="5"/>
        <v>1</v>
      </c>
      <c r="Q29" s="29" t="str">
        <f t="shared" si="6"/>
        <v>HIDE</v>
      </c>
      <c r="AJ29" s="68">
        <f t="shared" si="7"/>
        <v>130</v>
      </c>
      <c r="AK29" s="68">
        <f t="shared" si="8"/>
        <v>0</v>
      </c>
    </row>
    <row r="30" spans="1:37" ht="20.25" customHeight="1" x14ac:dyDescent="0.3">
      <c r="A30" s="45">
        <f>SUBTOTAL(103,B$4:B30)</f>
        <v>27</v>
      </c>
      <c r="B30" s="21">
        <f>purchase!A31</f>
        <v>27</v>
      </c>
      <c r="C30" s="46" t="str">
        <f>purchase!B31</f>
        <v>জাফরান</v>
      </c>
      <c r="D30" s="21" t="str">
        <f>purchase!C31</f>
        <v>কেজি</v>
      </c>
      <c r="E30" s="47">
        <f>store!X29</f>
        <v>5.0000000000000001E-3</v>
      </c>
      <c r="F30" s="47">
        <f t="shared" si="0"/>
        <v>1466.6666666666665</v>
      </c>
      <c r="G30" s="47">
        <f>purchase!T31</f>
        <v>6.0000000000000001E-3</v>
      </c>
      <c r="H30" s="47">
        <f>G30*purchase!U31</f>
        <v>1760</v>
      </c>
      <c r="I30" s="47">
        <f>store!E29</f>
        <v>0</v>
      </c>
      <c r="J30" s="47">
        <f>I30*store!D29</f>
        <v>0</v>
      </c>
      <c r="K30" s="47">
        <f t="shared" si="1"/>
        <v>1E-3</v>
      </c>
      <c r="L30" s="47">
        <f t="shared" si="2"/>
        <v>293.33333333333331</v>
      </c>
      <c r="M30" s="48">
        <f>IF(ISERR((J30+H30)/(G30+I30)),purchase!U31,(J30+H30)/(G30+I30))</f>
        <v>293333.33333333331</v>
      </c>
      <c r="N30" s="49">
        <f t="shared" si="3"/>
        <v>1760</v>
      </c>
      <c r="O30" s="49">
        <f t="shared" si="4"/>
        <v>1759.9999999999998</v>
      </c>
      <c r="P30" s="50" t="b">
        <f t="shared" si="5"/>
        <v>1</v>
      </c>
      <c r="Q30" s="29" t="str">
        <f t="shared" si="6"/>
        <v>SHOW</v>
      </c>
      <c r="AJ30" s="68">
        <f t="shared" si="7"/>
        <v>293333.33333333331</v>
      </c>
      <c r="AK30" s="68">
        <f t="shared" si="8"/>
        <v>1E-3</v>
      </c>
    </row>
    <row r="31" spans="1:37" ht="20.25" customHeight="1" x14ac:dyDescent="0.3">
      <c r="A31" s="45">
        <f>SUBTOTAL(103,B$4:B31)</f>
        <v>28</v>
      </c>
      <c r="B31" s="21">
        <f>purchase!A32</f>
        <v>28</v>
      </c>
      <c r="C31" s="46" t="str">
        <f>purchase!B32</f>
        <v>জর্দ্দা রং</v>
      </c>
      <c r="D31" s="21" t="str">
        <f>purchase!C32</f>
        <v>কেজি</v>
      </c>
      <c r="E31" s="47">
        <f>store!X30</f>
        <v>0.3</v>
      </c>
      <c r="F31" s="47">
        <f t="shared" si="0"/>
        <v>391.89011197689769</v>
      </c>
      <c r="G31" s="47">
        <f>purchase!T32</f>
        <v>0.30000000000000004</v>
      </c>
      <c r="H31" s="47">
        <f>G31*purchase!U32</f>
        <v>360</v>
      </c>
      <c r="I31" s="47">
        <f>store!E30</f>
        <v>0.1100000000000001</v>
      </c>
      <c r="J31" s="47">
        <f>I31*store!D30</f>
        <v>175.58315303509372</v>
      </c>
      <c r="K31" s="47">
        <f t="shared" si="1"/>
        <v>0.11000000000000015</v>
      </c>
      <c r="L31" s="47">
        <f t="shared" si="2"/>
        <v>143.69304105819603</v>
      </c>
      <c r="M31" s="48">
        <f>IF(ISERR((J31+H31)/(G31+I31)),purchase!U32,(J31+H31)/(G31+I31))</f>
        <v>1306.3003732563257</v>
      </c>
      <c r="N31" s="49">
        <f t="shared" si="3"/>
        <v>535.58315303509369</v>
      </c>
      <c r="O31" s="49">
        <f t="shared" si="4"/>
        <v>535.58315303509369</v>
      </c>
      <c r="P31" s="50" t="b">
        <f t="shared" si="5"/>
        <v>1</v>
      </c>
      <c r="Q31" s="29" t="str">
        <f t="shared" si="6"/>
        <v>SHOW</v>
      </c>
      <c r="AJ31" s="68">
        <f t="shared" si="7"/>
        <v>1306.3003732563257</v>
      </c>
      <c r="AK31" s="68">
        <f t="shared" si="8"/>
        <v>0.11000000000000015</v>
      </c>
    </row>
    <row r="32" spans="1:37" ht="20.25" customHeight="1" x14ac:dyDescent="0.3">
      <c r="A32" s="45">
        <f>SUBTOTAL(103,B$4:B32)</f>
        <v>29</v>
      </c>
      <c r="B32" s="21">
        <f>purchase!A33</f>
        <v>29</v>
      </c>
      <c r="C32" s="46" t="str">
        <f>purchase!B33</f>
        <v>এরারুট</v>
      </c>
      <c r="D32" s="21" t="str">
        <f>purchase!C33</f>
        <v>কেজি</v>
      </c>
      <c r="E32" s="47">
        <f>store!X31</f>
        <v>0.9</v>
      </c>
      <c r="F32" s="47">
        <f t="shared" si="0"/>
        <v>106.45265151515152</v>
      </c>
      <c r="G32" s="47">
        <f>purchase!T33</f>
        <v>0</v>
      </c>
      <c r="H32" s="47">
        <f>G32*purchase!U33</f>
        <v>0</v>
      </c>
      <c r="I32" s="47">
        <f>store!E31</f>
        <v>1.9000000000000004</v>
      </c>
      <c r="J32" s="47">
        <f>I32*store!D31</f>
        <v>224.73337542087546</v>
      </c>
      <c r="K32" s="47">
        <f t="shared" si="1"/>
        <v>1.0000000000000004</v>
      </c>
      <c r="L32" s="47">
        <f t="shared" si="2"/>
        <v>118.28072390572396</v>
      </c>
      <c r="M32" s="48">
        <f>IF(ISERR((J32+H32)/(G32+I32)),purchase!U33,(J32+H32)/(G32+I32))</f>
        <v>118.2807239057239</v>
      </c>
      <c r="N32" s="49">
        <f t="shared" si="3"/>
        <v>224.73337542087546</v>
      </c>
      <c r="O32" s="49">
        <f t="shared" si="4"/>
        <v>224.73337542087546</v>
      </c>
      <c r="P32" s="50" t="b">
        <f t="shared" si="5"/>
        <v>1</v>
      </c>
      <c r="Q32" s="29" t="str">
        <f t="shared" si="6"/>
        <v>SHOW</v>
      </c>
      <c r="AJ32" s="68">
        <f t="shared" si="7"/>
        <v>118.2807239057239</v>
      </c>
      <c r="AK32" s="68">
        <f t="shared" si="8"/>
        <v>1.0000000000000004</v>
      </c>
    </row>
    <row r="33" spans="1:37" ht="20.25" customHeight="1" x14ac:dyDescent="0.3">
      <c r="A33" s="45">
        <f>SUBTOTAL(103,B$4:B33)</f>
        <v>30</v>
      </c>
      <c r="B33" s="21">
        <f>purchase!A34</f>
        <v>30</v>
      </c>
      <c r="C33" s="46" t="str">
        <f>purchase!B34</f>
        <v>হুইল পাওডার</v>
      </c>
      <c r="D33" s="21" t="str">
        <f>purchase!C34</f>
        <v>কেজি</v>
      </c>
      <c r="E33" s="47">
        <f>store!X32</f>
        <v>0</v>
      </c>
      <c r="F33" s="47">
        <f t="shared" si="0"/>
        <v>0</v>
      </c>
      <c r="G33" s="47">
        <f>purchase!T34</f>
        <v>0</v>
      </c>
      <c r="H33" s="47">
        <f>G33*purchase!U34</f>
        <v>0</v>
      </c>
      <c r="I33" s="47">
        <f>store!E32</f>
        <v>0</v>
      </c>
      <c r="J33" s="47">
        <f>I33*store!D32</f>
        <v>0</v>
      </c>
      <c r="K33" s="47">
        <f t="shared" si="1"/>
        <v>0</v>
      </c>
      <c r="L33" s="47">
        <f t="shared" si="2"/>
        <v>0</v>
      </c>
      <c r="M33" s="48">
        <f>IF(ISERR((J33+H33)/(G33+I33)),purchase!U34,(J33+H33)/(G33+I33))</f>
        <v>130</v>
      </c>
      <c r="N33" s="49">
        <f t="shared" si="3"/>
        <v>0</v>
      </c>
      <c r="O33" s="49">
        <f t="shared" si="4"/>
        <v>0</v>
      </c>
      <c r="P33" s="50" t="b">
        <f t="shared" si="5"/>
        <v>1</v>
      </c>
      <c r="Q33" s="29" t="str">
        <f t="shared" si="6"/>
        <v>HIDE</v>
      </c>
      <c r="AJ33" s="68">
        <f t="shared" si="7"/>
        <v>130</v>
      </c>
      <c r="AK33" s="68">
        <f t="shared" si="8"/>
        <v>0</v>
      </c>
    </row>
    <row r="34" spans="1:37" ht="20.25" customHeight="1" x14ac:dyDescent="0.3">
      <c r="A34" s="45">
        <f>SUBTOTAL(103,B$4:B34)</f>
        <v>31</v>
      </c>
      <c r="B34" s="21">
        <f>purchase!A35</f>
        <v>31</v>
      </c>
      <c r="C34" s="46" t="str">
        <f>purchase!B35</f>
        <v>মিনিসাবান (লাক্স/কসকো)</v>
      </c>
      <c r="D34" s="21" t="str">
        <f>purchase!C35</f>
        <v>পিস</v>
      </c>
      <c r="E34" s="47">
        <f>store!X33</f>
        <v>0</v>
      </c>
      <c r="F34" s="47">
        <f t="shared" si="0"/>
        <v>0</v>
      </c>
      <c r="G34" s="47">
        <f>purchase!T35</f>
        <v>0</v>
      </c>
      <c r="H34" s="47">
        <f>G34*purchase!U35</f>
        <v>0</v>
      </c>
      <c r="I34" s="47">
        <f>store!E33</f>
        <v>0</v>
      </c>
      <c r="J34" s="47">
        <f>I34*store!D33</f>
        <v>0</v>
      </c>
      <c r="K34" s="47">
        <f t="shared" si="1"/>
        <v>0</v>
      </c>
      <c r="L34" s="47">
        <f t="shared" si="2"/>
        <v>0</v>
      </c>
      <c r="M34" s="48">
        <f>IF(ISERR((J34+H34)/(G34+I34)),purchase!U35,(J34+H34)/(G34+I34))</f>
        <v>0</v>
      </c>
      <c r="N34" s="49">
        <f t="shared" si="3"/>
        <v>0</v>
      </c>
      <c r="O34" s="49">
        <f t="shared" si="4"/>
        <v>0</v>
      </c>
      <c r="P34" s="50" t="b">
        <f t="shared" si="5"/>
        <v>1</v>
      </c>
      <c r="Q34" s="29" t="str">
        <f t="shared" si="6"/>
        <v>HIDE</v>
      </c>
      <c r="AJ34" s="68">
        <f t="shared" si="7"/>
        <v>0</v>
      </c>
      <c r="AK34" s="68">
        <f t="shared" si="8"/>
        <v>0</v>
      </c>
    </row>
    <row r="35" spans="1:37" ht="20.25" customHeight="1" x14ac:dyDescent="0.3">
      <c r="A35" s="45">
        <f>SUBTOTAL(103,B$4:B35)</f>
        <v>32</v>
      </c>
      <c r="B35" s="21">
        <f>purchase!A36</f>
        <v>32</v>
      </c>
      <c r="C35" s="46" t="str">
        <f>purchase!B36</f>
        <v>জেট</v>
      </c>
      <c r="D35" s="21" t="str">
        <f>purchase!C36</f>
        <v>পিস</v>
      </c>
      <c r="E35" s="47">
        <f>store!X34</f>
        <v>22</v>
      </c>
      <c r="F35" s="47">
        <f t="shared" si="0"/>
        <v>2997.4448483192446</v>
      </c>
      <c r="G35" s="47">
        <f>purchase!T36</f>
        <v>32</v>
      </c>
      <c r="H35" s="47">
        <f>G35*purchase!U36</f>
        <v>4256</v>
      </c>
      <c r="I35" s="47">
        <f>store!E34</f>
        <v>16</v>
      </c>
      <c r="J35" s="47">
        <f>I35*store!D34</f>
        <v>2283.8796690601703</v>
      </c>
      <c r="K35" s="47">
        <f t="shared" si="1"/>
        <v>26</v>
      </c>
      <c r="L35" s="47">
        <f t="shared" si="2"/>
        <v>3542.4348207409253</v>
      </c>
      <c r="M35" s="48">
        <f>IF(ISERR((J35+H35)/(G35+I35)),purchase!U36,(J35+H35)/(G35+I35))</f>
        <v>136.2474931054202</v>
      </c>
      <c r="N35" s="49">
        <f t="shared" si="3"/>
        <v>6539.8796690601703</v>
      </c>
      <c r="O35" s="49">
        <f t="shared" si="4"/>
        <v>6539.8796690601703</v>
      </c>
      <c r="P35" s="50" t="b">
        <f t="shared" si="5"/>
        <v>1</v>
      </c>
      <c r="Q35" s="29" t="str">
        <f t="shared" si="6"/>
        <v>SHOW</v>
      </c>
      <c r="AJ35" s="68">
        <f t="shared" si="7"/>
        <v>136.2474931054202</v>
      </c>
      <c r="AK35" s="68">
        <f t="shared" si="8"/>
        <v>26</v>
      </c>
    </row>
    <row r="36" spans="1:37" ht="20.25" customHeight="1" x14ac:dyDescent="0.3">
      <c r="A36" s="45">
        <f>SUBTOTAL(103,B$4:B36)</f>
        <v>33</v>
      </c>
      <c r="B36" s="21">
        <f>purchase!A37</f>
        <v>33</v>
      </c>
      <c r="C36" s="46" t="str">
        <f>purchase!B37</f>
        <v>টোস্টবিস্কুট</v>
      </c>
      <c r="D36" s="21" t="str">
        <f>purchase!C37</f>
        <v>কেজি</v>
      </c>
      <c r="E36" s="47">
        <f>store!X35</f>
        <v>0</v>
      </c>
      <c r="F36" s="47">
        <f t="shared" si="0"/>
        <v>0</v>
      </c>
      <c r="G36" s="47">
        <f>purchase!T37</f>
        <v>0</v>
      </c>
      <c r="H36" s="47">
        <f>G36*purchase!U37</f>
        <v>0</v>
      </c>
      <c r="I36" s="47">
        <f>store!E35</f>
        <v>0</v>
      </c>
      <c r="J36" s="47">
        <f>I36*store!D35</f>
        <v>0</v>
      </c>
      <c r="K36" s="47">
        <f t="shared" si="1"/>
        <v>0</v>
      </c>
      <c r="L36" s="47">
        <f t="shared" si="2"/>
        <v>0</v>
      </c>
      <c r="M36" s="48">
        <f>IF(ISERR((J36+H36)/(G36+I36)),purchase!U37,(J36+H36)/(G36+I36))</f>
        <v>170</v>
      </c>
      <c r="N36" s="49">
        <f t="shared" si="3"/>
        <v>0</v>
      </c>
      <c r="O36" s="49">
        <f t="shared" si="4"/>
        <v>0</v>
      </c>
      <c r="P36" s="50" t="b">
        <f t="shared" si="5"/>
        <v>1</v>
      </c>
      <c r="Q36" s="29" t="str">
        <f t="shared" si="6"/>
        <v>HIDE</v>
      </c>
      <c r="AJ36" s="68">
        <f t="shared" si="7"/>
        <v>170</v>
      </c>
      <c r="AK36" s="68">
        <f t="shared" si="8"/>
        <v>0</v>
      </c>
    </row>
    <row r="37" spans="1:37" ht="20.25" customHeight="1" x14ac:dyDescent="0.3">
      <c r="A37" s="45">
        <f>SUBTOTAL(103,B$4:B37)</f>
        <v>34</v>
      </c>
      <c r="B37" s="21">
        <f>purchase!A38</f>
        <v>34</v>
      </c>
      <c r="C37" s="46" t="str">
        <f>purchase!B38</f>
        <v>মাওয়া</v>
      </c>
      <c r="D37" s="21" t="str">
        <f>purchase!C38</f>
        <v>কেজি</v>
      </c>
      <c r="E37" s="47">
        <f>store!X36</f>
        <v>2</v>
      </c>
      <c r="F37" s="47">
        <f t="shared" si="0"/>
        <v>850</v>
      </c>
      <c r="G37" s="47">
        <f>purchase!T38</f>
        <v>2</v>
      </c>
      <c r="H37" s="47">
        <f>G37*purchase!U38</f>
        <v>850</v>
      </c>
      <c r="I37" s="47">
        <f>store!E36</f>
        <v>0</v>
      </c>
      <c r="J37" s="47">
        <f>I37*store!D36</f>
        <v>0</v>
      </c>
      <c r="K37" s="47">
        <f t="shared" si="1"/>
        <v>0</v>
      </c>
      <c r="L37" s="47">
        <f t="shared" si="2"/>
        <v>0</v>
      </c>
      <c r="M37" s="48">
        <f>IF(ISERR((J37+H37)/(G37+I37)),purchase!U38,(J37+H37)/(G37+I37))</f>
        <v>425</v>
      </c>
      <c r="N37" s="49">
        <f t="shared" si="3"/>
        <v>850</v>
      </c>
      <c r="O37" s="49">
        <f t="shared" si="4"/>
        <v>850</v>
      </c>
      <c r="P37" s="50" t="b">
        <f t="shared" si="5"/>
        <v>1</v>
      </c>
      <c r="Q37" s="29" t="str">
        <f t="shared" si="6"/>
        <v>SHOW</v>
      </c>
      <c r="AJ37" s="68">
        <f t="shared" si="7"/>
        <v>425</v>
      </c>
      <c r="AK37" s="68">
        <f t="shared" si="8"/>
        <v>0</v>
      </c>
    </row>
    <row r="38" spans="1:37" ht="20.25" customHeight="1" x14ac:dyDescent="0.3">
      <c r="A38" s="45">
        <f>SUBTOTAL(103,B$4:B38)</f>
        <v>35</v>
      </c>
      <c r="B38" s="21">
        <f>purchase!A39</f>
        <v>35</v>
      </c>
      <c r="C38" s="46" t="str">
        <f>purchase!B39</f>
        <v>মালাই</v>
      </c>
      <c r="D38" s="21" t="str">
        <f>purchase!C39</f>
        <v>কেজি</v>
      </c>
      <c r="E38" s="47">
        <f>store!X37</f>
        <v>0</v>
      </c>
      <c r="F38" s="47">
        <f t="shared" si="0"/>
        <v>0</v>
      </c>
      <c r="G38" s="47">
        <f>purchase!T39</f>
        <v>0</v>
      </c>
      <c r="H38" s="47">
        <f>G38*purchase!U39</f>
        <v>0</v>
      </c>
      <c r="I38" s="47">
        <f>store!E37</f>
        <v>0</v>
      </c>
      <c r="J38" s="47">
        <f>I38*store!D37</f>
        <v>0</v>
      </c>
      <c r="K38" s="47">
        <f t="shared" si="1"/>
        <v>0</v>
      </c>
      <c r="L38" s="47">
        <f t="shared" si="2"/>
        <v>0</v>
      </c>
      <c r="M38" s="48">
        <f>IF(ISERR((J38+H38)/(G38+I38)),purchase!U39,(J38+H38)/(G38+I38))</f>
        <v>0</v>
      </c>
      <c r="N38" s="49">
        <f t="shared" si="3"/>
        <v>0</v>
      </c>
      <c r="O38" s="49">
        <f t="shared" si="4"/>
        <v>0</v>
      </c>
      <c r="P38" s="50" t="b">
        <f t="shared" si="5"/>
        <v>1</v>
      </c>
      <c r="Q38" s="29" t="str">
        <f t="shared" si="6"/>
        <v>HIDE</v>
      </c>
      <c r="AJ38" s="68">
        <f t="shared" si="7"/>
        <v>0</v>
      </c>
      <c r="AK38" s="68">
        <f t="shared" si="8"/>
        <v>0</v>
      </c>
    </row>
    <row r="39" spans="1:37" ht="20.25" customHeight="1" x14ac:dyDescent="0.3">
      <c r="A39" s="45">
        <f>SUBTOTAL(103,B$4:B39)</f>
        <v>36</v>
      </c>
      <c r="B39" s="21">
        <f>purchase!A40</f>
        <v>36</v>
      </c>
      <c r="C39" s="46" t="str">
        <f>purchase!B40</f>
        <v>টকদই (আড়ং) (৫০০ গ্রাম)</v>
      </c>
      <c r="D39" s="21" t="str">
        <f>purchase!C40</f>
        <v>পিস</v>
      </c>
      <c r="E39" s="47">
        <f>store!X38</f>
        <v>0</v>
      </c>
      <c r="F39" s="47">
        <f t="shared" si="0"/>
        <v>0</v>
      </c>
      <c r="G39" s="47">
        <f>purchase!T40</f>
        <v>0</v>
      </c>
      <c r="H39" s="47">
        <f>G39*purchase!U40</f>
        <v>0</v>
      </c>
      <c r="I39" s="47">
        <f>store!E38</f>
        <v>0</v>
      </c>
      <c r="J39" s="47">
        <f>I39*store!D38</f>
        <v>0</v>
      </c>
      <c r="K39" s="47">
        <f t="shared" si="1"/>
        <v>0</v>
      </c>
      <c r="L39" s="47">
        <f t="shared" si="2"/>
        <v>0</v>
      </c>
      <c r="M39" s="48">
        <f>IF(ISERR((J39+H39)/(G39+I39)),purchase!U40,(J39+H39)/(G39+I39))</f>
        <v>127.5</v>
      </c>
      <c r="N39" s="49">
        <f t="shared" si="3"/>
        <v>0</v>
      </c>
      <c r="O39" s="49">
        <f t="shared" si="4"/>
        <v>0</v>
      </c>
      <c r="P39" s="50" t="b">
        <f t="shared" si="5"/>
        <v>1</v>
      </c>
      <c r="Q39" s="29" t="str">
        <f t="shared" si="6"/>
        <v>HIDE</v>
      </c>
      <c r="AJ39" s="68">
        <f t="shared" si="7"/>
        <v>127.5</v>
      </c>
      <c r="AK39" s="68">
        <f t="shared" si="8"/>
        <v>0</v>
      </c>
    </row>
    <row r="40" spans="1:37" ht="20.25" customHeight="1" x14ac:dyDescent="0.3">
      <c r="A40" s="45">
        <f>SUBTOTAL(103,B$4:B40)</f>
        <v>37</v>
      </c>
      <c r="B40" s="21">
        <f>purchase!A41</f>
        <v>37</v>
      </c>
      <c r="C40" s="46" t="str">
        <f>purchase!B41</f>
        <v>টকদই (লুজ)</v>
      </c>
      <c r="D40" s="21" t="str">
        <f>purchase!C41</f>
        <v>কেজি</v>
      </c>
      <c r="E40" s="47">
        <f>store!X39</f>
        <v>163</v>
      </c>
      <c r="F40" s="47">
        <f t="shared" si="0"/>
        <v>13010</v>
      </c>
      <c r="G40" s="47">
        <f>purchase!T41</f>
        <v>163</v>
      </c>
      <c r="H40" s="47">
        <f>G40*purchase!U41</f>
        <v>13010</v>
      </c>
      <c r="I40" s="47">
        <f>store!E39</f>
        <v>0</v>
      </c>
      <c r="J40" s="47">
        <f>I40*store!D39</f>
        <v>0</v>
      </c>
      <c r="K40" s="47">
        <f t="shared" si="1"/>
        <v>0</v>
      </c>
      <c r="L40" s="47">
        <f t="shared" si="2"/>
        <v>0</v>
      </c>
      <c r="M40" s="48">
        <f>IF(ISERR((J40+H40)/(G40+I40)),purchase!U41,(J40+H40)/(G40+I40))</f>
        <v>79.815950920245399</v>
      </c>
      <c r="N40" s="49">
        <f t="shared" si="3"/>
        <v>13010</v>
      </c>
      <c r="O40" s="49">
        <f t="shared" si="4"/>
        <v>13010</v>
      </c>
      <c r="P40" s="50" t="b">
        <f t="shared" si="5"/>
        <v>1</v>
      </c>
      <c r="Q40" s="29" t="str">
        <f t="shared" si="6"/>
        <v>SHOW</v>
      </c>
      <c r="AJ40" s="68">
        <f t="shared" si="7"/>
        <v>79.815950920245399</v>
      </c>
      <c r="AK40" s="68">
        <f t="shared" si="8"/>
        <v>0</v>
      </c>
    </row>
    <row r="41" spans="1:37" ht="20.25" customHeight="1" x14ac:dyDescent="0.3">
      <c r="A41" s="45">
        <f>SUBTOTAL(103,B$4:B41)</f>
        <v>38</v>
      </c>
      <c r="B41" s="21">
        <f>purchase!A42</f>
        <v>38</v>
      </c>
      <c r="C41" s="46" t="str">
        <f>purchase!B42</f>
        <v>পাউরুটি</v>
      </c>
      <c r="D41" s="21" t="str">
        <f>purchase!C42</f>
        <v>পিস</v>
      </c>
      <c r="E41" s="47">
        <f>store!X40</f>
        <v>5</v>
      </c>
      <c r="F41" s="47">
        <f t="shared" si="0"/>
        <v>425</v>
      </c>
      <c r="G41" s="47">
        <f>purchase!T42</f>
        <v>5</v>
      </c>
      <c r="H41" s="47">
        <f>G41*purchase!U42</f>
        <v>425</v>
      </c>
      <c r="I41" s="47">
        <f>store!E40</f>
        <v>0</v>
      </c>
      <c r="J41" s="47">
        <f>I41*store!D40</f>
        <v>0</v>
      </c>
      <c r="K41" s="47">
        <f t="shared" si="1"/>
        <v>0</v>
      </c>
      <c r="L41" s="47">
        <f t="shared" si="2"/>
        <v>0</v>
      </c>
      <c r="M41" s="48">
        <f>IF(ISERR((J41+H41)/(G41+I41)),purchase!U42,(J41+H41)/(G41+I41))</f>
        <v>85</v>
      </c>
      <c r="N41" s="49">
        <f t="shared" si="3"/>
        <v>425</v>
      </c>
      <c r="O41" s="49">
        <f t="shared" si="4"/>
        <v>425</v>
      </c>
      <c r="P41" s="50" t="b">
        <f t="shared" si="5"/>
        <v>1</v>
      </c>
      <c r="Q41" s="29" t="str">
        <f t="shared" si="6"/>
        <v>SHOW</v>
      </c>
      <c r="AJ41" s="68">
        <f t="shared" si="7"/>
        <v>85</v>
      </c>
      <c r="AK41" s="68">
        <f t="shared" si="8"/>
        <v>0</v>
      </c>
    </row>
    <row r="42" spans="1:37" ht="20.25" customHeight="1" x14ac:dyDescent="0.3">
      <c r="A42" s="45">
        <f>SUBTOTAL(103,B$4:B42)</f>
        <v>39</v>
      </c>
      <c r="B42" s="21">
        <f>purchase!A43</f>
        <v>39</v>
      </c>
      <c r="C42" s="46" t="str">
        <f>purchase!B43</f>
        <v>ব্যাগ (বিয়াম)</v>
      </c>
      <c r="D42" s="21" t="str">
        <f>purchase!C43</f>
        <v>পিস</v>
      </c>
      <c r="E42" s="47">
        <f>store!X41</f>
        <v>0</v>
      </c>
      <c r="F42" s="47">
        <f t="shared" si="0"/>
        <v>0</v>
      </c>
      <c r="G42" s="47">
        <f>purchase!T43</f>
        <v>0</v>
      </c>
      <c r="H42" s="47">
        <f>G42*purchase!U43</f>
        <v>0</v>
      </c>
      <c r="I42" s="47">
        <f>store!E41</f>
        <v>295</v>
      </c>
      <c r="J42" s="47">
        <f>I42*store!D41</f>
        <v>2360</v>
      </c>
      <c r="K42" s="47">
        <f t="shared" si="1"/>
        <v>295</v>
      </c>
      <c r="L42" s="47">
        <f t="shared" si="2"/>
        <v>2360</v>
      </c>
      <c r="M42" s="48">
        <f>IF(ISERR((J42+H42)/(G42+I42)),purchase!U43,(J42+H42)/(G42+I42))</f>
        <v>8</v>
      </c>
      <c r="N42" s="49">
        <f t="shared" si="3"/>
        <v>2360</v>
      </c>
      <c r="O42" s="49">
        <f t="shared" si="4"/>
        <v>2360</v>
      </c>
      <c r="P42" s="50" t="b">
        <f t="shared" si="5"/>
        <v>1</v>
      </c>
      <c r="Q42" s="29" t="str">
        <f t="shared" si="6"/>
        <v>SHOW</v>
      </c>
      <c r="AJ42" s="68">
        <f t="shared" si="7"/>
        <v>8</v>
      </c>
      <c r="AK42" s="68">
        <f t="shared" si="8"/>
        <v>295</v>
      </c>
    </row>
    <row r="43" spans="1:37" ht="20.25" customHeight="1" x14ac:dyDescent="0.3">
      <c r="A43" s="45">
        <f>SUBTOTAL(103,B$4:B43)</f>
        <v>40</v>
      </c>
      <c r="B43" s="21">
        <f>purchase!A44</f>
        <v>40</v>
      </c>
      <c r="C43" s="46" t="str">
        <f>purchase!B44</f>
        <v>১ কেজির বাটি/ ৫০০ গ্রাম বাটি</v>
      </c>
      <c r="D43" s="21" t="str">
        <f>purchase!C44</f>
        <v>পিস</v>
      </c>
      <c r="E43" s="47">
        <f>store!X42</f>
        <v>0</v>
      </c>
      <c r="F43" s="47">
        <f t="shared" si="0"/>
        <v>0</v>
      </c>
      <c r="G43" s="47">
        <f>purchase!T44</f>
        <v>0</v>
      </c>
      <c r="H43" s="47">
        <f>G43*purchase!U44</f>
        <v>0</v>
      </c>
      <c r="I43" s="47">
        <f>store!E42</f>
        <v>0</v>
      </c>
      <c r="J43" s="47">
        <f>I43*store!D42</f>
        <v>0</v>
      </c>
      <c r="K43" s="47">
        <f t="shared" si="1"/>
        <v>0</v>
      </c>
      <c r="L43" s="47">
        <f t="shared" si="2"/>
        <v>0</v>
      </c>
      <c r="M43" s="48">
        <f>IF(ISERR((J43+H43)/(G43+I43)),purchase!U44,(J43+H43)/(G43+I43))</f>
        <v>0</v>
      </c>
      <c r="N43" s="49">
        <f t="shared" si="3"/>
        <v>0</v>
      </c>
      <c r="O43" s="49">
        <f t="shared" si="4"/>
        <v>0</v>
      </c>
      <c r="P43" s="50" t="b">
        <f t="shared" si="5"/>
        <v>1</v>
      </c>
      <c r="Q43" s="29" t="str">
        <f t="shared" si="6"/>
        <v>HIDE</v>
      </c>
      <c r="AJ43" s="68">
        <f t="shared" si="7"/>
        <v>0</v>
      </c>
      <c r="AK43" s="68">
        <f t="shared" si="8"/>
        <v>0</v>
      </c>
    </row>
    <row r="44" spans="1:37" ht="20.25" customHeight="1" x14ac:dyDescent="0.3">
      <c r="A44" s="45">
        <f>SUBTOTAL(103,B$4:B44)</f>
        <v>41</v>
      </c>
      <c r="B44" s="21">
        <f>purchase!A45</f>
        <v>41</v>
      </c>
      <c r="C44" s="46" t="str">
        <f>purchase!B45</f>
        <v>নেটের ব্যাগ/বাসপাতা খাম</v>
      </c>
      <c r="D44" s="21" t="str">
        <f>purchase!C45</f>
        <v>পিস</v>
      </c>
      <c r="E44" s="47">
        <f>store!X43</f>
        <v>0</v>
      </c>
      <c r="F44" s="47">
        <f t="shared" si="0"/>
        <v>0</v>
      </c>
      <c r="G44" s="47">
        <f>purchase!T45</f>
        <v>0</v>
      </c>
      <c r="H44" s="47">
        <f>G44*purchase!U45</f>
        <v>0</v>
      </c>
      <c r="I44" s="47">
        <f>store!E43</f>
        <v>150</v>
      </c>
      <c r="J44" s="47">
        <f>I44*store!D43</f>
        <v>90.125672268907564</v>
      </c>
      <c r="K44" s="47">
        <f t="shared" si="1"/>
        <v>150</v>
      </c>
      <c r="L44" s="47">
        <f t="shared" si="2"/>
        <v>90.125672268907564</v>
      </c>
      <c r="M44" s="48">
        <f>IF(ISERR((J44+H44)/(G44+I44)),purchase!U45,(J44+H44)/(G44+I44))</f>
        <v>0.60083781512605039</v>
      </c>
      <c r="N44" s="49">
        <f t="shared" si="3"/>
        <v>90.125672268907564</v>
      </c>
      <c r="O44" s="49">
        <f t="shared" si="4"/>
        <v>90.125672268907564</v>
      </c>
      <c r="P44" s="50" t="b">
        <f t="shared" si="5"/>
        <v>1</v>
      </c>
      <c r="Q44" s="29" t="str">
        <f t="shared" si="6"/>
        <v>SHOW</v>
      </c>
      <c r="AJ44" s="68">
        <f t="shared" si="7"/>
        <v>0.60083781512605039</v>
      </c>
      <c r="AK44" s="68">
        <f t="shared" si="8"/>
        <v>150</v>
      </c>
    </row>
    <row r="45" spans="1:37" ht="20.25" customHeight="1" x14ac:dyDescent="0.3">
      <c r="A45" s="45">
        <f>SUBTOTAL(103,B$4:B45)</f>
        <v>42</v>
      </c>
      <c r="B45" s="21">
        <f>purchase!A46</f>
        <v>42</v>
      </c>
      <c r="C45" s="46" t="str">
        <f>purchase!B46</f>
        <v xml:space="preserve">কাপড়ের ব্যাগ </v>
      </c>
      <c r="D45" s="21" t="str">
        <f>purchase!C46</f>
        <v>পিস</v>
      </c>
      <c r="E45" s="47">
        <f>store!X44</f>
        <v>0</v>
      </c>
      <c r="F45" s="47">
        <f t="shared" si="0"/>
        <v>0</v>
      </c>
      <c r="G45" s="47">
        <f>purchase!T46</f>
        <v>0</v>
      </c>
      <c r="H45" s="47">
        <f>G45*purchase!U46</f>
        <v>0</v>
      </c>
      <c r="I45" s="47">
        <f>store!E44</f>
        <v>0</v>
      </c>
      <c r="J45" s="47">
        <f>I45*store!D44</f>
        <v>0</v>
      </c>
      <c r="K45" s="47">
        <f t="shared" si="1"/>
        <v>0</v>
      </c>
      <c r="L45" s="47">
        <f t="shared" si="2"/>
        <v>0</v>
      </c>
      <c r="M45" s="48">
        <f>IF(ISERR((J45+H45)/(G45+I45)),purchase!U46,(J45+H45)/(G45+I45))</f>
        <v>8</v>
      </c>
      <c r="N45" s="49">
        <f t="shared" si="3"/>
        <v>0</v>
      </c>
      <c r="O45" s="49">
        <f t="shared" si="4"/>
        <v>0</v>
      </c>
      <c r="P45" s="50" t="b">
        <f t="shared" si="5"/>
        <v>1</v>
      </c>
      <c r="Q45" s="29" t="str">
        <f t="shared" si="6"/>
        <v>HIDE</v>
      </c>
      <c r="AJ45" s="68">
        <f t="shared" si="7"/>
        <v>8</v>
      </c>
      <c r="AK45" s="68">
        <f t="shared" si="8"/>
        <v>0</v>
      </c>
    </row>
    <row r="46" spans="1:37" ht="20.25" customHeight="1" x14ac:dyDescent="0.3">
      <c r="A46" s="45">
        <f>SUBTOTAL(103,B$4:B46)</f>
        <v>43</v>
      </c>
      <c r="B46" s="21">
        <f>purchase!A47</f>
        <v>43</v>
      </c>
      <c r="C46" s="46" t="str">
        <f>purchase!B47</f>
        <v>চার কোনা প্যাকেট(বক্স)</v>
      </c>
      <c r="D46" s="21" t="str">
        <f>purchase!C47</f>
        <v>পিস</v>
      </c>
      <c r="E46" s="47">
        <f>store!X45</f>
        <v>327</v>
      </c>
      <c r="F46" s="47">
        <f t="shared" si="0"/>
        <v>2954.7368657099619</v>
      </c>
      <c r="G46" s="47">
        <f>purchase!T47</f>
        <v>0</v>
      </c>
      <c r="H46" s="47">
        <f>G46*purchase!U47</f>
        <v>0</v>
      </c>
      <c r="I46" s="47">
        <f>store!E45</f>
        <v>977</v>
      </c>
      <c r="J46" s="47">
        <f>I46*store!D45</f>
        <v>8828.0670269071343</v>
      </c>
      <c r="K46" s="47">
        <f t="shared" si="1"/>
        <v>650</v>
      </c>
      <c r="L46" s="47">
        <f t="shared" si="2"/>
        <v>5873.3301611971719</v>
      </c>
      <c r="M46" s="48">
        <f>IF(ISERR((J46+H46)/(G46+I46)),purchase!U47,(J46+H46)/(G46+I46))</f>
        <v>9.0358925556879566</v>
      </c>
      <c r="N46" s="49">
        <f t="shared" si="3"/>
        <v>8828.0670269071343</v>
      </c>
      <c r="O46" s="49">
        <f t="shared" si="4"/>
        <v>8828.0670269071343</v>
      </c>
      <c r="P46" s="50" t="b">
        <f t="shared" si="5"/>
        <v>1</v>
      </c>
      <c r="Q46" s="29" t="str">
        <f t="shared" si="6"/>
        <v>SHOW</v>
      </c>
      <c r="AJ46" s="68">
        <f t="shared" si="7"/>
        <v>9.0358925556879566</v>
      </c>
      <c r="AK46" s="68">
        <f t="shared" si="8"/>
        <v>650</v>
      </c>
    </row>
    <row r="47" spans="1:37" ht="20.25" customHeight="1" x14ac:dyDescent="0.3">
      <c r="A47" s="45">
        <f>SUBTOTAL(103,B$4:B47)</f>
        <v>44</v>
      </c>
      <c r="B47" s="21">
        <f>purchase!A48</f>
        <v>44</v>
      </c>
      <c r="C47" s="46" t="str">
        <f>purchase!B48</f>
        <v xml:space="preserve">২৫০ মিঃলিঃ বাটি </v>
      </c>
      <c r="D47" s="21" t="str">
        <f>purchase!C48</f>
        <v>পিস</v>
      </c>
      <c r="E47" s="47">
        <f>store!X46</f>
        <v>0</v>
      </c>
      <c r="F47" s="47">
        <f t="shared" si="0"/>
        <v>0</v>
      </c>
      <c r="G47" s="47">
        <f>purchase!T48</f>
        <v>0</v>
      </c>
      <c r="H47" s="47">
        <f>G47*purchase!U48</f>
        <v>0</v>
      </c>
      <c r="I47" s="47">
        <f>store!E46</f>
        <v>200</v>
      </c>
      <c r="J47" s="47">
        <f>I47*store!D46</f>
        <v>760.6508505433236</v>
      </c>
      <c r="K47" s="47">
        <f t="shared" si="1"/>
        <v>200</v>
      </c>
      <c r="L47" s="47">
        <f t="shared" si="2"/>
        <v>760.6508505433236</v>
      </c>
      <c r="M47" s="48">
        <f>IF(ISERR((J47+H47)/(G47+I47)),purchase!U48,(J47+H47)/(G47+I47))</f>
        <v>3.8032542527166182</v>
      </c>
      <c r="N47" s="49">
        <f t="shared" si="3"/>
        <v>760.6508505433236</v>
      </c>
      <c r="O47" s="49">
        <f t="shared" si="4"/>
        <v>760.6508505433236</v>
      </c>
      <c r="P47" s="50" t="b">
        <f t="shared" si="5"/>
        <v>1</v>
      </c>
      <c r="Q47" s="29" t="str">
        <f t="shared" si="6"/>
        <v>SHOW</v>
      </c>
      <c r="AJ47" s="68">
        <f t="shared" si="7"/>
        <v>3.8032542527166182</v>
      </c>
      <c r="AK47" s="68">
        <f t="shared" si="8"/>
        <v>200</v>
      </c>
    </row>
    <row r="48" spans="1:37" ht="20.25" customHeight="1" x14ac:dyDescent="0.3">
      <c r="A48" s="45">
        <f>SUBTOTAL(103,B$4:B48)</f>
        <v>45</v>
      </c>
      <c r="B48" s="21">
        <f>purchase!A49</f>
        <v>45</v>
      </c>
      <c r="C48" s="46" t="str">
        <f>purchase!B49</f>
        <v xml:space="preserve">ডিসপোজেবল ফুল প্লেট </v>
      </c>
      <c r="D48" s="21" t="str">
        <f>purchase!C49</f>
        <v>পিস</v>
      </c>
      <c r="E48" s="47">
        <f>store!X47</f>
        <v>150</v>
      </c>
      <c r="F48" s="47">
        <f t="shared" si="0"/>
        <v>323.18181818181819</v>
      </c>
      <c r="G48" s="47">
        <f>purchase!T49</f>
        <v>0</v>
      </c>
      <c r="H48" s="47">
        <f>G48*purchase!U49</f>
        <v>0</v>
      </c>
      <c r="I48" s="47">
        <f>store!E47</f>
        <v>400</v>
      </c>
      <c r="J48" s="47">
        <f>I48*store!D47</f>
        <v>861.81818181818187</v>
      </c>
      <c r="K48" s="47">
        <f t="shared" si="1"/>
        <v>250</v>
      </c>
      <c r="L48" s="47">
        <f t="shared" si="2"/>
        <v>538.63636363636374</v>
      </c>
      <c r="M48" s="48">
        <f>IF(ISERR((J48+H48)/(G48+I48)),purchase!U49,(J48+H48)/(G48+I48))</f>
        <v>2.1545454545454548</v>
      </c>
      <c r="N48" s="49">
        <f t="shared" si="3"/>
        <v>861.81818181818187</v>
      </c>
      <c r="O48" s="49">
        <f t="shared" si="4"/>
        <v>861.81818181818198</v>
      </c>
      <c r="P48" s="50" t="b">
        <f t="shared" si="5"/>
        <v>1</v>
      </c>
      <c r="Q48" s="29" t="str">
        <f t="shared" si="6"/>
        <v>SHOW</v>
      </c>
      <c r="AJ48" s="68">
        <f t="shared" si="7"/>
        <v>2.1545454545454548</v>
      </c>
      <c r="AK48" s="68">
        <f t="shared" si="8"/>
        <v>250</v>
      </c>
    </row>
    <row r="49" spans="1:37" ht="20.25" customHeight="1" x14ac:dyDescent="0.3">
      <c r="A49" s="45">
        <f>SUBTOTAL(103,B$4:B49)</f>
        <v>46</v>
      </c>
      <c r="B49" s="21">
        <f>purchase!A50</f>
        <v>46</v>
      </c>
      <c r="C49" s="46" t="str">
        <f>purchase!B50</f>
        <v>ডিসেপোজেবল হাফ প্লেট</v>
      </c>
      <c r="D49" s="21" t="str">
        <f>purchase!C50</f>
        <v>পিস</v>
      </c>
      <c r="E49" s="47">
        <f>store!X48</f>
        <v>0</v>
      </c>
      <c r="F49" s="47">
        <f t="shared" si="0"/>
        <v>0</v>
      </c>
      <c r="G49" s="47">
        <f>purchase!T50</f>
        <v>0</v>
      </c>
      <c r="H49" s="47">
        <f>G49*purchase!U50</f>
        <v>0</v>
      </c>
      <c r="I49" s="47">
        <f>store!E48</f>
        <v>0</v>
      </c>
      <c r="J49" s="47">
        <f>I49*store!D48</f>
        <v>0</v>
      </c>
      <c r="K49" s="47">
        <f t="shared" si="1"/>
        <v>0</v>
      </c>
      <c r="L49" s="47">
        <f t="shared" si="2"/>
        <v>0</v>
      </c>
      <c r="M49" s="48">
        <f>IF(ISERR((J49+H49)/(G49+I49)),purchase!U50,(J49+H49)/(G49+I49))</f>
        <v>3.3</v>
      </c>
      <c r="N49" s="49">
        <f t="shared" si="3"/>
        <v>0</v>
      </c>
      <c r="O49" s="49">
        <f t="shared" si="4"/>
        <v>0</v>
      </c>
      <c r="P49" s="50" t="b">
        <f t="shared" si="5"/>
        <v>1</v>
      </c>
      <c r="Q49" s="29" t="str">
        <f t="shared" si="6"/>
        <v>HIDE</v>
      </c>
      <c r="AJ49" s="68">
        <f t="shared" si="7"/>
        <v>3.3</v>
      </c>
      <c r="AK49" s="68">
        <f t="shared" si="8"/>
        <v>0</v>
      </c>
    </row>
    <row r="50" spans="1:37" ht="20.25" customHeight="1" x14ac:dyDescent="0.3">
      <c r="A50" s="45">
        <f>SUBTOTAL(103,B$4:B50)</f>
        <v>47</v>
      </c>
      <c r="B50" s="21">
        <f>purchase!A51</f>
        <v>47</v>
      </c>
      <c r="C50" s="46" t="str">
        <f>purchase!B51</f>
        <v xml:space="preserve">ফোল্ডিং প্যাকেট </v>
      </c>
      <c r="D50" s="21" t="str">
        <f>purchase!C51</f>
        <v>পিস</v>
      </c>
      <c r="E50" s="47">
        <f>store!X49</f>
        <v>0</v>
      </c>
      <c r="F50" s="47">
        <f t="shared" si="0"/>
        <v>0</v>
      </c>
      <c r="G50" s="47">
        <f>purchase!T51</f>
        <v>0</v>
      </c>
      <c r="H50" s="47">
        <f>G50*purchase!U51</f>
        <v>0</v>
      </c>
      <c r="I50" s="47">
        <f>store!E49</f>
        <v>0</v>
      </c>
      <c r="J50" s="47">
        <f>I50*store!D49</f>
        <v>0</v>
      </c>
      <c r="K50" s="47">
        <f t="shared" si="1"/>
        <v>0</v>
      </c>
      <c r="L50" s="47">
        <f t="shared" si="2"/>
        <v>0</v>
      </c>
      <c r="M50" s="48">
        <f>IF(ISERR((J50+H50)/(G50+I50)),purchase!U51,(J50+H50)/(G50+I50))</f>
        <v>0</v>
      </c>
      <c r="N50" s="49">
        <f t="shared" si="3"/>
        <v>0</v>
      </c>
      <c r="O50" s="49">
        <f t="shared" si="4"/>
        <v>0</v>
      </c>
      <c r="P50" s="50" t="b">
        <f t="shared" si="5"/>
        <v>1</v>
      </c>
      <c r="Q50" s="29" t="str">
        <f t="shared" si="6"/>
        <v>HIDE</v>
      </c>
      <c r="AJ50" s="68">
        <f t="shared" si="7"/>
        <v>0</v>
      </c>
      <c r="AK50" s="68">
        <f t="shared" si="8"/>
        <v>0</v>
      </c>
    </row>
    <row r="51" spans="1:37" ht="20.25" customHeight="1" x14ac:dyDescent="0.3">
      <c r="A51" s="45">
        <f>SUBTOTAL(103,B$4:B51)</f>
        <v>48</v>
      </c>
      <c r="B51" s="21">
        <f>purchase!A52</f>
        <v>48</v>
      </c>
      <c r="C51" s="46" t="str">
        <f>purchase!B52</f>
        <v>টুকরী</v>
      </c>
      <c r="D51" s="21" t="str">
        <f>purchase!C52</f>
        <v>পিস</v>
      </c>
      <c r="E51" s="47">
        <f>store!X50</f>
        <v>8</v>
      </c>
      <c r="F51" s="47">
        <f t="shared" si="0"/>
        <v>400</v>
      </c>
      <c r="G51" s="47">
        <f>purchase!T52</f>
        <v>8</v>
      </c>
      <c r="H51" s="47">
        <f>G51*purchase!U52</f>
        <v>400</v>
      </c>
      <c r="I51" s="47">
        <f>store!E50</f>
        <v>0</v>
      </c>
      <c r="J51" s="47">
        <f>I51*store!D50</f>
        <v>0</v>
      </c>
      <c r="K51" s="47">
        <f t="shared" si="1"/>
        <v>0</v>
      </c>
      <c r="L51" s="47">
        <f t="shared" si="2"/>
        <v>0</v>
      </c>
      <c r="M51" s="48">
        <f>IF(ISERR((J51+H51)/(G51+I51)),purchase!U52,(J51+H51)/(G51+I51))</f>
        <v>50</v>
      </c>
      <c r="N51" s="49">
        <f t="shared" si="3"/>
        <v>400</v>
      </c>
      <c r="O51" s="49">
        <f t="shared" si="4"/>
        <v>400</v>
      </c>
      <c r="P51" s="50" t="b">
        <f t="shared" si="5"/>
        <v>1</v>
      </c>
      <c r="Q51" s="29" t="str">
        <f t="shared" si="6"/>
        <v>SHOW</v>
      </c>
      <c r="AJ51" s="68">
        <f t="shared" si="7"/>
        <v>50</v>
      </c>
      <c r="AK51" s="68">
        <f t="shared" si="8"/>
        <v>0</v>
      </c>
    </row>
    <row r="52" spans="1:37" ht="20.25" customHeight="1" x14ac:dyDescent="0.3">
      <c r="A52" s="45">
        <f>SUBTOTAL(103,B$4:B52)</f>
        <v>49</v>
      </c>
      <c r="B52" s="21">
        <f>purchase!A53</f>
        <v>49</v>
      </c>
      <c r="C52" s="46" t="str">
        <f>purchase!B53</f>
        <v>গামছা</v>
      </c>
      <c r="D52" s="21" t="str">
        <f>purchase!C53</f>
        <v>পিস</v>
      </c>
      <c r="E52" s="47">
        <f>store!X51</f>
        <v>0</v>
      </c>
      <c r="F52" s="47">
        <f t="shared" si="0"/>
        <v>0</v>
      </c>
      <c r="G52" s="47">
        <f>purchase!T53</f>
        <v>0</v>
      </c>
      <c r="H52" s="47">
        <f>G52*purchase!U53</f>
        <v>0</v>
      </c>
      <c r="I52" s="47">
        <f>store!E51</f>
        <v>0</v>
      </c>
      <c r="J52" s="47">
        <f>I52*store!D51</f>
        <v>0</v>
      </c>
      <c r="K52" s="47">
        <f t="shared" si="1"/>
        <v>0</v>
      </c>
      <c r="L52" s="47">
        <f t="shared" si="2"/>
        <v>0</v>
      </c>
      <c r="M52" s="48">
        <f>IF(ISERR((J52+H52)/(G52+I52)),purchase!U53,(J52+H52)/(G52+I52))</f>
        <v>106.66666666666667</v>
      </c>
      <c r="N52" s="49">
        <f t="shared" si="3"/>
        <v>0</v>
      </c>
      <c r="O52" s="49">
        <f t="shared" si="4"/>
        <v>0</v>
      </c>
      <c r="P52" s="50" t="b">
        <f t="shared" si="5"/>
        <v>1</v>
      </c>
      <c r="Q52" s="29" t="str">
        <f t="shared" si="6"/>
        <v>HIDE</v>
      </c>
      <c r="AJ52" s="68">
        <f t="shared" si="7"/>
        <v>106.66666666666667</v>
      </c>
      <c r="AK52" s="68">
        <f t="shared" si="8"/>
        <v>0</v>
      </c>
    </row>
    <row r="53" spans="1:37" ht="20.25" customHeight="1" x14ac:dyDescent="0.3">
      <c r="A53" s="45">
        <f>SUBTOTAL(103,B$4:B53)</f>
        <v>50</v>
      </c>
      <c r="B53" s="21">
        <f>purchase!A54</f>
        <v>50</v>
      </c>
      <c r="C53" s="46" t="str">
        <f>purchase!B54</f>
        <v>মার্কিনকাপড় (গজ)</v>
      </c>
      <c r="D53" s="21" t="str">
        <f>purchase!C54</f>
        <v>গজ</v>
      </c>
      <c r="E53" s="47">
        <f>store!X52</f>
        <v>4</v>
      </c>
      <c r="F53" s="47">
        <f t="shared" si="0"/>
        <v>120</v>
      </c>
      <c r="G53" s="47">
        <f>purchase!T54</f>
        <v>4</v>
      </c>
      <c r="H53" s="47">
        <f>G53*purchase!U54</f>
        <v>120</v>
      </c>
      <c r="I53" s="47">
        <f>store!E52</f>
        <v>0</v>
      </c>
      <c r="J53" s="47">
        <f>I53*store!D52</f>
        <v>0</v>
      </c>
      <c r="K53" s="47">
        <f t="shared" si="1"/>
        <v>0</v>
      </c>
      <c r="L53" s="47">
        <f t="shared" si="2"/>
        <v>0</v>
      </c>
      <c r="M53" s="48">
        <f>IF(ISERR((J53+H53)/(G53+I53)),purchase!U54,(J53+H53)/(G53+I53))</f>
        <v>30</v>
      </c>
      <c r="N53" s="49">
        <f t="shared" si="3"/>
        <v>120</v>
      </c>
      <c r="O53" s="49">
        <f t="shared" si="4"/>
        <v>120</v>
      </c>
      <c r="P53" s="50" t="b">
        <f t="shared" si="5"/>
        <v>1</v>
      </c>
      <c r="Q53" s="29" t="str">
        <f t="shared" si="6"/>
        <v>SHOW</v>
      </c>
      <c r="AJ53" s="68">
        <f t="shared" si="7"/>
        <v>30</v>
      </c>
      <c r="AK53" s="68">
        <f t="shared" si="8"/>
        <v>0</v>
      </c>
    </row>
    <row r="54" spans="1:37" ht="20.25" customHeight="1" x14ac:dyDescent="0.3">
      <c r="A54" s="45">
        <f>SUBTOTAL(103,B$4:B54)</f>
        <v>51</v>
      </c>
      <c r="B54" s="21">
        <f>purchase!A55</f>
        <v>51</v>
      </c>
      <c r="C54" s="46" t="str">
        <f>purchase!B55</f>
        <v>ওয়ানটাইম গ্লাস</v>
      </c>
      <c r="D54" s="21" t="str">
        <f>purchase!C55</f>
        <v>পিস</v>
      </c>
      <c r="E54" s="47">
        <f>store!X53</f>
        <v>504</v>
      </c>
      <c r="F54" s="47">
        <f t="shared" si="0"/>
        <v>696.43636363636369</v>
      </c>
      <c r="G54" s="47">
        <f>purchase!T55</f>
        <v>300</v>
      </c>
      <c r="H54" s="47">
        <f>G54*purchase!U55</f>
        <v>560</v>
      </c>
      <c r="I54" s="47">
        <f>store!E53</f>
        <v>500</v>
      </c>
      <c r="J54" s="47">
        <f>I54*store!D53</f>
        <v>545.45454545454538</v>
      </c>
      <c r="K54" s="47">
        <f t="shared" si="1"/>
        <v>296</v>
      </c>
      <c r="L54" s="47">
        <f t="shared" si="2"/>
        <v>409.0181818181818</v>
      </c>
      <c r="M54" s="48">
        <f>IF(ISERR((J54+H54)/(G54+I54)),purchase!U55,(J54+H54)/(G54+I54))</f>
        <v>1.3818181818181818</v>
      </c>
      <c r="N54" s="49">
        <f t="shared" si="3"/>
        <v>1105.4545454545455</v>
      </c>
      <c r="O54" s="49">
        <f t="shared" si="4"/>
        <v>1105.4545454545455</v>
      </c>
      <c r="P54" s="50" t="b">
        <f t="shared" si="5"/>
        <v>1</v>
      </c>
      <c r="Q54" s="29" t="str">
        <f t="shared" si="6"/>
        <v>SHOW</v>
      </c>
      <c r="AJ54" s="68">
        <f t="shared" si="7"/>
        <v>1.3818181818181818</v>
      </c>
      <c r="AK54" s="68">
        <f t="shared" si="8"/>
        <v>296</v>
      </c>
    </row>
    <row r="55" spans="1:37" ht="20.25" customHeight="1" x14ac:dyDescent="0.3">
      <c r="A55" s="45">
        <f>SUBTOTAL(103,B$4:B55)</f>
        <v>52</v>
      </c>
      <c r="B55" s="21">
        <f>purchase!A56</f>
        <v>52</v>
      </c>
      <c r="C55" s="46" t="str">
        <f>purchase!B56</f>
        <v xml:space="preserve">ফিরনি কাপ </v>
      </c>
      <c r="D55" s="21" t="str">
        <f>purchase!C56</f>
        <v>পিস</v>
      </c>
      <c r="E55" s="47">
        <f>store!X54</f>
        <v>380</v>
      </c>
      <c r="F55" s="47">
        <f t="shared" si="0"/>
        <v>425.89610389610391</v>
      </c>
      <c r="G55" s="47">
        <f>purchase!T56</f>
        <v>400</v>
      </c>
      <c r="H55" s="47">
        <f>G55*purchase!U56</f>
        <v>430</v>
      </c>
      <c r="I55" s="47">
        <f>store!E54</f>
        <v>150</v>
      </c>
      <c r="J55" s="47">
        <f>I55*store!D54</f>
        <v>186.42857142857144</v>
      </c>
      <c r="K55" s="47">
        <f t="shared" si="1"/>
        <v>170</v>
      </c>
      <c r="L55" s="47">
        <f t="shared" si="2"/>
        <v>190.53246753246754</v>
      </c>
      <c r="M55" s="48">
        <f>IF(ISERR((J55+H55)/(G55+I55)),purchase!U56,(J55+H55)/(G55+I55))</f>
        <v>1.1207792207792209</v>
      </c>
      <c r="N55" s="49">
        <f t="shared" si="3"/>
        <v>616.42857142857144</v>
      </c>
      <c r="O55" s="49">
        <f t="shared" si="4"/>
        <v>616.42857142857144</v>
      </c>
      <c r="P55" s="50" t="b">
        <f t="shared" si="5"/>
        <v>1</v>
      </c>
      <c r="Q55" s="29" t="str">
        <f t="shared" si="6"/>
        <v>SHOW</v>
      </c>
      <c r="AJ55" s="68">
        <f t="shared" si="7"/>
        <v>1.1207792207792209</v>
      </c>
      <c r="AK55" s="68">
        <f t="shared" si="8"/>
        <v>170</v>
      </c>
    </row>
    <row r="56" spans="1:37" ht="20.25" customHeight="1" x14ac:dyDescent="0.3">
      <c r="A56" s="45">
        <f>SUBTOTAL(103,B$4:B56)</f>
        <v>53</v>
      </c>
      <c r="B56" s="21">
        <f>purchase!A57</f>
        <v>53</v>
      </c>
      <c r="C56" s="46" t="str">
        <f>purchase!B57</f>
        <v xml:space="preserve">ফিরনি চামচ </v>
      </c>
      <c r="D56" s="21" t="str">
        <f>purchase!C57</f>
        <v>পিস</v>
      </c>
      <c r="E56" s="47">
        <f>store!X55</f>
        <v>380</v>
      </c>
      <c r="F56" s="47">
        <f t="shared" si="0"/>
        <v>143.36363636363635</v>
      </c>
      <c r="G56" s="47">
        <f>purchase!T57</f>
        <v>400</v>
      </c>
      <c r="H56" s="47">
        <f>G56*purchase!U57</f>
        <v>170</v>
      </c>
      <c r="I56" s="47">
        <f>store!E55</f>
        <v>150</v>
      </c>
      <c r="J56" s="47">
        <f>I56*store!D55</f>
        <v>37.5</v>
      </c>
      <c r="K56" s="47">
        <f t="shared" si="1"/>
        <v>170</v>
      </c>
      <c r="L56" s="47">
        <f t="shared" si="2"/>
        <v>64.13636363636364</v>
      </c>
      <c r="M56" s="48">
        <f>IF(ISERR((J56+H56)/(G56+I56)),purchase!U57,(J56+H56)/(G56+I56))</f>
        <v>0.37727272727272726</v>
      </c>
      <c r="N56" s="49">
        <f t="shared" si="3"/>
        <v>207.5</v>
      </c>
      <c r="O56" s="49">
        <f t="shared" si="4"/>
        <v>207.5</v>
      </c>
      <c r="P56" s="50" t="b">
        <f t="shared" si="5"/>
        <v>1</v>
      </c>
      <c r="Q56" s="29" t="str">
        <f t="shared" si="6"/>
        <v>SHOW</v>
      </c>
      <c r="AJ56" s="68">
        <f t="shared" si="7"/>
        <v>0.37727272727272726</v>
      </c>
      <c r="AK56" s="68">
        <f t="shared" si="8"/>
        <v>170</v>
      </c>
    </row>
    <row r="57" spans="1:37" ht="20.25" customHeight="1" x14ac:dyDescent="0.3">
      <c r="A57" s="45">
        <f>SUBTOTAL(103,B$4:B57)</f>
        <v>54</v>
      </c>
      <c r="B57" s="21">
        <f>purchase!A58</f>
        <v>54</v>
      </c>
      <c r="C57" s="46" t="str">
        <f>purchase!B58</f>
        <v>ডাস্টার</v>
      </c>
      <c r="D57" s="21" t="str">
        <f>purchase!C58</f>
        <v>পিস</v>
      </c>
      <c r="E57" s="47">
        <f>store!X56</f>
        <v>39</v>
      </c>
      <c r="F57" s="47">
        <f t="shared" si="0"/>
        <v>740</v>
      </c>
      <c r="G57" s="47">
        <f>purchase!T58</f>
        <v>39</v>
      </c>
      <c r="H57" s="47">
        <f>G57*purchase!U58</f>
        <v>740</v>
      </c>
      <c r="I57" s="47">
        <f>store!E56</f>
        <v>0</v>
      </c>
      <c r="J57" s="47">
        <f>I57*store!D56</f>
        <v>0</v>
      </c>
      <c r="K57" s="47">
        <f t="shared" si="1"/>
        <v>0</v>
      </c>
      <c r="L57" s="47">
        <f t="shared" si="2"/>
        <v>0</v>
      </c>
      <c r="M57" s="48">
        <f>IF(ISERR((J57+H57)/(G57+I57)),purchase!U58,(J57+H57)/(G57+I57))</f>
        <v>18.974358974358974</v>
      </c>
      <c r="N57" s="49">
        <f t="shared" si="3"/>
        <v>740</v>
      </c>
      <c r="O57" s="49">
        <f t="shared" si="4"/>
        <v>740</v>
      </c>
      <c r="P57" s="50" t="b">
        <f t="shared" si="5"/>
        <v>1</v>
      </c>
      <c r="Q57" s="29" t="str">
        <f t="shared" si="6"/>
        <v>SHOW</v>
      </c>
      <c r="AJ57" s="68">
        <f t="shared" si="7"/>
        <v>18.974358974358974</v>
      </c>
      <c r="AK57" s="68">
        <f t="shared" si="8"/>
        <v>0</v>
      </c>
    </row>
    <row r="58" spans="1:37" ht="20.25" customHeight="1" x14ac:dyDescent="0.3">
      <c r="A58" s="45">
        <f>SUBTOTAL(103,B$4:B58)</f>
        <v>55</v>
      </c>
      <c r="B58" s="21">
        <f>purchase!A59</f>
        <v>55</v>
      </c>
      <c r="C58" s="46" t="str">
        <f>purchase!B59</f>
        <v>কয়লা (বস্তা)</v>
      </c>
      <c r="D58" s="21" t="str">
        <f>purchase!C59</f>
        <v>বস্তা</v>
      </c>
      <c r="E58" s="47">
        <f>store!X57</f>
        <v>2</v>
      </c>
      <c r="F58" s="47">
        <f t="shared" si="0"/>
        <v>1750</v>
      </c>
      <c r="G58" s="47">
        <f>purchase!T59</f>
        <v>2</v>
      </c>
      <c r="H58" s="47">
        <f>G58*purchase!U59</f>
        <v>1750</v>
      </c>
      <c r="I58" s="47">
        <f>store!E57</f>
        <v>0</v>
      </c>
      <c r="J58" s="47">
        <f>I58*store!D57</f>
        <v>0</v>
      </c>
      <c r="K58" s="47">
        <f t="shared" si="1"/>
        <v>0</v>
      </c>
      <c r="L58" s="47">
        <f t="shared" si="2"/>
        <v>0</v>
      </c>
      <c r="M58" s="48">
        <f>IF(ISERR((J58+H58)/(G58+I58)),purchase!U59,(J58+H58)/(G58+I58))</f>
        <v>875</v>
      </c>
      <c r="N58" s="49">
        <f t="shared" si="3"/>
        <v>1750</v>
      </c>
      <c r="O58" s="49">
        <f t="shared" si="4"/>
        <v>1750</v>
      </c>
      <c r="P58" s="50" t="b">
        <f t="shared" si="5"/>
        <v>1</v>
      </c>
      <c r="Q58" s="29" t="str">
        <f t="shared" si="6"/>
        <v>SHOW</v>
      </c>
      <c r="AJ58" s="68">
        <f t="shared" si="7"/>
        <v>875</v>
      </c>
      <c r="AK58" s="68">
        <f t="shared" si="8"/>
        <v>0</v>
      </c>
    </row>
    <row r="59" spans="1:37" ht="20.25" customHeight="1" x14ac:dyDescent="0.3">
      <c r="A59" s="45">
        <f>SUBTOTAL(103,B$4:B59)</f>
        <v>56</v>
      </c>
      <c r="B59" s="21">
        <f>purchase!A60</f>
        <v>56</v>
      </c>
      <c r="C59" s="46" t="str">
        <f>purchase!B60</f>
        <v>লিকুইড সাবান</v>
      </c>
      <c r="D59" s="21" t="str">
        <f>purchase!C60</f>
        <v>পিস</v>
      </c>
      <c r="E59" s="47">
        <f>store!X58</f>
        <v>0</v>
      </c>
      <c r="F59" s="47">
        <f t="shared" si="0"/>
        <v>0</v>
      </c>
      <c r="G59" s="47">
        <f>purchase!T60</f>
        <v>0</v>
      </c>
      <c r="H59" s="47">
        <f>G59*purchase!U60</f>
        <v>0</v>
      </c>
      <c r="I59" s="47">
        <f>store!E58</f>
        <v>1.0499999999999998</v>
      </c>
      <c r="J59" s="47">
        <f>I59*store!D58</f>
        <v>344.90301905787214</v>
      </c>
      <c r="K59" s="47">
        <f t="shared" si="1"/>
        <v>1.0499999999999998</v>
      </c>
      <c r="L59" s="47">
        <f t="shared" si="2"/>
        <v>344.90301905787214</v>
      </c>
      <c r="M59" s="48">
        <f>IF(ISERR((J59+H59)/(G59+I59)),purchase!U60,(J59+H59)/(G59+I59))</f>
        <v>328.4790657694021</v>
      </c>
      <c r="N59" s="49">
        <f t="shared" si="3"/>
        <v>344.90301905787214</v>
      </c>
      <c r="O59" s="49">
        <f t="shared" si="4"/>
        <v>344.90301905787214</v>
      </c>
      <c r="P59" s="50" t="b">
        <f t="shared" si="5"/>
        <v>1</v>
      </c>
      <c r="Q59" s="29" t="str">
        <f t="shared" si="6"/>
        <v>SHOW</v>
      </c>
      <c r="AJ59" s="68">
        <f t="shared" si="7"/>
        <v>328.4790657694021</v>
      </c>
      <c r="AK59" s="68">
        <f t="shared" si="8"/>
        <v>1.0499999999999998</v>
      </c>
    </row>
    <row r="60" spans="1:37" ht="20.25" customHeight="1" x14ac:dyDescent="0.3">
      <c r="A60" s="45">
        <f>SUBTOTAL(103,B$4:B60)</f>
        <v>57</v>
      </c>
      <c r="B60" s="21">
        <f>purchase!A61</f>
        <v>57</v>
      </c>
      <c r="C60" s="46" t="str">
        <f>purchase!B61</f>
        <v>হোগলা</v>
      </c>
      <c r="D60" s="21" t="str">
        <f>purchase!C61</f>
        <v>পিস</v>
      </c>
      <c r="E60" s="47">
        <f>store!X59</f>
        <v>5</v>
      </c>
      <c r="F60" s="47">
        <f t="shared" si="0"/>
        <v>600</v>
      </c>
      <c r="G60" s="47">
        <f>purchase!T61</f>
        <v>5</v>
      </c>
      <c r="H60" s="47">
        <f>G60*purchase!U61</f>
        <v>600</v>
      </c>
      <c r="I60" s="47">
        <f>store!E59</f>
        <v>1</v>
      </c>
      <c r="J60" s="47">
        <f>I60*store!D59</f>
        <v>120</v>
      </c>
      <c r="K60" s="47">
        <f t="shared" si="1"/>
        <v>1</v>
      </c>
      <c r="L60" s="47">
        <f t="shared" si="2"/>
        <v>120</v>
      </c>
      <c r="M60" s="48">
        <f>IF(ISERR((J60+H60)/(G60+I60)),purchase!U61,(J60+H60)/(G60+I60))</f>
        <v>120</v>
      </c>
      <c r="N60" s="49">
        <f t="shared" si="3"/>
        <v>720</v>
      </c>
      <c r="O60" s="49">
        <f t="shared" si="4"/>
        <v>720</v>
      </c>
      <c r="P60" s="50" t="b">
        <f t="shared" si="5"/>
        <v>1</v>
      </c>
      <c r="Q60" s="29" t="str">
        <f t="shared" si="6"/>
        <v>SHOW</v>
      </c>
      <c r="AJ60" s="68">
        <f t="shared" si="7"/>
        <v>120</v>
      </c>
      <c r="AK60" s="68">
        <f t="shared" si="8"/>
        <v>1</v>
      </c>
    </row>
    <row r="61" spans="1:37" ht="20.25" customHeight="1" x14ac:dyDescent="0.3">
      <c r="A61" s="45">
        <f>SUBTOTAL(103,B$4:B61)</f>
        <v>58</v>
      </c>
      <c r="B61" s="21">
        <f>purchase!A62</f>
        <v>58</v>
      </c>
      <c r="C61" s="46" t="str">
        <f>purchase!B62</f>
        <v>স্প্রিরিট</v>
      </c>
      <c r="D61" s="21" t="str">
        <f>purchase!C62</f>
        <v>লিটার</v>
      </c>
      <c r="E61" s="47">
        <f>store!X60</f>
        <v>4</v>
      </c>
      <c r="F61" s="47">
        <f t="shared" si="0"/>
        <v>440</v>
      </c>
      <c r="G61" s="47">
        <f>purchase!T62</f>
        <v>9</v>
      </c>
      <c r="H61" s="47">
        <f>G61*purchase!U62</f>
        <v>990</v>
      </c>
      <c r="I61" s="47">
        <f>store!E60</f>
        <v>0</v>
      </c>
      <c r="J61" s="47">
        <f>I61*store!D60</f>
        <v>0</v>
      </c>
      <c r="K61" s="47">
        <f t="shared" si="1"/>
        <v>5</v>
      </c>
      <c r="L61" s="47">
        <f t="shared" si="2"/>
        <v>550</v>
      </c>
      <c r="M61" s="48">
        <f>IF(ISERR((J61+H61)/(G61+I61)),purchase!U62,(J61+H61)/(G61+I61))</f>
        <v>110</v>
      </c>
      <c r="N61" s="49">
        <f t="shared" si="3"/>
        <v>990</v>
      </c>
      <c r="O61" s="49">
        <f t="shared" si="4"/>
        <v>990</v>
      </c>
      <c r="P61" s="50" t="b">
        <f t="shared" si="5"/>
        <v>1</v>
      </c>
      <c r="Q61" s="29" t="str">
        <f t="shared" si="6"/>
        <v>SHOW</v>
      </c>
      <c r="AJ61" s="68">
        <f t="shared" si="7"/>
        <v>110</v>
      </c>
      <c r="AK61" s="68">
        <f t="shared" si="8"/>
        <v>5</v>
      </c>
    </row>
    <row r="62" spans="1:37" ht="20.25" customHeight="1" x14ac:dyDescent="0.3">
      <c r="A62" s="45">
        <f>SUBTOTAL(103,B$4:B62)</f>
        <v>59</v>
      </c>
      <c r="B62" s="21">
        <f>purchase!A63</f>
        <v>59</v>
      </c>
      <c r="C62" s="46" t="str">
        <f>purchase!B63</f>
        <v>হলুদগুড়া</v>
      </c>
      <c r="D62" s="21" t="str">
        <f>purchase!C63</f>
        <v>কেজি</v>
      </c>
      <c r="E62" s="47">
        <f>store!X61</f>
        <v>1.9000000000000001</v>
      </c>
      <c r="F62" s="47">
        <f t="shared" si="0"/>
        <v>1175.2704225352113</v>
      </c>
      <c r="G62" s="47">
        <f>purchase!T63</f>
        <v>2</v>
      </c>
      <c r="H62" s="47">
        <f>G62*purchase!U63</f>
        <v>1230</v>
      </c>
      <c r="I62" s="47">
        <f>store!E61</f>
        <v>0.49999999999999867</v>
      </c>
      <c r="J62" s="47">
        <f>I62*store!D61</f>
        <v>316.40845070422449</v>
      </c>
      <c r="K62" s="47">
        <f t="shared" si="1"/>
        <v>0.59999999999999853</v>
      </c>
      <c r="L62" s="47">
        <f t="shared" si="2"/>
        <v>371.13802816901318</v>
      </c>
      <c r="M62" s="48">
        <f>IF(ISERR((J62+H62)/(G62+I62)),purchase!U63,(J62+H62)/(G62+I62))</f>
        <v>618.56338028169012</v>
      </c>
      <c r="N62" s="49">
        <f t="shared" si="3"/>
        <v>1546.4084507042244</v>
      </c>
      <c r="O62" s="49">
        <f t="shared" si="4"/>
        <v>1546.4084507042244</v>
      </c>
      <c r="P62" s="50" t="b">
        <f t="shared" si="5"/>
        <v>1</v>
      </c>
      <c r="Q62" s="29" t="str">
        <f t="shared" si="6"/>
        <v>SHOW</v>
      </c>
      <c r="AJ62" s="68">
        <f t="shared" si="7"/>
        <v>618.56338028169012</v>
      </c>
      <c r="AK62" s="68">
        <f t="shared" si="8"/>
        <v>0.59999999999999853</v>
      </c>
    </row>
    <row r="63" spans="1:37" ht="20.25" customHeight="1" x14ac:dyDescent="0.3">
      <c r="A63" s="45">
        <f>SUBTOTAL(103,B$4:B63)</f>
        <v>60</v>
      </c>
      <c r="B63" s="21">
        <f>purchase!A64</f>
        <v>60</v>
      </c>
      <c r="C63" s="46" t="str">
        <f>purchase!B64</f>
        <v>মরিচগুড়া</v>
      </c>
      <c r="D63" s="21" t="str">
        <f>purchase!C64</f>
        <v>কেজি</v>
      </c>
      <c r="E63" s="47">
        <f>store!X62</f>
        <v>3.1</v>
      </c>
      <c r="F63" s="47">
        <f t="shared" si="0"/>
        <v>1960.386353012771</v>
      </c>
      <c r="G63" s="47">
        <f>purchase!T64</f>
        <v>1</v>
      </c>
      <c r="H63" s="47">
        <f>G63*purchase!U64</f>
        <v>598</v>
      </c>
      <c r="I63" s="47">
        <f>store!E62</f>
        <v>2.2999999999999954</v>
      </c>
      <c r="J63" s="47">
        <f>I63*store!D62</f>
        <v>1488.8628919168177</v>
      </c>
      <c r="K63" s="47">
        <f t="shared" si="1"/>
        <v>0.19999999999999529</v>
      </c>
      <c r="L63" s="47">
        <f t="shared" si="2"/>
        <v>126.47653890404676</v>
      </c>
      <c r="M63" s="48">
        <f>IF(ISERR((J63+H63)/(G63+I63)),purchase!U64,(J63+H63)/(G63+I63))</f>
        <v>632.38269452024872</v>
      </c>
      <c r="N63" s="49">
        <f t="shared" si="3"/>
        <v>2086.8628919168177</v>
      </c>
      <c r="O63" s="49">
        <f t="shared" si="4"/>
        <v>2086.8628919168177</v>
      </c>
      <c r="P63" s="50" t="b">
        <f t="shared" si="5"/>
        <v>1</v>
      </c>
      <c r="Q63" s="29" t="str">
        <f t="shared" si="6"/>
        <v>SHOW</v>
      </c>
      <c r="AJ63" s="68">
        <f t="shared" si="7"/>
        <v>632.38269452024872</v>
      </c>
      <c r="AK63" s="68">
        <f t="shared" si="8"/>
        <v>0.19999999999999529</v>
      </c>
    </row>
    <row r="64" spans="1:37" ht="20.25" customHeight="1" x14ac:dyDescent="0.3">
      <c r="A64" s="45">
        <f>SUBTOTAL(103,B$4:B64)</f>
        <v>61</v>
      </c>
      <c r="B64" s="21">
        <f>purchase!A65</f>
        <v>61</v>
      </c>
      <c r="C64" s="46" t="str">
        <f>purchase!B65</f>
        <v>শুকনামরিচ আস্তা</v>
      </c>
      <c r="D64" s="21" t="str">
        <f>purchase!C65</f>
        <v>কেজি</v>
      </c>
      <c r="E64" s="47">
        <f>store!X63</f>
        <v>0.2</v>
      </c>
      <c r="F64" s="47">
        <f t="shared" si="0"/>
        <v>87.708333333333343</v>
      </c>
      <c r="G64" s="47">
        <f>purchase!T65</f>
        <v>0</v>
      </c>
      <c r="H64" s="47">
        <f>G64*purchase!U65</f>
        <v>0</v>
      </c>
      <c r="I64" s="47">
        <f>store!E63</f>
        <v>0.3</v>
      </c>
      <c r="J64" s="47">
        <f>I64*store!D63</f>
        <v>131.5625</v>
      </c>
      <c r="K64" s="47">
        <f t="shared" si="1"/>
        <v>9.9999999999999978E-2</v>
      </c>
      <c r="L64" s="47">
        <f t="shared" si="2"/>
        <v>43.854166666666657</v>
      </c>
      <c r="M64" s="48">
        <f>IF(ISERR((J64+H64)/(G64+I64)),purchase!U65,(J64+H64)/(G64+I64))</f>
        <v>438.54166666666669</v>
      </c>
      <c r="N64" s="49">
        <f t="shared" si="3"/>
        <v>131.5625</v>
      </c>
      <c r="O64" s="49">
        <f t="shared" si="4"/>
        <v>131.5625</v>
      </c>
      <c r="P64" s="50" t="b">
        <f t="shared" si="5"/>
        <v>1</v>
      </c>
      <c r="Q64" s="29" t="str">
        <f t="shared" si="6"/>
        <v>SHOW</v>
      </c>
      <c r="AJ64" s="68">
        <f t="shared" si="7"/>
        <v>438.54166666666669</v>
      </c>
      <c r="AK64" s="68">
        <f t="shared" si="8"/>
        <v>9.9999999999999978E-2</v>
      </c>
    </row>
    <row r="65" spans="1:37" ht="20.25" customHeight="1" x14ac:dyDescent="0.3">
      <c r="A65" s="45">
        <f>SUBTOTAL(103,B$4:B65)</f>
        <v>62</v>
      </c>
      <c r="B65" s="21">
        <f>purchase!A66</f>
        <v>62</v>
      </c>
      <c r="C65" s="46" t="str">
        <f>purchase!B66</f>
        <v>ধনিয়া আস্তা</v>
      </c>
      <c r="D65" s="21" t="str">
        <f>purchase!C66</f>
        <v>কেজি</v>
      </c>
      <c r="E65" s="47">
        <f>store!X64</f>
        <v>0.2</v>
      </c>
      <c r="F65" s="47">
        <f t="shared" si="0"/>
        <v>64.579198835657564</v>
      </c>
      <c r="G65" s="47">
        <f>purchase!T66</f>
        <v>0.2</v>
      </c>
      <c r="H65" s="47">
        <f>G65*purchase!U66</f>
        <v>70</v>
      </c>
      <c r="I65" s="47">
        <f>store!E64</f>
        <v>9.9999999999999867E-2</v>
      </c>
      <c r="J65" s="47">
        <f>I65*store!D64</f>
        <v>26.868798253486304</v>
      </c>
      <c r="K65" s="47">
        <f t="shared" si="1"/>
        <v>9.9999999999999867E-2</v>
      </c>
      <c r="L65" s="47">
        <f t="shared" si="2"/>
        <v>32.28959941782874</v>
      </c>
      <c r="M65" s="48">
        <f>IF(ISERR((J65+H65)/(G65+I65)),purchase!U66,(J65+H65)/(G65+I65))</f>
        <v>322.89599417828782</v>
      </c>
      <c r="N65" s="49">
        <f t="shared" si="3"/>
        <v>96.868798253486304</v>
      </c>
      <c r="O65" s="49">
        <f t="shared" si="4"/>
        <v>96.868798253486304</v>
      </c>
      <c r="P65" s="50" t="b">
        <f t="shared" si="5"/>
        <v>1</v>
      </c>
      <c r="Q65" s="29" t="str">
        <f t="shared" si="6"/>
        <v>SHOW</v>
      </c>
      <c r="AJ65" s="68">
        <f t="shared" si="7"/>
        <v>322.89599417828782</v>
      </c>
      <c r="AK65" s="68">
        <f t="shared" si="8"/>
        <v>9.9999999999999867E-2</v>
      </c>
    </row>
    <row r="66" spans="1:37" ht="20.25" customHeight="1" x14ac:dyDescent="0.3">
      <c r="A66" s="45">
        <f>SUBTOTAL(103,B$4:B66)</f>
        <v>63</v>
      </c>
      <c r="B66" s="21">
        <f>purchase!A67</f>
        <v>63</v>
      </c>
      <c r="C66" s="46" t="str">
        <f>purchase!B67</f>
        <v>জিরা</v>
      </c>
      <c r="D66" s="21" t="str">
        <f>purchase!C67</f>
        <v>কেজি</v>
      </c>
      <c r="E66" s="47">
        <f>store!X65</f>
        <v>1.3</v>
      </c>
      <c r="F66" s="47">
        <f t="shared" si="0"/>
        <v>995.78937223879018</v>
      </c>
      <c r="G66" s="47">
        <f>purchase!T67</f>
        <v>0.9</v>
      </c>
      <c r="H66" s="47">
        <f>G66*purchase!U67</f>
        <v>680</v>
      </c>
      <c r="I66" s="47">
        <f>store!E65</f>
        <v>0.61999999999999922</v>
      </c>
      <c r="J66" s="47">
        <f>I66*store!D65</f>
        <v>484.30757369458479</v>
      </c>
      <c r="K66" s="47">
        <f t="shared" si="1"/>
        <v>0.21999999999999909</v>
      </c>
      <c r="L66" s="47">
        <f t="shared" si="2"/>
        <v>168.51820145579455</v>
      </c>
      <c r="M66" s="48">
        <f>IF(ISERR((J66+H66)/(G66+I66)),purchase!U67,(J66+H66)/(G66+I66))</f>
        <v>765.99182479906938</v>
      </c>
      <c r="N66" s="49">
        <f t="shared" si="3"/>
        <v>1164.3075736945848</v>
      </c>
      <c r="O66" s="49">
        <f t="shared" si="4"/>
        <v>1164.3075736945848</v>
      </c>
      <c r="P66" s="50" t="b">
        <f t="shared" si="5"/>
        <v>1</v>
      </c>
      <c r="Q66" s="29" t="str">
        <f t="shared" si="6"/>
        <v>SHOW</v>
      </c>
      <c r="AJ66" s="68">
        <f t="shared" si="7"/>
        <v>765.99182479906938</v>
      </c>
      <c r="AK66" s="68">
        <f t="shared" si="8"/>
        <v>0.21999999999999909</v>
      </c>
    </row>
    <row r="67" spans="1:37" ht="20.25" customHeight="1" x14ac:dyDescent="0.3">
      <c r="A67" s="45">
        <f>SUBTOTAL(103,B$4:B67)</f>
        <v>64</v>
      </c>
      <c r="B67" s="21">
        <f>purchase!A68</f>
        <v>64</v>
      </c>
      <c r="C67" s="46" t="str">
        <f>purchase!B68</f>
        <v>গোলাপজল</v>
      </c>
      <c r="D67" s="21" t="str">
        <f>purchase!C68</f>
        <v>পিস</v>
      </c>
      <c r="E67" s="47">
        <f>store!X66</f>
        <v>13</v>
      </c>
      <c r="F67" s="47">
        <f t="shared" si="0"/>
        <v>237.46666666666664</v>
      </c>
      <c r="G67" s="47">
        <f>purchase!T68</f>
        <v>12</v>
      </c>
      <c r="H67" s="47">
        <f>G67*purchase!U68</f>
        <v>220</v>
      </c>
      <c r="I67" s="47">
        <f>store!E66</f>
        <v>3</v>
      </c>
      <c r="J67" s="47">
        <f>I67*store!D66</f>
        <v>54</v>
      </c>
      <c r="K67" s="47">
        <f t="shared" si="1"/>
        <v>2</v>
      </c>
      <c r="L67" s="47">
        <f t="shared" si="2"/>
        <v>36.533333333333331</v>
      </c>
      <c r="M67" s="48">
        <f>IF(ISERR((J67+H67)/(G67+I67)),purchase!U68,(J67+H67)/(G67+I67))</f>
        <v>18.266666666666666</v>
      </c>
      <c r="N67" s="49">
        <f t="shared" si="3"/>
        <v>274</v>
      </c>
      <c r="O67" s="49">
        <f t="shared" si="4"/>
        <v>274</v>
      </c>
      <c r="P67" s="50" t="b">
        <f t="shared" si="5"/>
        <v>1</v>
      </c>
      <c r="Q67" s="29" t="str">
        <f t="shared" si="6"/>
        <v>SHOW</v>
      </c>
      <c r="AJ67" s="68">
        <f t="shared" si="7"/>
        <v>18.266666666666666</v>
      </c>
      <c r="AK67" s="68">
        <f t="shared" si="8"/>
        <v>2</v>
      </c>
    </row>
    <row r="68" spans="1:37" ht="20.25" customHeight="1" x14ac:dyDescent="0.3">
      <c r="A68" s="45">
        <f>SUBTOTAL(103,B$4:B68)</f>
        <v>65</v>
      </c>
      <c r="B68" s="21">
        <f>purchase!A69</f>
        <v>65</v>
      </c>
      <c r="C68" s="46" t="str">
        <f>purchase!B69</f>
        <v>কেওড়াজল</v>
      </c>
      <c r="D68" s="21" t="str">
        <f>purchase!C69</f>
        <v>পিস</v>
      </c>
      <c r="E68" s="47">
        <f>store!X67</f>
        <v>13</v>
      </c>
      <c r="F68" s="47">
        <f t="shared" si="0"/>
        <v>237.71428571428569</v>
      </c>
      <c r="G68" s="47">
        <f>purchase!T69</f>
        <v>12</v>
      </c>
      <c r="H68" s="47">
        <f>G68*purchase!U69</f>
        <v>220</v>
      </c>
      <c r="I68" s="47">
        <f>store!E67</f>
        <v>2</v>
      </c>
      <c r="J68" s="47">
        <f>I68*store!D67</f>
        <v>36</v>
      </c>
      <c r="K68" s="47">
        <f t="shared" si="1"/>
        <v>1</v>
      </c>
      <c r="L68" s="47">
        <f t="shared" si="2"/>
        <v>18.285714285714285</v>
      </c>
      <c r="M68" s="48">
        <f>IF(ISERR((J68+H68)/(G68+I68)),purchase!U69,(J68+H68)/(G68+I68))</f>
        <v>18.285714285714285</v>
      </c>
      <c r="N68" s="49">
        <f t="shared" si="3"/>
        <v>256</v>
      </c>
      <c r="O68" s="49">
        <f t="shared" si="4"/>
        <v>255.99999999999997</v>
      </c>
      <c r="P68" s="50" t="b">
        <f t="shared" si="5"/>
        <v>1</v>
      </c>
      <c r="Q68" s="29" t="str">
        <f t="shared" si="6"/>
        <v>SHOW</v>
      </c>
      <c r="AJ68" s="68">
        <f t="shared" si="7"/>
        <v>18.285714285714285</v>
      </c>
      <c r="AK68" s="68">
        <f t="shared" si="8"/>
        <v>1</v>
      </c>
    </row>
    <row r="69" spans="1:37" ht="20.25" customHeight="1" x14ac:dyDescent="0.3">
      <c r="A69" s="45">
        <f>SUBTOTAL(103,B$4:B69)</f>
        <v>66</v>
      </c>
      <c r="B69" s="21">
        <f>purchase!A70</f>
        <v>66</v>
      </c>
      <c r="C69" s="46" t="str">
        <f>purchase!B70</f>
        <v>এলাচি</v>
      </c>
      <c r="D69" s="21" t="str">
        <f>purchase!C70</f>
        <v>কেজি</v>
      </c>
      <c r="E69" s="47">
        <f>store!X68</f>
        <v>0.38</v>
      </c>
      <c r="F69" s="47">
        <f t="shared" ref="F69:F132" si="9">E69*M69</f>
        <v>1900</v>
      </c>
      <c r="G69" s="47">
        <f>purchase!T70</f>
        <v>0.5</v>
      </c>
      <c r="H69" s="47">
        <f>G69*purchase!U70</f>
        <v>2500</v>
      </c>
      <c r="I69" s="47">
        <f>store!E68</f>
        <v>0</v>
      </c>
      <c r="J69" s="47">
        <f>I69*store!D68</f>
        <v>0</v>
      </c>
      <c r="K69" s="47">
        <f t="shared" ref="K69:K132" si="10">(G69+I69)-E69</f>
        <v>0.12</v>
      </c>
      <c r="L69" s="47">
        <f t="shared" ref="L69:L132" si="11">K69*M69</f>
        <v>600</v>
      </c>
      <c r="M69" s="48">
        <f>IF(ISERR((J69+H69)/(G69+I69)),purchase!U70,(J69+H69)/(G69+I69))</f>
        <v>5000</v>
      </c>
      <c r="N69" s="49">
        <f t="shared" ref="N69:N132" si="12">J69+H69</f>
        <v>2500</v>
      </c>
      <c r="O69" s="49">
        <f t="shared" ref="O69:O132" si="13">L69+F69</f>
        <v>2500</v>
      </c>
      <c r="P69" s="50" t="b">
        <f t="shared" ref="P69:P132" si="14">ROUND(N69,2)=ROUND(O69,2)</f>
        <v>1</v>
      </c>
      <c r="Q69" s="29" t="str">
        <f t="shared" ref="Q69:Q132" si="15">IF(AND(F69=0,L69=0),"HIDE","SHOW")</f>
        <v>SHOW</v>
      </c>
      <c r="AJ69" s="68">
        <f t="shared" ref="AJ69:AJ132" si="16">M69</f>
        <v>5000</v>
      </c>
      <c r="AK69" s="68">
        <f t="shared" ref="AK69:AK132" si="17">K69</f>
        <v>0.12</v>
      </c>
    </row>
    <row r="70" spans="1:37" ht="20.25" customHeight="1" x14ac:dyDescent="0.3">
      <c r="A70" s="45">
        <f>SUBTOTAL(103,B$4:B70)</f>
        <v>67</v>
      </c>
      <c r="B70" s="21">
        <f>purchase!A71</f>
        <v>67</v>
      </c>
      <c r="C70" s="46" t="str">
        <f>purchase!B71</f>
        <v>দারুচিনি</v>
      </c>
      <c r="D70" s="21" t="str">
        <f>purchase!C71</f>
        <v>কেজি</v>
      </c>
      <c r="E70" s="47">
        <f>store!X69</f>
        <v>0.7</v>
      </c>
      <c r="F70" s="47">
        <f t="shared" si="9"/>
        <v>399.16656986778179</v>
      </c>
      <c r="G70" s="47">
        <f>purchase!T71</f>
        <v>0.2</v>
      </c>
      <c r="H70" s="47">
        <f>G70*purchase!U71</f>
        <v>120</v>
      </c>
      <c r="I70" s="47">
        <f>store!E69</f>
        <v>0.68499999999999872</v>
      </c>
      <c r="J70" s="47">
        <f>I70*store!D69</f>
        <v>384.66059190426625</v>
      </c>
      <c r="K70" s="47">
        <f t="shared" si="10"/>
        <v>0.18499999999999872</v>
      </c>
      <c r="L70" s="47">
        <f t="shared" si="11"/>
        <v>105.49402203648447</v>
      </c>
      <c r="M70" s="48">
        <f>IF(ISERR((J70+H70)/(G70+I70)),purchase!U71,(J70+H70)/(G70+I70))</f>
        <v>570.23795695397405</v>
      </c>
      <c r="N70" s="49">
        <f t="shared" si="12"/>
        <v>504.66059190426625</v>
      </c>
      <c r="O70" s="49">
        <f t="shared" si="13"/>
        <v>504.66059190426625</v>
      </c>
      <c r="P70" s="50" t="b">
        <f t="shared" si="14"/>
        <v>1</v>
      </c>
      <c r="Q70" s="29" t="str">
        <f t="shared" si="15"/>
        <v>SHOW</v>
      </c>
      <c r="AJ70" s="68">
        <f t="shared" si="16"/>
        <v>570.23795695397405</v>
      </c>
      <c r="AK70" s="68">
        <f t="shared" si="17"/>
        <v>0.18499999999999872</v>
      </c>
    </row>
    <row r="71" spans="1:37" ht="20.25" customHeight="1" x14ac:dyDescent="0.3">
      <c r="A71" s="45">
        <f>SUBTOTAL(103,B$4:B71)</f>
        <v>68</v>
      </c>
      <c r="B71" s="21">
        <f>purchase!A72</f>
        <v>68</v>
      </c>
      <c r="C71" s="46" t="str">
        <f>purchase!B72</f>
        <v>লবঙ্গ</v>
      </c>
      <c r="D71" s="21" t="str">
        <f>purchase!C72</f>
        <v>কেজি</v>
      </c>
      <c r="E71" s="47">
        <f>store!X70</f>
        <v>0.33</v>
      </c>
      <c r="F71" s="47">
        <f t="shared" si="9"/>
        <v>549.12669255805622</v>
      </c>
      <c r="G71" s="47">
        <f>purchase!T72</f>
        <v>0.30000000000000004</v>
      </c>
      <c r="H71" s="47">
        <f>G71*purchase!U72</f>
        <v>520</v>
      </c>
      <c r="I71" s="47">
        <f>store!E70</f>
        <v>0.14500000000000002</v>
      </c>
      <c r="J71" s="47">
        <f>I71*store!D70</f>
        <v>220.48902481313638</v>
      </c>
      <c r="K71" s="47">
        <f t="shared" si="10"/>
        <v>0.11500000000000005</v>
      </c>
      <c r="L71" s="47">
        <f t="shared" si="11"/>
        <v>191.36233225508025</v>
      </c>
      <c r="M71" s="48">
        <f>IF(ISERR((J71+H71)/(G71+I71)),purchase!U72,(J71+H71)/(G71+I71))</f>
        <v>1664.0202804789581</v>
      </c>
      <c r="N71" s="49">
        <f t="shared" si="12"/>
        <v>740.48902481313644</v>
      </c>
      <c r="O71" s="49">
        <f t="shared" si="13"/>
        <v>740.48902481313644</v>
      </c>
      <c r="P71" s="50" t="b">
        <f t="shared" si="14"/>
        <v>1</v>
      </c>
      <c r="Q71" s="29" t="str">
        <f t="shared" si="15"/>
        <v>SHOW</v>
      </c>
      <c r="AJ71" s="68">
        <f t="shared" si="16"/>
        <v>1664.0202804789581</v>
      </c>
      <c r="AK71" s="68">
        <f t="shared" si="17"/>
        <v>0.11500000000000005</v>
      </c>
    </row>
    <row r="72" spans="1:37" ht="20.25" customHeight="1" x14ac:dyDescent="0.3">
      <c r="A72" s="45">
        <f>SUBTOTAL(103,B$4:B72)</f>
        <v>69</v>
      </c>
      <c r="B72" s="21">
        <f>purchase!A73</f>
        <v>69</v>
      </c>
      <c r="C72" s="46" t="str">
        <f>purchase!B73</f>
        <v>জয়ফল (পিস)</v>
      </c>
      <c r="D72" s="21" t="str">
        <f>purchase!C73</f>
        <v>পিস</v>
      </c>
      <c r="E72" s="47">
        <f>store!X71</f>
        <v>9</v>
      </c>
      <c r="F72" s="47">
        <f t="shared" si="9"/>
        <v>72</v>
      </c>
      <c r="G72" s="47">
        <f>purchase!T73</f>
        <v>9</v>
      </c>
      <c r="H72" s="47">
        <f>G72*purchase!U73</f>
        <v>72</v>
      </c>
      <c r="I72" s="47">
        <f>store!E71</f>
        <v>0</v>
      </c>
      <c r="J72" s="47">
        <f>I72*store!D71</f>
        <v>0</v>
      </c>
      <c r="K72" s="47">
        <f t="shared" si="10"/>
        <v>0</v>
      </c>
      <c r="L72" s="47">
        <f t="shared" si="11"/>
        <v>0</v>
      </c>
      <c r="M72" s="48">
        <f>IF(ISERR((J72+H72)/(G72+I72)),purchase!U73,(J72+H72)/(G72+I72))</f>
        <v>8</v>
      </c>
      <c r="N72" s="49">
        <f t="shared" si="12"/>
        <v>72</v>
      </c>
      <c r="O72" s="49">
        <f t="shared" si="13"/>
        <v>72</v>
      </c>
      <c r="P72" s="50" t="b">
        <f t="shared" si="14"/>
        <v>1</v>
      </c>
      <c r="Q72" s="29" t="str">
        <f t="shared" si="15"/>
        <v>SHOW</v>
      </c>
      <c r="AJ72" s="68">
        <f t="shared" si="16"/>
        <v>8</v>
      </c>
      <c r="AK72" s="68">
        <f t="shared" si="17"/>
        <v>0</v>
      </c>
    </row>
    <row r="73" spans="1:37" ht="20.25" customHeight="1" x14ac:dyDescent="0.3">
      <c r="A73" s="45">
        <f>SUBTOTAL(103,B$4:B73)</f>
        <v>70</v>
      </c>
      <c r="B73" s="21">
        <f>purchase!A74</f>
        <v>70</v>
      </c>
      <c r="C73" s="46" t="str">
        <f>purchase!B74</f>
        <v>কিসমিস</v>
      </c>
      <c r="D73" s="21" t="str">
        <f>purchase!C74</f>
        <v>কেজি</v>
      </c>
      <c r="E73" s="47">
        <f>store!X72</f>
        <v>3.8</v>
      </c>
      <c r="F73" s="47">
        <f t="shared" si="9"/>
        <v>2592.0354223159629</v>
      </c>
      <c r="G73" s="47">
        <f>purchase!T74</f>
        <v>4</v>
      </c>
      <c r="H73" s="47">
        <f>G73*purchase!U74</f>
        <v>2730</v>
      </c>
      <c r="I73" s="47">
        <f>store!E72</f>
        <v>5.0000000000001599E-2</v>
      </c>
      <c r="J73" s="47">
        <f>I73*store!D72</f>
        <v>32.564068520961534</v>
      </c>
      <c r="K73" s="47">
        <f t="shared" si="10"/>
        <v>0.25000000000000178</v>
      </c>
      <c r="L73" s="47">
        <f t="shared" si="11"/>
        <v>170.52864620499878</v>
      </c>
      <c r="M73" s="48">
        <f>IF(ISERR((J73+H73)/(G73+I73)),purchase!U74,(J73+H73)/(G73+I73))</f>
        <v>682.11458481999023</v>
      </c>
      <c r="N73" s="49">
        <f t="shared" si="12"/>
        <v>2762.5640685209614</v>
      </c>
      <c r="O73" s="49">
        <f t="shared" si="13"/>
        <v>2762.5640685209619</v>
      </c>
      <c r="P73" s="50" t="b">
        <f t="shared" si="14"/>
        <v>1</v>
      </c>
      <c r="Q73" s="29" t="str">
        <f t="shared" si="15"/>
        <v>SHOW</v>
      </c>
      <c r="AJ73" s="68">
        <f t="shared" si="16"/>
        <v>682.11458481999023</v>
      </c>
      <c r="AK73" s="68">
        <f t="shared" si="17"/>
        <v>0.25000000000000178</v>
      </c>
    </row>
    <row r="74" spans="1:37" ht="20.25" customHeight="1" x14ac:dyDescent="0.3">
      <c r="A74" s="45">
        <f>SUBTOTAL(103,B$4:B74)</f>
        <v>71</v>
      </c>
      <c r="B74" s="21">
        <f>purchase!A75</f>
        <v>71</v>
      </c>
      <c r="C74" s="46" t="str">
        <f>purchase!B75</f>
        <v>আলুবোখরা</v>
      </c>
      <c r="D74" s="21" t="str">
        <f>purchase!C75</f>
        <v>কেজি</v>
      </c>
      <c r="E74" s="47">
        <f>store!X73</f>
        <v>3.8</v>
      </c>
      <c r="F74" s="47">
        <f t="shared" si="9"/>
        <v>2137.5</v>
      </c>
      <c r="G74" s="47">
        <f>purchase!T75</f>
        <v>4</v>
      </c>
      <c r="H74" s="47">
        <f>G74*purchase!U75</f>
        <v>2250</v>
      </c>
      <c r="I74" s="47">
        <f>store!E73</f>
        <v>0</v>
      </c>
      <c r="J74" s="47">
        <f>I74*store!D73</f>
        <v>0</v>
      </c>
      <c r="K74" s="47">
        <f t="shared" si="10"/>
        <v>0.20000000000000018</v>
      </c>
      <c r="L74" s="47">
        <f t="shared" si="11"/>
        <v>112.5000000000001</v>
      </c>
      <c r="M74" s="48">
        <f>IF(ISERR((J74+H74)/(G74+I74)),purchase!U75,(J74+H74)/(G74+I74))</f>
        <v>562.5</v>
      </c>
      <c r="N74" s="49">
        <f t="shared" si="12"/>
        <v>2250</v>
      </c>
      <c r="O74" s="49">
        <f t="shared" si="13"/>
        <v>2250</v>
      </c>
      <c r="P74" s="50" t="b">
        <f t="shared" si="14"/>
        <v>1</v>
      </c>
      <c r="Q74" s="29" t="str">
        <f t="shared" si="15"/>
        <v>SHOW</v>
      </c>
      <c r="AJ74" s="68">
        <f t="shared" si="16"/>
        <v>562.5</v>
      </c>
      <c r="AK74" s="68">
        <f t="shared" si="17"/>
        <v>0.20000000000000018</v>
      </c>
    </row>
    <row r="75" spans="1:37" ht="20.25" customHeight="1" x14ac:dyDescent="0.3">
      <c r="A75" s="45">
        <f>SUBTOTAL(103,B$4:B75)</f>
        <v>72</v>
      </c>
      <c r="B75" s="21">
        <f>purchase!A76</f>
        <v>72</v>
      </c>
      <c r="C75" s="46" t="str">
        <f>purchase!B76</f>
        <v>পোস্তদানা</v>
      </c>
      <c r="D75" s="21" t="str">
        <f>purchase!C76</f>
        <v>কেজি</v>
      </c>
      <c r="E75" s="47">
        <f>store!X74</f>
        <v>0</v>
      </c>
      <c r="F75" s="47">
        <f t="shared" si="9"/>
        <v>0</v>
      </c>
      <c r="G75" s="47">
        <f>purchase!T76</f>
        <v>0</v>
      </c>
      <c r="H75" s="47">
        <f>G75*purchase!U76</f>
        <v>0</v>
      </c>
      <c r="I75" s="47">
        <f>store!E74</f>
        <v>0</v>
      </c>
      <c r="J75" s="47">
        <f>I75*store!D74</f>
        <v>0</v>
      </c>
      <c r="K75" s="47">
        <f t="shared" si="10"/>
        <v>0</v>
      </c>
      <c r="L75" s="47">
        <f t="shared" si="11"/>
        <v>0</v>
      </c>
      <c r="M75" s="48">
        <f>IF(ISERR((J75+H75)/(G75+I75)),purchase!U76,(J75+H75)/(G75+I75))</f>
        <v>0</v>
      </c>
      <c r="N75" s="49">
        <f t="shared" si="12"/>
        <v>0</v>
      </c>
      <c r="O75" s="49">
        <f t="shared" si="13"/>
        <v>0</v>
      </c>
      <c r="P75" s="50" t="b">
        <f t="shared" si="14"/>
        <v>1</v>
      </c>
      <c r="Q75" s="29" t="str">
        <f t="shared" si="15"/>
        <v>HIDE</v>
      </c>
      <c r="AJ75" s="68">
        <f t="shared" si="16"/>
        <v>0</v>
      </c>
      <c r="AK75" s="68">
        <f t="shared" si="17"/>
        <v>0</v>
      </c>
    </row>
    <row r="76" spans="1:37" ht="20.25" customHeight="1" x14ac:dyDescent="0.3">
      <c r="A76" s="45">
        <f>SUBTOTAL(103,B$4:B76)</f>
        <v>73</v>
      </c>
      <c r="B76" s="21">
        <f>purchase!A77</f>
        <v>73</v>
      </c>
      <c r="C76" s="46" t="str">
        <f>purchase!B77</f>
        <v>মিল্কভিটা ঘি/ঘি</v>
      </c>
      <c r="D76" s="21" t="str">
        <f>purchase!C77</f>
        <v>কেজি</v>
      </c>
      <c r="E76" s="47">
        <f>store!X75</f>
        <v>7.6</v>
      </c>
      <c r="F76" s="47">
        <f t="shared" si="9"/>
        <v>11345.299363057326</v>
      </c>
      <c r="G76" s="47">
        <f>purchase!T77</f>
        <v>5.8</v>
      </c>
      <c r="H76" s="47">
        <f>G76*purchase!U77</f>
        <v>8910</v>
      </c>
      <c r="I76" s="47">
        <f>store!E75</f>
        <v>2.0499999999999998</v>
      </c>
      <c r="J76" s="47">
        <f>I76*store!D75</f>
        <v>2808.4999999999995</v>
      </c>
      <c r="K76" s="47">
        <f t="shared" si="10"/>
        <v>0.25</v>
      </c>
      <c r="L76" s="47">
        <f t="shared" si="11"/>
        <v>373.2006369426752</v>
      </c>
      <c r="M76" s="48">
        <f>IF(ISERR((J76+H76)/(G76+I76)),purchase!U77,(J76+H76)/(G76+I76))</f>
        <v>1492.8025477707008</v>
      </c>
      <c r="N76" s="49">
        <f t="shared" si="12"/>
        <v>11718.5</v>
      </c>
      <c r="O76" s="49">
        <f t="shared" si="13"/>
        <v>11718.5</v>
      </c>
      <c r="P76" s="50" t="b">
        <f t="shared" si="14"/>
        <v>1</v>
      </c>
      <c r="Q76" s="29" t="str">
        <f t="shared" si="15"/>
        <v>SHOW</v>
      </c>
      <c r="AJ76" s="68">
        <f t="shared" si="16"/>
        <v>1492.8025477707008</v>
      </c>
      <c r="AK76" s="68">
        <f t="shared" si="17"/>
        <v>0.25</v>
      </c>
    </row>
    <row r="77" spans="1:37" ht="20.25" customHeight="1" x14ac:dyDescent="0.3">
      <c r="A77" s="45">
        <f>SUBTOTAL(103,B$4:B77)</f>
        <v>74</v>
      </c>
      <c r="B77" s="21">
        <f>purchase!A78</f>
        <v>74</v>
      </c>
      <c r="C77" s="46" t="str">
        <f>purchase!B78</f>
        <v>বাটারওয়েল</v>
      </c>
      <c r="D77" s="21" t="str">
        <f>purchase!C78</f>
        <v>কেজি</v>
      </c>
      <c r="E77" s="47">
        <f>store!X76</f>
        <v>0</v>
      </c>
      <c r="F77" s="47">
        <f t="shared" si="9"/>
        <v>0</v>
      </c>
      <c r="G77" s="47">
        <f>purchase!T78</f>
        <v>0</v>
      </c>
      <c r="H77" s="47">
        <f>G77*purchase!U78</f>
        <v>0</v>
      </c>
      <c r="I77" s="47">
        <f>store!E76</f>
        <v>0</v>
      </c>
      <c r="J77" s="47">
        <f>I77*store!D76</f>
        <v>0</v>
      </c>
      <c r="K77" s="47">
        <f t="shared" si="10"/>
        <v>0</v>
      </c>
      <c r="L77" s="47">
        <f t="shared" si="11"/>
        <v>0</v>
      </c>
      <c r="M77" s="48">
        <f>IF(ISERR((J77+H77)/(G77+I77)),purchase!U78,(J77+H77)/(G77+I77))</f>
        <v>1409.9714700785885</v>
      </c>
      <c r="N77" s="49">
        <f t="shared" si="12"/>
        <v>0</v>
      </c>
      <c r="O77" s="49">
        <f t="shared" si="13"/>
        <v>0</v>
      </c>
      <c r="P77" s="50" t="b">
        <f t="shared" si="14"/>
        <v>1</v>
      </c>
      <c r="Q77" s="29" t="str">
        <f t="shared" si="15"/>
        <v>HIDE</v>
      </c>
      <c r="AJ77" s="68">
        <f t="shared" si="16"/>
        <v>1409.9714700785885</v>
      </c>
      <c r="AK77" s="68">
        <f t="shared" si="17"/>
        <v>0</v>
      </c>
    </row>
    <row r="78" spans="1:37" ht="20.25" customHeight="1" x14ac:dyDescent="0.3">
      <c r="A78" s="45">
        <f>SUBTOTAL(103,B$4:B78)</f>
        <v>75</v>
      </c>
      <c r="B78" s="21">
        <f>purchase!A79</f>
        <v>75</v>
      </c>
      <c r="C78" s="46" t="str">
        <f>purchase!B79</f>
        <v>যত্রিক</v>
      </c>
      <c r="D78" s="21" t="str">
        <f>purchase!C79</f>
        <v>কেজি</v>
      </c>
      <c r="E78" s="47">
        <f>store!X77</f>
        <v>0.33</v>
      </c>
      <c r="F78" s="47">
        <f t="shared" si="9"/>
        <v>1072.5</v>
      </c>
      <c r="G78" s="47">
        <f>purchase!T79</f>
        <v>0.4</v>
      </c>
      <c r="H78" s="47">
        <f>G78*purchase!U79</f>
        <v>1280</v>
      </c>
      <c r="I78" s="47">
        <f>store!E77</f>
        <v>0.08</v>
      </c>
      <c r="J78" s="47">
        <f>I78*store!D77</f>
        <v>280</v>
      </c>
      <c r="K78" s="47">
        <f t="shared" si="10"/>
        <v>0.15000000000000002</v>
      </c>
      <c r="L78" s="47">
        <f t="shared" si="11"/>
        <v>487.5</v>
      </c>
      <c r="M78" s="48">
        <f>IF(ISERR((J78+H78)/(G78+I78)),purchase!U79,(J78+H78)/(G78+I78))</f>
        <v>3249.9999999999995</v>
      </c>
      <c r="N78" s="49">
        <f t="shared" si="12"/>
        <v>1560</v>
      </c>
      <c r="O78" s="49">
        <f t="shared" si="13"/>
        <v>1560</v>
      </c>
      <c r="P78" s="50" t="b">
        <f t="shared" si="14"/>
        <v>1</v>
      </c>
      <c r="Q78" s="29" t="str">
        <f t="shared" si="15"/>
        <v>SHOW</v>
      </c>
      <c r="AJ78" s="68">
        <f t="shared" si="16"/>
        <v>3249.9999999999995</v>
      </c>
      <c r="AK78" s="68">
        <f t="shared" si="17"/>
        <v>0.15000000000000002</v>
      </c>
    </row>
    <row r="79" spans="1:37" ht="20.25" customHeight="1" x14ac:dyDescent="0.3">
      <c r="A79" s="45">
        <f>SUBTOTAL(103,B$4:B79)</f>
        <v>76</v>
      </c>
      <c r="B79" s="21">
        <f>purchase!A80</f>
        <v>76</v>
      </c>
      <c r="C79" s="46" t="str">
        <f>purchase!B80</f>
        <v>পাঁচফোড়ন</v>
      </c>
      <c r="D79" s="21" t="str">
        <f>purchase!C80</f>
        <v>কেজি</v>
      </c>
      <c r="E79" s="47">
        <f>store!X78</f>
        <v>0</v>
      </c>
      <c r="F79" s="47">
        <f t="shared" si="9"/>
        <v>0</v>
      </c>
      <c r="G79" s="47">
        <f>purchase!T80</f>
        <v>0.1</v>
      </c>
      <c r="H79" s="47">
        <f>G79*purchase!U80</f>
        <v>35</v>
      </c>
      <c r="I79" s="47">
        <f>store!E78</f>
        <v>0.25</v>
      </c>
      <c r="J79" s="47">
        <f>I79*store!D78</f>
        <v>110.87962962962963</v>
      </c>
      <c r="K79" s="47">
        <f t="shared" si="10"/>
        <v>0.35</v>
      </c>
      <c r="L79" s="47">
        <f t="shared" si="11"/>
        <v>145.87962962962962</v>
      </c>
      <c r="M79" s="48">
        <f>IF(ISERR((J79+H79)/(G79+I79)),purchase!U80,(J79+H79)/(G79+I79))</f>
        <v>416.79894179894177</v>
      </c>
      <c r="N79" s="49">
        <f t="shared" si="12"/>
        <v>145.87962962962962</v>
      </c>
      <c r="O79" s="49">
        <f t="shared" si="13"/>
        <v>145.87962962962962</v>
      </c>
      <c r="P79" s="50" t="b">
        <f t="shared" si="14"/>
        <v>1</v>
      </c>
      <c r="Q79" s="29" t="str">
        <f t="shared" si="15"/>
        <v>SHOW</v>
      </c>
      <c r="AJ79" s="68">
        <f t="shared" si="16"/>
        <v>416.79894179894177</v>
      </c>
      <c r="AK79" s="68">
        <f t="shared" si="17"/>
        <v>0.35</v>
      </c>
    </row>
    <row r="80" spans="1:37" ht="20.25" customHeight="1" x14ac:dyDescent="0.3">
      <c r="A80" s="45">
        <f>SUBTOTAL(103,B$4:B80)</f>
        <v>77</v>
      </c>
      <c r="B80" s="21">
        <f>purchase!A81</f>
        <v>77</v>
      </c>
      <c r="C80" s="46" t="str">
        <f>purchase!B81</f>
        <v>তেছপাতা</v>
      </c>
      <c r="D80" s="21" t="str">
        <f>purchase!C81</f>
        <v>কেজি</v>
      </c>
      <c r="E80" s="47">
        <f>store!X79</f>
        <v>0</v>
      </c>
      <c r="F80" s="47">
        <f t="shared" si="9"/>
        <v>0</v>
      </c>
      <c r="G80" s="47">
        <f>purchase!T81</f>
        <v>0</v>
      </c>
      <c r="H80" s="47">
        <f>G80*purchase!U81</f>
        <v>0</v>
      </c>
      <c r="I80" s="47">
        <f>store!E79</f>
        <v>0</v>
      </c>
      <c r="J80" s="47">
        <f>I80*store!D79</f>
        <v>0</v>
      </c>
      <c r="K80" s="47">
        <f t="shared" si="10"/>
        <v>0</v>
      </c>
      <c r="L80" s="47">
        <f t="shared" si="11"/>
        <v>0</v>
      </c>
      <c r="M80" s="48">
        <f>IF(ISERR((J80+H80)/(G80+I80)),purchase!U81,(J80+H80)/(G80+I80))</f>
        <v>333.33333333333326</v>
      </c>
      <c r="N80" s="49">
        <f t="shared" si="12"/>
        <v>0</v>
      </c>
      <c r="O80" s="49">
        <f t="shared" si="13"/>
        <v>0</v>
      </c>
      <c r="P80" s="50" t="b">
        <f t="shared" si="14"/>
        <v>1</v>
      </c>
      <c r="Q80" s="29" t="str">
        <f t="shared" si="15"/>
        <v>HIDE</v>
      </c>
      <c r="AJ80" s="68">
        <f t="shared" si="16"/>
        <v>333.33333333333326</v>
      </c>
      <c r="AK80" s="68">
        <f t="shared" si="17"/>
        <v>0</v>
      </c>
    </row>
    <row r="81" spans="1:37" ht="20.25" customHeight="1" x14ac:dyDescent="0.3">
      <c r="A81" s="45">
        <f>SUBTOTAL(103,B$4:B81)</f>
        <v>78</v>
      </c>
      <c r="B81" s="21">
        <f>purchase!A82</f>
        <v>78</v>
      </c>
      <c r="C81" s="46" t="str">
        <f>purchase!B82</f>
        <v>চিনাবাদাম</v>
      </c>
      <c r="D81" s="21" t="str">
        <f>purchase!C82</f>
        <v>কেজি</v>
      </c>
      <c r="E81" s="47">
        <f>store!X80</f>
        <v>6.0500000000000007</v>
      </c>
      <c r="F81" s="47">
        <f t="shared" si="9"/>
        <v>1053.0197949442356</v>
      </c>
      <c r="G81" s="47">
        <f>purchase!T82</f>
        <v>6</v>
      </c>
      <c r="H81" s="47">
        <f>G81*purchase!U82</f>
        <v>1040</v>
      </c>
      <c r="I81" s="47">
        <f>store!E80</f>
        <v>1.3999999999999995</v>
      </c>
      <c r="J81" s="47">
        <f>I81*store!D80</f>
        <v>247.99115414666807</v>
      </c>
      <c r="K81" s="47">
        <f t="shared" si="10"/>
        <v>1.3499999999999988</v>
      </c>
      <c r="L81" s="47">
        <f t="shared" si="11"/>
        <v>234.9713592024325</v>
      </c>
      <c r="M81" s="48">
        <f>IF(ISERR((J81+H81)/(G81+I81)),purchase!U82,(J81+H81)/(G81+I81))</f>
        <v>174.05285866846867</v>
      </c>
      <c r="N81" s="49">
        <f t="shared" si="12"/>
        <v>1287.9911541466681</v>
      </c>
      <c r="O81" s="49">
        <f t="shared" si="13"/>
        <v>1287.9911541466681</v>
      </c>
      <c r="P81" s="50" t="b">
        <f t="shared" si="14"/>
        <v>1</v>
      </c>
      <c r="Q81" s="29" t="str">
        <f t="shared" si="15"/>
        <v>SHOW</v>
      </c>
      <c r="AJ81" s="68">
        <f t="shared" si="16"/>
        <v>174.05285866846867</v>
      </c>
      <c r="AK81" s="68">
        <f t="shared" si="17"/>
        <v>1.3499999999999988</v>
      </c>
    </row>
    <row r="82" spans="1:37" ht="20.25" customHeight="1" x14ac:dyDescent="0.3">
      <c r="A82" s="45">
        <f>SUBTOTAL(103,B$4:B82)</f>
        <v>79</v>
      </c>
      <c r="B82" s="21">
        <f>purchase!A83</f>
        <v>79</v>
      </c>
      <c r="C82" s="46" t="str">
        <f>purchase!B83</f>
        <v>কাঠ বাদাম</v>
      </c>
      <c r="D82" s="21" t="str">
        <f>purchase!C83</f>
        <v>কেজি</v>
      </c>
      <c r="E82" s="47">
        <f>store!X81</f>
        <v>0</v>
      </c>
      <c r="F82" s="47">
        <f t="shared" si="9"/>
        <v>0</v>
      </c>
      <c r="G82" s="47">
        <f>purchase!T83</f>
        <v>0</v>
      </c>
      <c r="H82" s="47">
        <f>G82*purchase!U83</f>
        <v>0</v>
      </c>
      <c r="I82" s="47">
        <f>store!E81</f>
        <v>0</v>
      </c>
      <c r="J82" s="47">
        <f>I82*store!D81</f>
        <v>0</v>
      </c>
      <c r="K82" s="47">
        <f t="shared" si="10"/>
        <v>0</v>
      </c>
      <c r="L82" s="47">
        <f t="shared" si="11"/>
        <v>0</v>
      </c>
      <c r="M82" s="48">
        <f>IF(ISERR((J82+H82)/(G82+I82)),purchase!U83,(J82+H82)/(G82+I82))</f>
        <v>920</v>
      </c>
      <c r="N82" s="49">
        <f t="shared" si="12"/>
        <v>0</v>
      </c>
      <c r="O82" s="49">
        <f t="shared" si="13"/>
        <v>0</v>
      </c>
      <c r="P82" s="50" t="b">
        <f t="shared" si="14"/>
        <v>1</v>
      </c>
      <c r="Q82" s="29" t="str">
        <f t="shared" si="15"/>
        <v>HIDE</v>
      </c>
      <c r="AJ82" s="68">
        <f t="shared" si="16"/>
        <v>920</v>
      </c>
      <c r="AK82" s="68">
        <f t="shared" si="17"/>
        <v>0</v>
      </c>
    </row>
    <row r="83" spans="1:37" ht="20.25" customHeight="1" x14ac:dyDescent="0.3">
      <c r="A83" s="45">
        <f>SUBTOTAL(103,B$4:B83)</f>
        <v>80</v>
      </c>
      <c r="B83" s="21">
        <f>purchase!A84</f>
        <v>80</v>
      </c>
      <c r="C83" s="46" t="str">
        <f>purchase!B84</f>
        <v>তেতুল</v>
      </c>
      <c r="D83" s="21" t="str">
        <f>purchase!C84</f>
        <v>কেজি</v>
      </c>
      <c r="E83" s="47">
        <f>store!X82</f>
        <v>0</v>
      </c>
      <c r="F83" s="47">
        <f t="shared" si="9"/>
        <v>0</v>
      </c>
      <c r="G83" s="47">
        <f>purchase!T84</f>
        <v>0</v>
      </c>
      <c r="H83" s="47">
        <f>G83*purchase!U84</f>
        <v>0</v>
      </c>
      <c r="I83" s="47">
        <f>store!E82</f>
        <v>0</v>
      </c>
      <c r="J83" s="47">
        <f>I83*store!D82</f>
        <v>0</v>
      </c>
      <c r="K83" s="47">
        <f t="shared" si="10"/>
        <v>0</v>
      </c>
      <c r="L83" s="47">
        <f t="shared" si="11"/>
        <v>0</v>
      </c>
      <c r="M83" s="48">
        <f>IF(ISERR((J83+H83)/(G83+I83)),purchase!U84,(J83+H83)/(G83+I83))</f>
        <v>160</v>
      </c>
      <c r="N83" s="49">
        <f t="shared" si="12"/>
        <v>0</v>
      </c>
      <c r="O83" s="49">
        <f t="shared" si="13"/>
        <v>0</v>
      </c>
      <c r="P83" s="50" t="b">
        <f t="shared" si="14"/>
        <v>1</v>
      </c>
      <c r="Q83" s="29" t="str">
        <f t="shared" si="15"/>
        <v>HIDE</v>
      </c>
      <c r="AJ83" s="68">
        <f t="shared" si="16"/>
        <v>160</v>
      </c>
      <c r="AK83" s="68">
        <f t="shared" si="17"/>
        <v>0</v>
      </c>
    </row>
    <row r="84" spans="1:37" ht="20.25" customHeight="1" x14ac:dyDescent="0.3">
      <c r="A84" s="45">
        <f>SUBTOTAL(103,B$4:B84)</f>
        <v>81</v>
      </c>
      <c r="B84" s="21">
        <f>purchase!A85</f>
        <v>81</v>
      </c>
      <c r="C84" s="46" t="str">
        <f>purchase!B85</f>
        <v>পিপল</v>
      </c>
      <c r="D84" s="21" t="str">
        <f>purchase!C85</f>
        <v>কেজি</v>
      </c>
      <c r="E84" s="47">
        <f>store!X83</f>
        <v>0</v>
      </c>
      <c r="F84" s="47">
        <f t="shared" si="9"/>
        <v>0</v>
      </c>
      <c r="G84" s="47">
        <f>purchase!T85</f>
        <v>0</v>
      </c>
      <c r="H84" s="47">
        <f>G84*purchase!U85</f>
        <v>0</v>
      </c>
      <c r="I84" s="47">
        <f>store!E83</f>
        <v>5.0000000000000044E-2</v>
      </c>
      <c r="J84" s="47">
        <f>I84*store!D83</f>
        <v>175.00000000000017</v>
      </c>
      <c r="K84" s="47">
        <f t="shared" si="10"/>
        <v>5.0000000000000044E-2</v>
      </c>
      <c r="L84" s="47">
        <f t="shared" si="11"/>
        <v>175.00000000000017</v>
      </c>
      <c r="M84" s="48">
        <f>IF(ISERR((J84+H84)/(G84+I84)),purchase!U85,(J84+H84)/(G84+I84))</f>
        <v>3500.0000000000005</v>
      </c>
      <c r="N84" s="49">
        <f t="shared" si="12"/>
        <v>175.00000000000017</v>
      </c>
      <c r="O84" s="49">
        <f t="shared" si="13"/>
        <v>175.00000000000017</v>
      </c>
      <c r="P84" s="50" t="b">
        <f t="shared" si="14"/>
        <v>1</v>
      </c>
      <c r="Q84" s="29" t="str">
        <f t="shared" si="15"/>
        <v>SHOW</v>
      </c>
      <c r="AJ84" s="68">
        <f t="shared" si="16"/>
        <v>3500.0000000000005</v>
      </c>
      <c r="AK84" s="68">
        <f t="shared" si="17"/>
        <v>5.0000000000000044E-2</v>
      </c>
    </row>
    <row r="85" spans="1:37" ht="20.25" customHeight="1" x14ac:dyDescent="0.3">
      <c r="A85" s="45">
        <f>SUBTOTAL(103,B$4:B85)</f>
        <v>82</v>
      </c>
      <c r="B85" s="21">
        <f>purchase!A86</f>
        <v>82</v>
      </c>
      <c r="C85" s="46" t="str">
        <f>purchase!B86</f>
        <v>কাবাব চিনি</v>
      </c>
      <c r="D85" s="21" t="str">
        <f>purchase!C86</f>
        <v>কেজি</v>
      </c>
      <c r="E85" s="47">
        <f>store!X84</f>
        <v>0</v>
      </c>
      <c r="F85" s="47">
        <f t="shared" si="9"/>
        <v>0</v>
      </c>
      <c r="G85" s="47">
        <f>purchase!T86</f>
        <v>0</v>
      </c>
      <c r="H85" s="47">
        <f>G85*purchase!U86</f>
        <v>0</v>
      </c>
      <c r="I85" s="47">
        <f>store!E84</f>
        <v>1.999999999999999E-2</v>
      </c>
      <c r="J85" s="47">
        <f>I85*store!D84</f>
        <v>72.828282828282795</v>
      </c>
      <c r="K85" s="47">
        <f t="shared" si="10"/>
        <v>1.999999999999999E-2</v>
      </c>
      <c r="L85" s="47">
        <f t="shared" si="11"/>
        <v>72.828282828282795</v>
      </c>
      <c r="M85" s="48">
        <f>IF(ISERR((J85+H85)/(G85+I85)),purchase!U86,(J85+H85)/(G85+I85))</f>
        <v>3641.4141414141418</v>
      </c>
      <c r="N85" s="49">
        <f t="shared" si="12"/>
        <v>72.828282828282795</v>
      </c>
      <c r="O85" s="49">
        <f t="shared" si="13"/>
        <v>72.828282828282795</v>
      </c>
      <c r="P85" s="50" t="b">
        <f t="shared" si="14"/>
        <v>1</v>
      </c>
      <c r="Q85" s="29" t="str">
        <f t="shared" si="15"/>
        <v>SHOW</v>
      </c>
      <c r="AJ85" s="68">
        <f t="shared" si="16"/>
        <v>3641.4141414141418</v>
      </c>
      <c r="AK85" s="68">
        <f t="shared" si="17"/>
        <v>1.999999999999999E-2</v>
      </c>
    </row>
    <row r="86" spans="1:37" ht="20.25" customHeight="1" x14ac:dyDescent="0.3">
      <c r="A86" s="45">
        <f>SUBTOTAL(103,B$4:B86)</f>
        <v>83</v>
      </c>
      <c r="B86" s="21">
        <f>purchase!A87</f>
        <v>83</v>
      </c>
      <c r="C86" s="46" t="str">
        <f>purchase!B87</f>
        <v>সরিষা (সাদা/লাল)</v>
      </c>
      <c r="D86" s="21" t="str">
        <f>purchase!C87</f>
        <v>কেজি</v>
      </c>
      <c r="E86" s="47">
        <f>store!X85</f>
        <v>0.2</v>
      </c>
      <c r="F86" s="47">
        <f t="shared" si="9"/>
        <v>48</v>
      </c>
      <c r="G86" s="47">
        <f>purchase!T87</f>
        <v>0</v>
      </c>
      <c r="H86" s="47">
        <f>G86*purchase!U87</f>
        <v>0</v>
      </c>
      <c r="I86" s="47">
        <f>store!E85</f>
        <v>0.5</v>
      </c>
      <c r="J86" s="47">
        <f>I86*store!D85</f>
        <v>120</v>
      </c>
      <c r="K86" s="47">
        <f t="shared" si="10"/>
        <v>0.3</v>
      </c>
      <c r="L86" s="47">
        <f t="shared" si="11"/>
        <v>72</v>
      </c>
      <c r="M86" s="48">
        <f>IF(ISERR((J86+H86)/(G86+I86)),purchase!U87,(J86+H86)/(G86+I86))</f>
        <v>240</v>
      </c>
      <c r="N86" s="49">
        <f t="shared" si="12"/>
        <v>120</v>
      </c>
      <c r="O86" s="49">
        <f t="shared" si="13"/>
        <v>120</v>
      </c>
      <c r="P86" s="50" t="b">
        <f t="shared" si="14"/>
        <v>1</v>
      </c>
      <c r="Q86" s="29" t="str">
        <f t="shared" si="15"/>
        <v>SHOW</v>
      </c>
      <c r="AJ86" s="68">
        <f t="shared" si="16"/>
        <v>240</v>
      </c>
      <c r="AK86" s="68">
        <f t="shared" si="17"/>
        <v>0.3</v>
      </c>
    </row>
    <row r="87" spans="1:37" ht="20.25" customHeight="1" x14ac:dyDescent="0.3">
      <c r="A87" s="45">
        <f>SUBTOTAL(103,B$4:B87)</f>
        <v>84</v>
      </c>
      <c r="B87" s="21">
        <f>purchase!A88</f>
        <v>84</v>
      </c>
      <c r="C87" s="46" t="str">
        <f>purchase!B88</f>
        <v>সাদা/কালো গোলমরিচ আস্তা /গুড়া</v>
      </c>
      <c r="D87" s="21" t="str">
        <f>purchase!C88</f>
        <v>কেজি</v>
      </c>
      <c r="E87" s="47">
        <f>store!X86</f>
        <v>0.4</v>
      </c>
      <c r="F87" s="47">
        <f t="shared" si="9"/>
        <v>645.71428571428578</v>
      </c>
      <c r="G87" s="47">
        <f>purchase!T88</f>
        <v>0.7</v>
      </c>
      <c r="H87" s="47">
        <f>G87*purchase!U88</f>
        <v>1130</v>
      </c>
      <c r="I87" s="47">
        <f>store!E86</f>
        <v>0</v>
      </c>
      <c r="J87" s="47">
        <f>I87*store!D86</f>
        <v>0</v>
      </c>
      <c r="K87" s="47">
        <f t="shared" si="10"/>
        <v>0.29999999999999993</v>
      </c>
      <c r="L87" s="47">
        <f t="shared" si="11"/>
        <v>484.28571428571422</v>
      </c>
      <c r="M87" s="48">
        <f>IF(ISERR((J87+H87)/(G87+I87)),purchase!U88,(J87+H87)/(G87+I87))</f>
        <v>1614.2857142857144</v>
      </c>
      <c r="N87" s="49">
        <f t="shared" si="12"/>
        <v>1130</v>
      </c>
      <c r="O87" s="49">
        <f t="shared" si="13"/>
        <v>1130</v>
      </c>
      <c r="P87" s="50" t="b">
        <f t="shared" si="14"/>
        <v>1</v>
      </c>
      <c r="Q87" s="29" t="str">
        <f t="shared" si="15"/>
        <v>SHOW</v>
      </c>
      <c r="AJ87" s="68">
        <f t="shared" si="16"/>
        <v>1614.2857142857144</v>
      </c>
      <c r="AK87" s="68">
        <f t="shared" si="17"/>
        <v>0.29999999999999993</v>
      </c>
    </row>
    <row r="88" spans="1:37" ht="20.25" customHeight="1" x14ac:dyDescent="0.3">
      <c r="A88" s="45">
        <f>SUBTOTAL(103,B$4:B88)</f>
        <v>85</v>
      </c>
      <c r="B88" s="21">
        <f>purchase!A89</f>
        <v>85</v>
      </c>
      <c r="C88" s="46" t="str">
        <f>purchase!B89</f>
        <v>ময়দা</v>
      </c>
      <c r="D88" s="21" t="str">
        <f>purchase!C89</f>
        <v>কেজি</v>
      </c>
      <c r="E88" s="47">
        <f>store!X87</f>
        <v>17</v>
      </c>
      <c r="F88" s="47">
        <f t="shared" si="9"/>
        <v>1129.627607718732</v>
      </c>
      <c r="G88" s="47">
        <f>purchase!T89</f>
        <v>24</v>
      </c>
      <c r="H88" s="47">
        <f>G88*purchase!U89</f>
        <v>1596</v>
      </c>
      <c r="I88" s="47">
        <f>store!E87</f>
        <v>19</v>
      </c>
      <c r="J88" s="47">
        <f>I88*store!D87</f>
        <v>1261.2933607003224</v>
      </c>
      <c r="K88" s="47">
        <f t="shared" si="10"/>
        <v>26</v>
      </c>
      <c r="L88" s="47">
        <f t="shared" si="11"/>
        <v>1727.6657529815902</v>
      </c>
      <c r="M88" s="48">
        <f>IF(ISERR((J88+H88)/(G88+I88)),purchase!U89,(J88+H88)/(G88+I88))</f>
        <v>66.448682806984237</v>
      </c>
      <c r="N88" s="49">
        <f t="shared" si="12"/>
        <v>2857.2933607003224</v>
      </c>
      <c r="O88" s="49">
        <f t="shared" si="13"/>
        <v>2857.2933607003224</v>
      </c>
      <c r="P88" s="50" t="b">
        <f t="shared" si="14"/>
        <v>1</v>
      </c>
      <c r="Q88" s="29" t="str">
        <f t="shared" si="15"/>
        <v>SHOW</v>
      </c>
      <c r="AJ88" s="68">
        <f t="shared" si="16"/>
        <v>66.448682806984237</v>
      </c>
      <c r="AK88" s="68">
        <f t="shared" si="17"/>
        <v>26</v>
      </c>
    </row>
    <row r="89" spans="1:37" ht="20.25" customHeight="1" x14ac:dyDescent="0.3">
      <c r="A89" s="45">
        <f>SUBTOTAL(103,B$4:B89)</f>
        <v>86</v>
      </c>
      <c r="B89" s="21">
        <f>purchase!A90</f>
        <v>86</v>
      </c>
      <c r="C89" s="46" t="str">
        <f>purchase!B90</f>
        <v xml:space="preserve">চিনি </v>
      </c>
      <c r="D89" s="21" t="str">
        <f>purchase!C90</f>
        <v>কেজি</v>
      </c>
      <c r="E89" s="47">
        <f>store!X88</f>
        <v>28</v>
      </c>
      <c r="F89" s="47">
        <f t="shared" si="9"/>
        <v>3620.2511761713458</v>
      </c>
      <c r="G89" s="47">
        <f>purchase!T90</f>
        <v>7</v>
      </c>
      <c r="H89" s="47">
        <f>G89*purchase!U90</f>
        <v>900.00000000000011</v>
      </c>
      <c r="I89" s="47">
        <f>store!E88</f>
        <v>23.950000000000003</v>
      </c>
      <c r="J89" s="47">
        <f>I89*store!D88</f>
        <v>3101.6704965179697</v>
      </c>
      <c r="K89" s="47">
        <f t="shared" si="10"/>
        <v>2.9500000000000028</v>
      </c>
      <c r="L89" s="47">
        <f t="shared" si="11"/>
        <v>381.41932034662432</v>
      </c>
      <c r="M89" s="48">
        <f>IF(ISERR((J89+H89)/(G89+I89)),purchase!U90,(J89+H89)/(G89+I89))</f>
        <v>129.29468486326235</v>
      </c>
      <c r="N89" s="49">
        <f t="shared" si="12"/>
        <v>4001.6704965179697</v>
      </c>
      <c r="O89" s="49">
        <f t="shared" si="13"/>
        <v>4001.6704965179702</v>
      </c>
      <c r="P89" s="50" t="b">
        <f t="shared" si="14"/>
        <v>1</v>
      </c>
      <c r="Q89" s="29" t="str">
        <f t="shared" si="15"/>
        <v>SHOW</v>
      </c>
      <c r="AJ89" s="68">
        <f t="shared" si="16"/>
        <v>129.29468486326235</v>
      </c>
      <c r="AK89" s="68">
        <f t="shared" si="17"/>
        <v>2.9500000000000028</v>
      </c>
    </row>
    <row r="90" spans="1:37" ht="20.25" customHeight="1" x14ac:dyDescent="0.3">
      <c r="A90" s="45">
        <f>SUBTOTAL(103,B$4:B90)</f>
        <v>87</v>
      </c>
      <c r="B90" s="21">
        <f>purchase!A91</f>
        <v>87</v>
      </c>
      <c r="C90" s="46" t="str">
        <f>purchase!B91</f>
        <v>লাল ডিম</v>
      </c>
      <c r="D90" s="21" t="str">
        <f>purchase!C91</f>
        <v>পিস</v>
      </c>
      <c r="E90" s="47">
        <f>store!X89</f>
        <v>960</v>
      </c>
      <c r="F90" s="47">
        <f t="shared" si="9"/>
        <v>10440</v>
      </c>
      <c r="G90" s="47">
        <f>purchase!T91</f>
        <v>960</v>
      </c>
      <c r="H90" s="47">
        <f>G90*purchase!U91</f>
        <v>10440</v>
      </c>
      <c r="I90" s="47">
        <f>store!E89</f>
        <v>0</v>
      </c>
      <c r="J90" s="47">
        <f>I90*store!D89</f>
        <v>0</v>
      </c>
      <c r="K90" s="47">
        <f t="shared" si="10"/>
        <v>0</v>
      </c>
      <c r="L90" s="47">
        <f t="shared" si="11"/>
        <v>0</v>
      </c>
      <c r="M90" s="48">
        <f>IF(ISERR((J90+H90)/(G90+I90)),purchase!U91,(J90+H90)/(G90+I90))</f>
        <v>10.875</v>
      </c>
      <c r="N90" s="49">
        <f t="shared" si="12"/>
        <v>10440</v>
      </c>
      <c r="O90" s="49">
        <f t="shared" si="13"/>
        <v>10440</v>
      </c>
      <c r="P90" s="50" t="b">
        <f t="shared" si="14"/>
        <v>1</v>
      </c>
      <c r="Q90" s="29" t="str">
        <f t="shared" si="15"/>
        <v>SHOW</v>
      </c>
      <c r="AJ90" s="68">
        <f t="shared" si="16"/>
        <v>10.875</v>
      </c>
      <c r="AK90" s="68">
        <f t="shared" si="17"/>
        <v>0</v>
      </c>
    </row>
    <row r="91" spans="1:37" ht="20.25" customHeight="1" x14ac:dyDescent="0.3">
      <c r="A91" s="45">
        <f>SUBTOTAL(103,B$4:B91)</f>
        <v>88</v>
      </c>
      <c r="B91" s="21">
        <f>purchase!A92</f>
        <v>88</v>
      </c>
      <c r="C91" s="46" t="str">
        <f>purchase!B92</f>
        <v>হাসের ডিম</v>
      </c>
      <c r="D91" s="21" t="str">
        <f>purchase!C92</f>
        <v>পিস</v>
      </c>
      <c r="E91" s="47">
        <f>store!X90</f>
        <v>0</v>
      </c>
      <c r="F91" s="47">
        <f t="shared" si="9"/>
        <v>0</v>
      </c>
      <c r="G91" s="47">
        <f>purchase!T92</f>
        <v>0</v>
      </c>
      <c r="H91" s="47">
        <f>G91*purchase!U92</f>
        <v>0</v>
      </c>
      <c r="I91" s="47">
        <f>store!E90</f>
        <v>0</v>
      </c>
      <c r="J91" s="47">
        <f>I91*store!D90</f>
        <v>0</v>
      </c>
      <c r="K91" s="47">
        <f t="shared" si="10"/>
        <v>0</v>
      </c>
      <c r="L91" s="47">
        <f t="shared" si="11"/>
        <v>0</v>
      </c>
      <c r="M91" s="48">
        <f>IF(ISERR((J91+H91)/(G91+I91)),purchase!U92,(J91+H91)/(G91+I91))</f>
        <v>20</v>
      </c>
      <c r="N91" s="49">
        <f t="shared" si="12"/>
        <v>0</v>
      </c>
      <c r="O91" s="49">
        <f t="shared" si="13"/>
        <v>0</v>
      </c>
      <c r="P91" s="50" t="b">
        <f t="shared" si="14"/>
        <v>1</v>
      </c>
      <c r="Q91" s="29" t="str">
        <f t="shared" si="15"/>
        <v>HIDE</v>
      </c>
      <c r="AJ91" s="68">
        <f t="shared" si="16"/>
        <v>20</v>
      </c>
      <c r="AK91" s="68">
        <f t="shared" si="17"/>
        <v>0</v>
      </c>
    </row>
    <row r="92" spans="1:37" ht="20.25" customHeight="1" x14ac:dyDescent="0.3">
      <c r="A92" s="45">
        <f>SUBTOTAL(103,B$4:B92)</f>
        <v>89</v>
      </c>
      <c r="B92" s="21">
        <f>purchase!A93</f>
        <v>89</v>
      </c>
      <c r="C92" s="46" t="str">
        <f>purchase!B93</f>
        <v>মিল্কভিটা বাটার (২০০ গ্রাম) পিস</v>
      </c>
      <c r="D92" s="21" t="str">
        <f>purchase!C93</f>
        <v>পিস</v>
      </c>
      <c r="E92" s="47">
        <f>store!X91</f>
        <v>0.3</v>
      </c>
      <c r="F92" s="47">
        <f t="shared" si="9"/>
        <v>74.28</v>
      </c>
      <c r="G92" s="47">
        <f>purchase!T93</f>
        <v>0</v>
      </c>
      <c r="H92" s="47">
        <f>G92*purchase!U93</f>
        <v>0</v>
      </c>
      <c r="I92" s="47">
        <f>store!E91</f>
        <v>0.3000000000000001</v>
      </c>
      <c r="J92" s="47">
        <f>I92*store!D91</f>
        <v>74.28000000000003</v>
      </c>
      <c r="K92" s="47">
        <f t="shared" si="10"/>
        <v>0</v>
      </c>
      <c r="L92" s="47">
        <f t="shared" si="11"/>
        <v>0</v>
      </c>
      <c r="M92" s="48">
        <f>IF(ISERR((J92+H92)/(G92+I92)),purchase!U93,(J92+H92)/(G92+I92))</f>
        <v>247.60000000000002</v>
      </c>
      <c r="N92" s="49">
        <f t="shared" si="12"/>
        <v>74.28000000000003</v>
      </c>
      <c r="O92" s="49">
        <f t="shared" si="13"/>
        <v>74.28</v>
      </c>
      <c r="P92" s="50" t="b">
        <f t="shared" si="14"/>
        <v>1</v>
      </c>
      <c r="Q92" s="29" t="str">
        <f t="shared" si="15"/>
        <v>SHOW</v>
      </c>
      <c r="AJ92" s="68">
        <f t="shared" si="16"/>
        <v>247.60000000000002</v>
      </c>
      <c r="AK92" s="68">
        <f t="shared" si="17"/>
        <v>0</v>
      </c>
    </row>
    <row r="93" spans="1:37" ht="20.25" customHeight="1" x14ac:dyDescent="0.3">
      <c r="A93" s="45">
        <f>SUBTOTAL(103,B$4:B93)</f>
        <v>90</v>
      </c>
      <c r="B93" s="21">
        <f>purchase!A94</f>
        <v>90</v>
      </c>
      <c r="C93" s="46" t="str">
        <f>purchase!B94</f>
        <v>ডাল্ডা</v>
      </c>
      <c r="D93" s="21" t="str">
        <f>purchase!C94</f>
        <v>কেজি</v>
      </c>
      <c r="E93" s="47">
        <f>store!X92</f>
        <v>0.5</v>
      </c>
      <c r="F93" s="47">
        <f t="shared" si="9"/>
        <v>120</v>
      </c>
      <c r="G93" s="47">
        <f>purchase!T94</f>
        <v>1</v>
      </c>
      <c r="H93" s="47">
        <f>G93*purchase!U94</f>
        <v>300</v>
      </c>
      <c r="I93" s="47">
        <f>store!E92</f>
        <v>1.4999999999999998</v>
      </c>
      <c r="J93" s="47">
        <f>I93*store!D92</f>
        <v>299.99999999999994</v>
      </c>
      <c r="K93" s="47">
        <f t="shared" si="10"/>
        <v>2</v>
      </c>
      <c r="L93" s="47">
        <f t="shared" si="11"/>
        <v>480</v>
      </c>
      <c r="M93" s="48">
        <f>IF(ISERR((J93+H93)/(G93+I93)),purchase!U94,(J93+H93)/(G93+I93))</f>
        <v>240</v>
      </c>
      <c r="N93" s="49">
        <f t="shared" si="12"/>
        <v>600</v>
      </c>
      <c r="O93" s="49">
        <f t="shared" si="13"/>
        <v>600</v>
      </c>
      <c r="P93" s="50" t="b">
        <f t="shared" si="14"/>
        <v>1</v>
      </c>
      <c r="Q93" s="29" t="str">
        <f t="shared" si="15"/>
        <v>SHOW</v>
      </c>
      <c r="AJ93" s="68">
        <f t="shared" si="16"/>
        <v>240</v>
      </c>
      <c r="AK93" s="68">
        <f t="shared" si="17"/>
        <v>2</v>
      </c>
    </row>
    <row r="94" spans="1:37" ht="20.25" customHeight="1" x14ac:dyDescent="0.3">
      <c r="A94" s="45">
        <f>SUBTOTAL(103,B$4:B94)</f>
        <v>91</v>
      </c>
      <c r="B94" s="21">
        <f>purchase!A95</f>
        <v>91</v>
      </c>
      <c r="C94" s="46" t="str">
        <f>purchase!B95</f>
        <v>মিক্সনাট বাদাম</v>
      </c>
      <c r="D94" s="21" t="str">
        <f>purchase!C95</f>
        <v>লিটার</v>
      </c>
      <c r="E94" s="47">
        <f>store!X93</f>
        <v>0</v>
      </c>
      <c r="F94" s="47">
        <f t="shared" si="9"/>
        <v>0</v>
      </c>
      <c r="G94" s="47">
        <f>purchase!T95</f>
        <v>0</v>
      </c>
      <c r="H94" s="47">
        <f>G94*purchase!U95</f>
        <v>0</v>
      </c>
      <c r="I94" s="47">
        <f>store!E93</f>
        <v>0</v>
      </c>
      <c r="J94" s="47">
        <f>I94*store!D93</f>
        <v>0</v>
      </c>
      <c r="K94" s="47">
        <f t="shared" si="10"/>
        <v>0</v>
      </c>
      <c r="L94" s="47">
        <f t="shared" si="11"/>
        <v>0</v>
      </c>
      <c r="M94" s="48">
        <f>IF(ISERR((J94+H94)/(G94+I94)),purchase!U95,(J94+H94)/(G94+I94))</f>
        <v>0</v>
      </c>
      <c r="N94" s="49">
        <f t="shared" si="12"/>
        <v>0</v>
      </c>
      <c r="O94" s="49">
        <f t="shared" si="13"/>
        <v>0</v>
      </c>
      <c r="P94" s="50" t="b">
        <f t="shared" si="14"/>
        <v>1</v>
      </c>
      <c r="Q94" s="29" t="str">
        <f t="shared" si="15"/>
        <v>HIDE</v>
      </c>
      <c r="AJ94" s="68">
        <f t="shared" si="16"/>
        <v>0</v>
      </c>
      <c r="AK94" s="68">
        <f t="shared" si="17"/>
        <v>0</v>
      </c>
    </row>
    <row r="95" spans="1:37" ht="20.25" customHeight="1" x14ac:dyDescent="0.3">
      <c r="A95" s="45">
        <f>SUBTOTAL(103,B$4:B95)</f>
        <v>92</v>
      </c>
      <c r="B95" s="21">
        <f>purchase!A96</f>
        <v>92</v>
      </c>
      <c r="C95" s="46" t="str">
        <f>purchase!B96</f>
        <v>তরল দুধ</v>
      </c>
      <c r="D95" s="21" t="str">
        <f>purchase!C96</f>
        <v>পিস</v>
      </c>
      <c r="E95" s="47">
        <f>store!X94</f>
        <v>0</v>
      </c>
      <c r="F95" s="47">
        <f t="shared" si="9"/>
        <v>0</v>
      </c>
      <c r="G95" s="47">
        <f>purchase!T96</f>
        <v>0</v>
      </c>
      <c r="H95" s="47">
        <f>G95*purchase!U96</f>
        <v>0</v>
      </c>
      <c r="I95" s="47">
        <f>store!E94</f>
        <v>0</v>
      </c>
      <c r="J95" s="47">
        <f>I95*store!D94</f>
        <v>0</v>
      </c>
      <c r="K95" s="47">
        <f t="shared" si="10"/>
        <v>0</v>
      </c>
      <c r="L95" s="47">
        <f t="shared" si="11"/>
        <v>0</v>
      </c>
      <c r="M95" s="48">
        <f>IF(ISERR((J95+H95)/(G95+I95)),purchase!U96,(J95+H95)/(G95+I95))</f>
        <v>0</v>
      </c>
      <c r="N95" s="49">
        <f t="shared" si="12"/>
        <v>0</v>
      </c>
      <c r="O95" s="49">
        <f t="shared" si="13"/>
        <v>0</v>
      </c>
      <c r="P95" s="50" t="b">
        <f t="shared" si="14"/>
        <v>1</v>
      </c>
      <c r="Q95" s="29" t="str">
        <f t="shared" si="15"/>
        <v>HIDE</v>
      </c>
      <c r="AJ95" s="68">
        <f t="shared" si="16"/>
        <v>0</v>
      </c>
      <c r="AK95" s="68">
        <f t="shared" si="17"/>
        <v>0</v>
      </c>
    </row>
    <row r="96" spans="1:37" ht="20.25" customHeight="1" x14ac:dyDescent="0.3">
      <c r="A96" s="45">
        <f>SUBTOTAL(103,B$4:B96)</f>
        <v>93</v>
      </c>
      <c r="B96" s="21">
        <f>purchase!A97</f>
        <v>93</v>
      </c>
      <c r="C96" s="46" t="str">
        <f>purchase!B97</f>
        <v>টি ব্যাগ</v>
      </c>
      <c r="D96" s="21" t="str">
        <f>purchase!C97</f>
        <v>পিস</v>
      </c>
      <c r="E96" s="47">
        <f>store!X95</f>
        <v>13</v>
      </c>
      <c r="F96" s="47">
        <f t="shared" si="9"/>
        <v>955.73214285714278</v>
      </c>
      <c r="G96" s="47">
        <f>purchase!T97</f>
        <v>11</v>
      </c>
      <c r="H96" s="47">
        <f>G96*purchase!U97</f>
        <v>880</v>
      </c>
      <c r="I96" s="47">
        <f>store!E95</f>
        <v>3</v>
      </c>
      <c r="J96" s="47">
        <f>I96*store!D95</f>
        <v>149.25</v>
      </c>
      <c r="K96" s="47">
        <f t="shared" si="10"/>
        <v>1</v>
      </c>
      <c r="L96" s="47">
        <f t="shared" si="11"/>
        <v>73.517857142857139</v>
      </c>
      <c r="M96" s="48">
        <f>IF(ISERR((J96+H96)/(G96+I96)),purchase!U97,(J96+H96)/(G96+I96))</f>
        <v>73.517857142857139</v>
      </c>
      <c r="N96" s="49">
        <f t="shared" si="12"/>
        <v>1029.25</v>
      </c>
      <c r="O96" s="49">
        <f t="shared" si="13"/>
        <v>1029.25</v>
      </c>
      <c r="P96" s="50" t="b">
        <f t="shared" si="14"/>
        <v>1</v>
      </c>
      <c r="Q96" s="29" t="str">
        <f t="shared" si="15"/>
        <v>SHOW</v>
      </c>
      <c r="AJ96" s="68">
        <f t="shared" si="16"/>
        <v>73.517857142857139</v>
      </c>
      <c r="AK96" s="68">
        <f t="shared" si="17"/>
        <v>1</v>
      </c>
    </row>
    <row r="97" spans="1:37" ht="20.25" customHeight="1" x14ac:dyDescent="0.3">
      <c r="A97" s="45">
        <f>SUBTOTAL(103,B$4:B97)</f>
        <v>94</v>
      </c>
      <c r="B97" s="21">
        <f>purchase!A98</f>
        <v>94</v>
      </c>
      <c r="C97" s="46" t="str">
        <f>purchase!B98</f>
        <v>কর্ণফ্লেক্স</v>
      </c>
      <c r="D97" s="21" t="str">
        <f>purchase!C98</f>
        <v>পিস</v>
      </c>
      <c r="E97" s="47">
        <f>store!X96</f>
        <v>0</v>
      </c>
      <c r="F97" s="47">
        <f t="shared" si="9"/>
        <v>0</v>
      </c>
      <c r="G97" s="47">
        <f>purchase!T98</f>
        <v>0</v>
      </c>
      <c r="H97" s="47">
        <f>G97*purchase!U98</f>
        <v>0</v>
      </c>
      <c r="I97" s="47">
        <f>store!E96</f>
        <v>0</v>
      </c>
      <c r="J97" s="47">
        <f>I97*store!D96</f>
        <v>0</v>
      </c>
      <c r="K97" s="47">
        <f t="shared" si="10"/>
        <v>0</v>
      </c>
      <c r="L97" s="47">
        <f t="shared" si="11"/>
        <v>0</v>
      </c>
      <c r="M97" s="48">
        <f>IF(ISERR((J97+H97)/(G97+I97)),purchase!U98,(J97+H97)/(G97+I97))</f>
        <v>130</v>
      </c>
      <c r="N97" s="49">
        <f t="shared" si="12"/>
        <v>0</v>
      </c>
      <c r="O97" s="49">
        <f t="shared" si="13"/>
        <v>0</v>
      </c>
      <c r="P97" s="50" t="b">
        <f t="shared" si="14"/>
        <v>1</v>
      </c>
      <c r="Q97" s="29" t="str">
        <f t="shared" si="15"/>
        <v>HIDE</v>
      </c>
      <c r="AJ97" s="68">
        <f t="shared" si="16"/>
        <v>130</v>
      </c>
      <c r="AK97" s="68">
        <f t="shared" si="17"/>
        <v>0</v>
      </c>
    </row>
    <row r="98" spans="1:37" ht="20.25" customHeight="1" x14ac:dyDescent="0.3">
      <c r="A98" s="45">
        <f>SUBTOTAL(103,B$4:B98)</f>
        <v>95</v>
      </c>
      <c r="B98" s="21">
        <f>purchase!A99</f>
        <v>95</v>
      </c>
      <c r="C98" s="46" t="str">
        <f>purchase!B99</f>
        <v>কালো জিরা</v>
      </c>
      <c r="D98" s="21" t="str">
        <f>purchase!C99</f>
        <v>পিস</v>
      </c>
      <c r="E98" s="47">
        <f>store!X97</f>
        <v>0</v>
      </c>
      <c r="F98" s="47">
        <f t="shared" si="9"/>
        <v>0</v>
      </c>
      <c r="G98" s="47">
        <f>purchase!T99</f>
        <v>0</v>
      </c>
      <c r="H98" s="47">
        <f>G98*purchase!U99</f>
        <v>0</v>
      </c>
      <c r="I98" s="47">
        <f>store!E97</f>
        <v>0</v>
      </c>
      <c r="J98" s="47">
        <f>I98*store!D97</f>
        <v>0</v>
      </c>
      <c r="K98" s="47">
        <f t="shared" si="10"/>
        <v>0</v>
      </c>
      <c r="L98" s="47">
        <f t="shared" si="11"/>
        <v>0</v>
      </c>
      <c r="M98" s="48">
        <f>IF(ISERR((J98+H98)/(G98+I98)),purchase!U99,(J98+H98)/(G98+I98))</f>
        <v>0</v>
      </c>
      <c r="N98" s="49">
        <f t="shared" si="12"/>
        <v>0</v>
      </c>
      <c r="O98" s="49">
        <f t="shared" si="13"/>
        <v>0</v>
      </c>
      <c r="P98" s="50" t="b">
        <f t="shared" si="14"/>
        <v>1</v>
      </c>
      <c r="Q98" s="29" t="str">
        <f t="shared" si="15"/>
        <v>HIDE</v>
      </c>
      <c r="AJ98" s="68">
        <f t="shared" si="16"/>
        <v>0</v>
      </c>
      <c r="AK98" s="68">
        <f t="shared" si="17"/>
        <v>0</v>
      </c>
    </row>
    <row r="99" spans="1:37" ht="20.25" customHeight="1" x14ac:dyDescent="0.3">
      <c r="A99" s="45">
        <f>SUBTOTAL(103,B$4:B99)</f>
        <v>96</v>
      </c>
      <c r="B99" s="21">
        <f>purchase!A100</f>
        <v>96</v>
      </c>
      <c r="C99" s="46" t="str">
        <f>purchase!B100</f>
        <v>গ্রীন টি</v>
      </c>
      <c r="D99" s="21" t="str">
        <f>purchase!C100</f>
        <v>পিস</v>
      </c>
      <c r="E99" s="47">
        <f>store!X98</f>
        <v>2</v>
      </c>
      <c r="F99" s="47">
        <f t="shared" si="9"/>
        <v>310.83333333333337</v>
      </c>
      <c r="G99" s="47">
        <f>purchase!T100</f>
        <v>1</v>
      </c>
      <c r="H99" s="47">
        <f>G99*purchase!U100</f>
        <v>110</v>
      </c>
      <c r="I99" s="47">
        <f>store!E98</f>
        <v>1</v>
      </c>
      <c r="J99" s="47">
        <f>I99*store!D98</f>
        <v>200.83333333333334</v>
      </c>
      <c r="K99" s="47">
        <f t="shared" si="10"/>
        <v>0</v>
      </c>
      <c r="L99" s="47">
        <f t="shared" si="11"/>
        <v>0</v>
      </c>
      <c r="M99" s="48">
        <f>IF(ISERR((J99+H99)/(G99+I99)),purchase!U100,(J99+H99)/(G99+I99))</f>
        <v>155.41666666666669</v>
      </c>
      <c r="N99" s="49">
        <f t="shared" si="12"/>
        <v>310.83333333333337</v>
      </c>
      <c r="O99" s="49">
        <f t="shared" si="13"/>
        <v>310.83333333333337</v>
      </c>
      <c r="P99" s="50" t="b">
        <f t="shared" si="14"/>
        <v>1</v>
      </c>
      <c r="Q99" s="29" t="str">
        <f t="shared" si="15"/>
        <v>SHOW</v>
      </c>
      <c r="AJ99" s="68">
        <f t="shared" si="16"/>
        <v>155.41666666666669</v>
      </c>
      <c r="AK99" s="68">
        <f t="shared" si="17"/>
        <v>0</v>
      </c>
    </row>
    <row r="100" spans="1:37" ht="20.25" customHeight="1" x14ac:dyDescent="0.3">
      <c r="A100" s="45">
        <f>SUBTOTAL(103,B$4:B100)</f>
        <v>97</v>
      </c>
      <c r="B100" s="21">
        <f>purchase!A101</f>
        <v>97</v>
      </c>
      <c r="C100" s="46" t="str">
        <f>purchase!B101</f>
        <v>ইস্ট (৪৫০ গ্রাম)</v>
      </c>
      <c r="D100" s="21" t="str">
        <f>purchase!C101</f>
        <v>কেজি</v>
      </c>
      <c r="E100" s="47">
        <f>store!X99</f>
        <v>0.15</v>
      </c>
      <c r="F100" s="47">
        <f t="shared" si="9"/>
        <v>41.588757594502717</v>
      </c>
      <c r="G100" s="47">
        <f>purchase!T101</f>
        <v>0</v>
      </c>
      <c r="H100" s="47">
        <f>G100*purchase!U101</f>
        <v>0</v>
      </c>
      <c r="I100" s="47">
        <f>store!E99</f>
        <v>0.69999999999999973</v>
      </c>
      <c r="J100" s="47">
        <f>I100*store!D99</f>
        <v>194.08086877434593</v>
      </c>
      <c r="K100" s="47">
        <f t="shared" si="10"/>
        <v>0.54999999999999971</v>
      </c>
      <c r="L100" s="47">
        <f t="shared" si="11"/>
        <v>152.49211117984322</v>
      </c>
      <c r="M100" s="48">
        <f>IF(ISERR((J100+H100)/(G100+I100)),purchase!U101,(J100+H100)/(G100+I100))</f>
        <v>277.25838396335143</v>
      </c>
      <c r="N100" s="49">
        <f t="shared" si="12"/>
        <v>194.08086877434593</v>
      </c>
      <c r="O100" s="49">
        <f t="shared" si="13"/>
        <v>194.08086877434593</v>
      </c>
      <c r="P100" s="50" t="b">
        <f t="shared" si="14"/>
        <v>1</v>
      </c>
      <c r="Q100" s="29" t="str">
        <f t="shared" si="15"/>
        <v>SHOW</v>
      </c>
      <c r="AJ100" s="68">
        <f t="shared" si="16"/>
        <v>277.25838396335143</v>
      </c>
      <c r="AK100" s="68">
        <f t="shared" si="17"/>
        <v>0.54999999999999971</v>
      </c>
    </row>
    <row r="101" spans="1:37" ht="20.25" customHeight="1" x14ac:dyDescent="0.3">
      <c r="A101" s="45">
        <f>SUBTOTAL(103,B$4:B101)</f>
        <v>98</v>
      </c>
      <c r="B101" s="21">
        <f>purchase!A102</f>
        <v>98</v>
      </c>
      <c r="C101" s="46" t="str">
        <f>purchase!B102</f>
        <v xml:space="preserve">জেলি </v>
      </c>
      <c r="D101" s="21" t="str">
        <f>purchase!C102</f>
        <v>পিস</v>
      </c>
      <c r="E101" s="47">
        <f>store!X100</f>
        <v>0</v>
      </c>
      <c r="F101" s="47">
        <f t="shared" si="9"/>
        <v>0</v>
      </c>
      <c r="G101" s="47">
        <f>purchase!T102</f>
        <v>0</v>
      </c>
      <c r="H101" s="47">
        <f>G101*purchase!U102</f>
        <v>0</v>
      </c>
      <c r="I101" s="47">
        <f>store!E100</f>
        <v>1</v>
      </c>
      <c r="J101" s="47">
        <f>I101*store!D100</f>
        <v>168.75</v>
      </c>
      <c r="K101" s="47">
        <f t="shared" si="10"/>
        <v>1</v>
      </c>
      <c r="L101" s="47">
        <f t="shared" si="11"/>
        <v>168.75</v>
      </c>
      <c r="M101" s="48">
        <f>IF(ISERR((J101+H101)/(G101+I101)),purchase!U102,(J101+H101)/(G101+I101))</f>
        <v>168.75</v>
      </c>
      <c r="N101" s="49">
        <f t="shared" si="12"/>
        <v>168.75</v>
      </c>
      <c r="O101" s="49">
        <f t="shared" si="13"/>
        <v>168.75</v>
      </c>
      <c r="P101" s="50" t="b">
        <f t="shared" si="14"/>
        <v>1</v>
      </c>
      <c r="Q101" s="29" t="str">
        <f t="shared" si="15"/>
        <v>SHOW</v>
      </c>
      <c r="AJ101" s="68">
        <f t="shared" si="16"/>
        <v>168.75</v>
      </c>
      <c r="AK101" s="68">
        <f t="shared" si="17"/>
        <v>1</v>
      </c>
    </row>
    <row r="102" spans="1:37" ht="20.25" customHeight="1" x14ac:dyDescent="0.3">
      <c r="A102" s="45">
        <f>SUBTOTAL(103,B$4:B102)</f>
        <v>99</v>
      </c>
      <c r="B102" s="21">
        <f>purchase!A103</f>
        <v>99</v>
      </c>
      <c r="C102" s="46" t="str">
        <f>purchase!B103</f>
        <v>কাসুন্দি</v>
      </c>
      <c r="D102" s="21" t="str">
        <f>purchase!C103</f>
        <v>পিস</v>
      </c>
      <c r="E102" s="47">
        <f>store!X101</f>
        <v>0</v>
      </c>
      <c r="F102" s="47">
        <f t="shared" si="9"/>
        <v>0</v>
      </c>
      <c r="G102" s="47">
        <f>purchase!T103</f>
        <v>0</v>
      </c>
      <c r="H102" s="47">
        <f>G102*purchase!U103</f>
        <v>0</v>
      </c>
      <c r="I102" s="47">
        <f>store!E101</f>
        <v>0</v>
      </c>
      <c r="J102" s="47">
        <f>I102*store!D101</f>
        <v>0</v>
      </c>
      <c r="K102" s="47">
        <f t="shared" si="10"/>
        <v>0</v>
      </c>
      <c r="L102" s="47">
        <f t="shared" si="11"/>
        <v>0</v>
      </c>
      <c r="M102" s="48">
        <f>IF(ISERR((J102+H102)/(G102+I102)),purchase!U103,(J102+H102)/(G102+I102))</f>
        <v>65</v>
      </c>
      <c r="N102" s="49">
        <f t="shared" si="12"/>
        <v>0</v>
      </c>
      <c r="O102" s="49">
        <f t="shared" si="13"/>
        <v>0</v>
      </c>
      <c r="P102" s="50" t="b">
        <f t="shared" si="14"/>
        <v>1</v>
      </c>
      <c r="Q102" s="29" t="str">
        <f t="shared" si="15"/>
        <v>HIDE</v>
      </c>
      <c r="AJ102" s="68">
        <f t="shared" si="16"/>
        <v>65</v>
      </c>
      <c r="AK102" s="68">
        <f t="shared" si="17"/>
        <v>0</v>
      </c>
    </row>
    <row r="103" spans="1:37" ht="20.25" customHeight="1" x14ac:dyDescent="0.3">
      <c r="A103" s="45">
        <f>SUBTOTAL(103,B$4:B103)</f>
        <v>100</v>
      </c>
      <c r="B103" s="21">
        <f>purchase!A104</f>
        <v>100</v>
      </c>
      <c r="C103" s="46" t="str">
        <f>purchase!B104</f>
        <v>তেতুল সস</v>
      </c>
      <c r="D103" s="21" t="str">
        <f>purchase!C104</f>
        <v>পিস</v>
      </c>
      <c r="E103" s="47">
        <f>store!X102</f>
        <v>0</v>
      </c>
      <c r="F103" s="47">
        <f t="shared" si="9"/>
        <v>0</v>
      </c>
      <c r="G103" s="47">
        <f>purchase!T104</f>
        <v>0</v>
      </c>
      <c r="H103" s="47">
        <f>G103*purchase!U104</f>
        <v>0</v>
      </c>
      <c r="I103" s="47">
        <f>store!E102</f>
        <v>0</v>
      </c>
      <c r="J103" s="47">
        <f>I103*store!D102</f>
        <v>0</v>
      </c>
      <c r="K103" s="47">
        <f t="shared" si="10"/>
        <v>0</v>
      </c>
      <c r="L103" s="47">
        <f t="shared" si="11"/>
        <v>0</v>
      </c>
      <c r="M103" s="48">
        <f>IF(ISERR((J103+H103)/(G103+I103)),purchase!U104,(J103+H103)/(G103+I103))</f>
        <v>0</v>
      </c>
      <c r="N103" s="49">
        <f t="shared" si="12"/>
        <v>0</v>
      </c>
      <c r="O103" s="49">
        <f t="shared" si="13"/>
        <v>0</v>
      </c>
      <c r="P103" s="50" t="b">
        <f t="shared" si="14"/>
        <v>1</v>
      </c>
      <c r="Q103" s="29" t="str">
        <f t="shared" si="15"/>
        <v>HIDE</v>
      </c>
      <c r="AJ103" s="68">
        <f t="shared" si="16"/>
        <v>0</v>
      </c>
      <c r="AK103" s="68">
        <f t="shared" si="17"/>
        <v>0</v>
      </c>
    </row>
    <row r="104" spans="1:37" ht="20.25" customHeight="1" x14ac:dyDescent="0.3">
      <c r="A104" s="45">
        <f>SUBTOTAL(103,B$4:B104)</f>
        <v>101</v>
      </c>
      <c r="B104" s="21">
        <f>purchase!A105</f>
        <v>101</v>
      </c>
      <c r="C104" s="46" t="str">
        <f>purchase!B105</f>
        <v>কোকোনাট মিল্ক</v>
      </c>
      <c r="D104" s="21" t="str">
        <f>purchase!C105</f>
        <v>পিস</v>
      </c>
      <c r="E104" s="47">
        <f>store!X103</f>
        <v>1</v>
      </c>
      <c r="F104" s="47">
        <f t="shared" si="9"/>
        <v>220</v>
      </c>
      <c r="G104" s="47">
        <f>purchase!T105</f>
        <v>1</v>
      </c>
      <c r="H104" s="47">
        <f>G104*purchase!U105</f>
        <v>220</v>
      </c>
      <c r="I104" s="47">
        <f>store!E103</f>
        <v>0</v>
      </c>
      <c r="J104" s="47">
        <f>I104*store!D103</f>
        <v>0</v>
      </c>
      <c r="K104" s="47">
        <f t="shared" si="10"/>
        <v>0</v>
      </c>
      <c r="L104" s="47">
        <f t="shared" si="11"/>
        <v>0</v>
      </c>
      <c r="M104" s="48">
        <f>IF(ISERR((J104+H104)/(G104+I104)),purchase!U105,(J104+H104)/(G104+I104))</f>
        <v>220</v>
      </c>
      <c r="N104" s="49">
        <f t="shared" si="12"/>
        <v>220</v>
      </c>
      <c r="O104" s="49">
        <f t="shared" si="13"/>
        <v>220</v>
      </c>
      <c r="P104" s="50" t="b">
        <f t="shared" si="14"/>
        <v>1</v>
      </c>
      <c r="Q104" s="29" t="str">
        <f t="shared" si="15"/>
        <v>SHOW</v>
      </c>
      <c r="AJ104" s="68">
        <f t="shared" si="16"/>
        <v>220</v>
      </c>
      <c r="AK104" s="68">
        <f t="shared" si="17"/>
        <v>0</v>
      </c>
    </row>
    <row r="105" spans="1:37" ht="20.25" customHeight="1" x14ac:dyDescent="0.3">
      <c r="A105" s="45">
        <f>SUBTOTAL(103,B$4:B105)</f>
        <v>102</v>
      </c>
      <c r="B105" s="21">
        <f>purchase!A106</f>
        <v>102</v>
      </c>
      <c r="C105" s="46" t="str">
        <f>purchase!B106</f>
        <v>আচার (বরই)</v>
      </c>
      <c r="D105" s="21" t="str">
        <f>purchase!C106</f>
        <v>পিস</v>
      </c>
      <c r="E105" s="47">
        <f>store!X104</f>
        <v>13</v>
      </c>
      <c r="F105" s="47">
        <f t="shared" si="9"/>
        <v>1956.132075471698</v>
      </c>
      <c r="G105" s="47">
        <f>purchase!T106</f>
        <v>0</v>
      </c>
      <c r="H105" s="47">
        <f>G105*purchase!U106</f>
        <v>0</v>
      </c>
      <c r="I105" s="47">
        <f>store!E104</f>
        <v>24</v>
      </c>
      <c r="J105" s="47">
        <f>I105*store!D104</f>
        <v>3611.3207547169809</v>
      </c>
      <c r="K105" s="47">
        <f t="shared" si="10"/>
        <v>11</v>
      </c>
      <c r="L105" s="47">
        <f t="shared" si="11"/>
        <v>1655.1886792452829</v>
      </c>
      <c r="M105" s="48">
        <f>IF(ISERR((J105+H105)/(G105+I105)),purchase!U106,(J105+H105)/(G105+I105))</f>
        <v>150.47169811320754</v>
      </c>
      <c r="N105" s="49">
        <f t="shared" si="12"/>
        <v>3611.3207547169809</v>
      </c>
      <c r="O105" s="49">
        <f t="shared" si="13"/>
        <v>3611.3207547169809</v>
      </c>
      <c r="P105" s="50" t="b">
        <f t="shared" si="14"/>
        <v>1</v>
      </c>
      <c r="Q105" s="29" t="str">
        <f t="shared" si="15"/>
        <v>SHOW</v>
      </c>
      <c r="AJ105" s="68">
        <f t="shared" si="16"/>
        <v>150.47169811320754</v>
      </c>
      <c r="AK105" s="68">
        <f t="shared" si="17"/>
        <v>11</v>
      </c>
    </row>
    <row r="106" spans="1:37" ht="20.25" customHeight="1" x14ac:dyDescent="0.3">
      <c r="A106" s="45">
        <f>SUBTOTAL(103,B$4:B106)</f>
        <v>103</v>
      </c>
      <c r="B106" s="21">
        <f>purchase!A107</f>
        <v>103</v>
      </c>
      <c r="C106" s="46" t="str">
        <f>purchase!B107</f>
        <v>আচার (আম+তেতুল)</v>
      </c>
      <c r="D106" s="21" t="str">
        <f>purchase!C107</f>
        <v>পিস</v>
      </c>
      <c r="E106" s="47">
        <f>store!X105</f>
        <v>0</v>
      </c>
      <c r="F106" s="47">
        <f t="shared" si="9"/>
        <v>0</v>
      </c>
      <c r="G106" s="47">
        <f>purchase!T107</f>
        <v>0</v>
      </c>
      <c r="H106" s="47">
        <f>G106*purchase!U107</f>
        <v>0</v>
      </c>
      <c r="I106" s="47">
        <f>store!E105</f>
        <v>6</v>
      </c>
      <c r="J106" s="47">
        <f>I106*store!D105</f>
        <v>1020</v>
      </c>
      <c r="K106" s="47">
        <f t="shared" si="10"/>
        <v>6</v>
      </c>
      <c r="L106" s="47">
        <f t="shared" si="11"/>
        <v>1020</v>
      </c>
      <c r="M106" s="48">
        <f>IF(ISERR((J106+H106)/(G106+I106)),purchase!U107,(J106+H106)/(G106+I106))</f>
        <v>170</v>
      </c>
      <c r="N106" s="49">
        <f t="shared" si="12"/>
        <v>1020</v>
      </c>
      <c r="O106" s="49">
        <f t="shared" si="13"/>
        <v>1020</v>
      </c>
      <c r="P106" s="50" t="b">
        <f t="shared" si="14"/>
        <v>1</v>
      </c>
      <c r="Q106" s="29" t="str">
        <f t="shared" si="15"/>
        <v>SHOW</v>
      </c>
      <c r="AJ106" s="68">
        <f t="shared" si="16"/>
        <v>170</v>
      </c>
      <c r="AK106" s="68">
        <f t="shared" si="17"/>
        <v>6</v>
      </c>
    </row>
    <row r="107" spans="1:37" ht="20.25" customHeight="1" x14ac:dyDescent="0.3">
      <c r="A107" s="45">
        <f>SUBTOTAL(103,B$4:B107)</f>
        <v>104</v>
      </c>
      <c r="B107" s="21">
        <f>purchase!A108</f>
        <v>104</v>
      </c>
      <c r="C107" s="46" t="str">
        <f>purchase!B108</f>
        <v>স্যান্ডউইচ /ফয়েল পেপার (রিম)</v>
      </c>
      <c r="D107" s="21" t="str">
        <f>purchase!C108</f>
        <v>রিম</v>
      </c>
      <c r="E107" s="47">
        <f>store!X106</f>
        <v>1</v>
      </c>
      <c r="F107" s="47">
        <f t="shared" si="9"/>
        <v>213.33333333333334</v>
      </c>
      <c r="G107" s="47">
        <f>purchase!T108</f>
        <v>2</v>
      </c>
      <c r="H107" s="47">
        <f>G107*purchase!U108</f>
        <v>320</v>
      </c>
      <c r="I107" s="47">
        <f>store!E106</f>
        <v>1</v>
      </c>
      <c r="J107" s="47">
        <f>I107*store!D106</f>
        <v>320</v>
      </c>
      <c r="K107" s="47">
        <f t="shared" si="10"/>
        <v>2</v>
      </c>
      <c r="L107" s="47">
        <f t="shared" si="11"/>
        <v>426.66666666666669</v>
      </c>
      <c r="M107" s="48">
        <f>IF(ISERR((J107+H107)/(G107+I107)),purchase!U108,(J107+H107)/(G107+I107))</f>
        <v>213.33333333333334</v>
      </c>
      <c r="N107" s="49">
        <f t="shared" si="12"/>
        <v>640</v>
      </c>
      <c r="O107" s="49">
        <f t="shared" si="13"/>
        <v>640</v>
      </c>
      <c r="P107" s="50" t="b">
        <f t="shared" si="14"/>
        <v>1</v>
      </c>
      <c r="Q107" s="29" t="str">
        <f t="shared" si="15"/>
        <v>SHOW</v>
      </c>
      <c r="AJ107" s="68">
        <f t="shared" si="16"/>
        <v>213.33333333333334</v>
      </c>
      <c r="AK107" s="68">
        <f t="shared" si="17"/>
        <v>2</v>
      </c>
    </row>
    <row r="108" spans="1:37" ht="20.25" customHeight="1" x14ac:dyDescent="0.3">
      <c r="A108" s="45">
        <f>SUBTOTAL(103,B$4:B108)</f>
        <v>105</v>
      </c>
      <c r="B108" s="21">
        <f>purchase!A109</f>
        <v>105</v>
      </c>
      <c r="C108" s="46" t="str">
        <f>purchase!B109</f>
        <v>বেকিং পাউডার (৪৫০ গ্রাম)</v>
      </c>
      <c r="D108" s="21" t="str">
        <f>purchase!C109</f>
        <v>কেজি</v>
      </c>
      <c r="E108" s="47">
        <f>store!X107</f>
        <v>0</v>
      </c>
      <c r="F108" s="47">
        <f t="shared" si="9"/>
        <v>0</v>
      </c>
      <c r="G108" s="47">
        <f>purchase!T109</f>
        <v>0</v>
      </c>
      <c r="H108" s="47">
        <f>G108*purchase!U109</f>
        <v>0</v>
      </c>
      <c r="I108" s="47">
        <f>store!E107</f>
        <v>1.0399999999999996</v>
      </c>
      <c r="J108" s="47">
        <f>I108*store!D107</f>
        <v>591.2230286871079</v>
      </c>
      <c r="K108" s="47">
        <f t="shared" si="10"/>
        <v>1.0399999999999996</v>
      </c>
      <c r="L108" s="47">
        <f t="shared" si="11"/>
        <v>591.2230286871079</v>
      </c>
      <c r="M108" s="48">
        <f>IF(ISERR((J108+H108)/(G108+I108)),purchase!U109,(J108+H108)/(G108+I108))</f>
        <v>568.48368142991171</v>
      </c>
      <c r="N108" s="49">
        <f t="shared" si="12"/>
        <v>591.2230286871079</v>
      </c>
      <c r="O108" s="49">
        <f t="shared" si="13"/>
        <v>591.2230286871079</v>
      </c>
      <c r="P108" s="50" t="b">
        <f t="shared" si="14"/>
        <v>1</v>
      </c>
      <c r="Q108" s="29" t="str">
        <f t="shared" si="15"/>
        <v>SHOW</v>
      </c>
      <c r="AJ108" s="68">
        <f t="shared" si="16"/>
        <v>568.48368142991171</v>
      </c>
      <c r="AK108" s="68">
        <f t="shared" si="17"/>
        <v>1.0399999999999996</v>
      </c>
    </row>
    <row r="109" spans="1:37" ht="20.25" customHeight="1" x14ac:dyDescent="0.3">
      <c r="A109" s="45">
        <f>SUBTOTAL(103,B$4:B109)</f>
        <v>106</v>
      </c>
      <c r="B109" s="21">
        <f>purchase!A110</f>
        <v>106</v>
      </c>
      <c r="C109" s="46" t="str">
        <f>purchase!B110</f>
        <v>কফি (২০০ গ্রাম)</v>
      </c>
      <c r="D109" s="21" t="str">
        <f>purchase!C110</f>
        <v>পিস</v>
      </c>
      <c r="E109" s="47">
        <f>store!X108</f>
        <v>1</v>
      </c>
      <c r="F109" s="47">
        <f t="shared" si="9"/>
        <v>413.33333333333331</v>
      </c>
      <c r="G109" s="47">
        <f>purchase!T110</f>
        <v>0</v>
      </c>
      <c r="H109" s="47">
        <f>G109*purchase!U110</f>
        <v>0</v>
      </c>
      <c r="I109" s="47">
        <f>store!E108</f>
        <v>1</v>
      </c>
      <c r="J109" s="47">
        <f>I109*store!D108</f>
        <v>413.33333333333331</v>
      </c>
      <c r="K109" s="47">
        <f t="shared" si="10"/>
        <v>0</v>
      </c>
      <c r="L109" s="47">
        <f t="shared" si="11"/>
        <v>0</v>
      </c>
      <c r="M109" s="48">
        <f>IF(ISERR((J109+H109)/(G109+I109)),purchase!U110,(J109+H109)/(G109+I109))</f>
        <v>413.33333333333331</v>
      </c>
      <c r="N109" s="49">
        <f t="shared" si="12"/>
        <v>413.33333333333331</v>
      </c>
      <c r="O109" s="49">
        <f t="shared" si="13"/>
        <v>413.33333333333331</v>
      </c>
      <c r="P109" s="50" t="b">
        <f t="shared" si="14"/>
        <v>1</v>
      </c>
      <c r="Q109" s="29" t="str">
        <f t="shared" si="15"/>
        <v>SHOW</v>
      </c>
      <c r="AJ109" s="68">
        <f t="shared" si="16"/>
        <v>413.33333333333331</v>
      </c>
      <c r="AK109" s="68">
        <f t="shared" si="17"/>
        <v>0</v>
      </c>
    </row>
    <row r="110" spans="1:37" ht="20.25" customHeight="1" x14ac:dyDescent="0.3">
      <c r="A110" s="45">
        <f>SUBTOTAL(103,B$4:B110)</f>
        <v>107</v>
      </c>
      <c r="B110" s="21">
        <f>purchase!A111</f>
        <v>107</v>
      </c>
      <c r="C110" s="46" t="str">
        <f>purchase!B111</f>
        <v>কফি(৫০ গ্রাম)</v>
      </c>
      <c r="D110" s="21" t="str">
        <f>purchase!C111</f>
        <v>পিস</v>
      </c>
      <c r="E110" s="47">
        <f>store!X109</f>
        <v>0</v>
      </c>
      <c r="F110" s="47">
        <f t="shared" si="9"/>
        <v>0</v>
      </c>
      <c r="G110" s="47">
        <f>purchase!T111</f>
        <v>0</v>
      </c>
      <c r="H110" s="47">
        <f>G110*purchase!U111</f>
        <v>0</v>
      </c>
      <c r="I110" s="47">
        <f>store!E109</f>
        <v>0</v>
      </c>
      <c r="J110" s="47">
        <f>I110*store!D109</f>
        <v>0</v>
      </c>
      <c r="K110" s="47">
        <f t="shared" si="10"/>
        <v>0</v>
      </c>
      <c r="L110" s="47">
        <f t="shared" si="11"/>
        <v>0</v>
      </c>
      <c r="M110" s="48">
        <f>IF(ISERR((J110+H110)/(G110+I110)),purchase!U111,(J110+H110)/(G110+I110))</f>
        <v>215</v>
      </c>
      <c r="N110" s="49">
        <f t="shared" si="12"/>
        <v>0</v>
      </c>
      <c r="O110" s="49">
        <f t="shared" si="13"/>
        <v>0</v>
      </c>
      <c r="P110" s="50" t="b">
        <f t="shared" si="14"/>
        <v>1</v>
      </c>
      <c r="Q110" s="29" t="str">
        <f t="shared" si="15"/>
        <v>HIDE</v>
      </c>
      <c r="AJ110" s="68">
        <f t="shared" si="16"/>
        <v>215</v>
      </c>
      <c r="AK110" s="68">
        <f t="shared" si="17"/>
        <v>0</v>
      </c>
    </row>
    <row r="111" spans="1:37" ht="20.25" customHeight="1" x14ac:dyDescent="0.3">
      <c r="A111" s="45">
        <f>SUBTOTAL(103,B$4:B111)</f>
        <v>108</v>
      </c>
      <c r="B111" s="21">
        <f>purchase!A112</f>
        <v>108</v>
      </c>
      <c r="C111" s="46" t="str">
        <f>purchase!B112</f>
        <v>মধু (ডাবর)</v>
      </c>
      <c r="D111" s="21" t="str">
        <f>purchase!C112</f>
        <v>কেজি</v>
      </c>
      <c r="E111" s="47">
        <f>store!X110</f>
        <v>0</v>
      </c>
      <c r="F111" s="47">
        <f t="shared" si="9"/>
        <v>0</v>
      </c>
      <c r="G111" s="47">
        <f>purchase!T112</f>
        <v>0</v>
      </c>
      <c r="H111" s="47">
        <f>G111*purchase!U112</f>
        <v>0</v>
      </c>
      <c r="I111" s="47">
        <f>store!E110</f>
        <v>0</v>
      </c>
      <c r="J111" s="47">
        <f>I111*store!D110</f>
        <v>0</v>
      </c>
      <c r="K111" s="47">
        <f t="shared" si="10"/>
        <v>0</v>
      </c>
      <c r="L111" s="47">
        <f t="shared" si="11"/>
        <v>0</v>
      </c>
      <c r="M111" s="48">
        <f>IF(ISERR((J111+H111)/(G111+I111)),purchase!U112,(J111+H111)/(G111+I111))</f>
        <v>0</v>
      </c>
      <c r="N111" s="49">
        <f t="shared" si="12"/>
        <v>0</v>
      </c>
      <c r="O111" s="49">
        <f t="shared" si="13"/>
        <v>0</v>
      </c>
      <c r="P111" s="50" t="b">
        <f t="shared" si="14"/>
        <v>1</v>
      </c>
      <c r="Q111" s="29" t="str">
        <f t="shared" si="15"/>
        <v>HIDE</v>
      </c>
      <c r="AJ111" s="68">
        <f t="shared" si="16"/>
        <v>0</v>
      </c>
      <c r="AK111" s="68">
        <f t="shared" si="17"/>
        <v>0</v>
      </c>
    </row>
    <row r="112" spans="1:37" ht="20.25" customHeight="1" x14ac:dyDescent="0.3">
      <c r="A112" s="45">
        <f>SUBTOTAL(103,B$4:B112)</f>
        <v>109</v>
      </c>
      <c r="B112" s="21">
        <f>purchase!A113</f>
        <v>109</v>
      </c>
      <c r="C112" s="46" t="str">
        <f>purchase!B113</f>
        <v>কাঠ বাদাম (ভাজা)</v>
      </c>
      <c r="D112" s="21" t="str">
        <f>purchase!C113</f>
        <v>কেজি</v>
      </c>
      <c r="E112" s="47">
        <f>store!X111</f>
        <v>0</v>
      </c>
      <c r="F112" s="47">
        <f t="shared" si="9"/>
        <v>0</v>
      </c>
      <c r="G112" s="47">
        <f>purchase!T113</f>
        <v>0</v>
      </c>
      <c r="H112" s="47">
        <f>G112*purchase!U113</f>
        <v>0</v>
      </c>
      <c r="I112" s="47">
        <f>store!E111</f>
        <v>0</v>
      </c>
      <c r="J112" s="47">
        <f>I112*store!D111</f>
        <v>0</v>
      </c>
      <c r="K112" s="47">
        <f t="shared" si="10"/>
        <v>0</v>
      </c>
      <c r="L112" s="47">
        <f t="shared" si="11"/>
        <v>0</v>
      </c>
      <c r="M112" s="48">
        <f>IF(ISERR((J112+H112)/(G112+I112)),purchase!U113,(J112+H112)/(G112+I112))</f>
        <v>1200</v>
      </c>
      <c r="N112" s="49">
        <f t="shared" si="12"/>
        <v>0</v>
      </c>
      <c r="O112" s="49">
        <f t="shared" si="13"/>
        <v>0</v>
      </c>
      <c r="P112" s="50" t="b">
        <f t="shared" si="14"/>
        <v>1</v>
      </c>
      <c r="Q112" s="29" t="str">
        <f t="shared" si="15"/>
        <v>HIDE</v>
      </c>
      <c r="AJ112" s="68">
        <f t="shared" si="16"/>
        <v>1200</v>
      </c>
      <c r="AK112" s="68">
        <f t="shared" si="17"/>
        <v>0</v>
      </c>
    </row>
    <row r="113" spans="1:37" ht="20.25" customHeight="1" x14ac:dyDescent="0.3">
      <c r="A113" s="45">
        <f>SUBTOTAL(103,B$4:B113)</f>
        <v>110</v>
      </c>
      <c r="B113" s="21">
        <f>purchase!A114</f>
        <v>110</v>
      </c>
      <c r="C113" s="46" t="str">
        <f>purchase!B114</f>
        <v>কাজুবাদাম(কাঁচা/ভাজা)</v>
      </c>
      <c r="D113" s="21" t="str">
        <f>purchase!C114</f>
        <v>কেজি</v>
      </c>
      <c r="E113" s="47">
        <f>store!X112</f>
        <v>1</v>
      </c>
      <c r="F113" s="47">
        <f t="shared" si="9"/>
        <v>650</v>
      </c>
      <c r="G113" s="47">
        <f>purchase!T114</f>
        <v>1</v>
      </c>
      <c r="H113" s="47">
        <f>G113*purchase!U114</f>
        <v>650</v>
      </c>
      <c r="I113" s="47">
        <f>store!E112</f>
        <v>0</v>
      </c>
      <c r="J113" s="47">
        <f>I113*store!D112</f>
        <v>0</v>
      </c>
      <c r="K113" s="47">
        <f t="shared" si="10"/>
        <v>0</v>
      </c>
      <c r="L113" s="47">
        <f t="shared" si="11"/>
        <v>0</v>
      </c>
      <c r="M113" s="48">
        <f>IF(ISERR((J113+H113)/(G113+I113)),purchase!U114,(J113+H113)/(G113+I113))</f>
        <v>650</v>
      </c>
      <c r="N113" s="49">
        <f t="shared" si="12"/>
        <v>650</v>
      </c>
      <c r="O113" s="49">
        <f t="shared" si="13"/>
        <v>650</v>
      </c>
      <c r="P113" s="50" t="b">
        <f t="shared" si="14"/>
        <v>1</v>
      </c>
      <c r="Q113" s="29" t="str">
        <f t="shared" si="15"/>
        <v>SHOW</v>
      </c>
      <c r="AJ113" s="68">
        <f t="shared" si="16"/>
        <v>650</v>
      </c>
      <c r="AK113" s="68">
        <f t="shared" si="17"/>
        <v>0</v>
      </c>
    </row>
    <row r="114" spans="1:37" ht="20.25" customHeight="1" x14ac:dyDescent="0.3">
      <c r="A114" s="45">
        <f>SUBTOTAL(103,B$4:B114)</f>
        <v>111</v>
      </c>
      <c r="B114" s="21">
        <f>purchase!A115</f>
        <v>111</v>
      </c>
      <c r="C114" s="46" t="str">
        <f>purchase!B115</f>
        <v>পেস্তাবাদাম</v>
      </c>
      <c r="D114" s="21" t="str">
        <f>purchase!C115</f>
        <v>কেজি</v>
      </c>
      <c r="E114" s="47">
        <f>store!X113</f>
        <v>0</v>
      </c>
      <c r="F114" s="47">
        <f t="shared" si="9"/>
        <v>0</v>
      </c>
      <c r="G114" s="47">
        <f>purchase!T115</f>
        <v>0</v>
      </c>
      <c r="H114" s="47">
        <f>G114*purchase!U115</f>
        <v>0</v>
      </c>
      <c r="I114" s="47">
        <f>store!E113</f>
        <v>0</v>
      </c>
      <c r="J114" s="47">
        <f>I114*store!D113</f>
        <v>0</v>
      </c>
      <c r="K114" s="47">
        <f t="shared" si="10"/>
        <v>0</v>
      </c>
      <c r="L114" s="47">
        <f t="shared" si="11"/>
        <v>0</v>
      </c>
      <c r="M114" s="48">
        <f>IF(ISERR((J114+H114)/(G114+I114)),purchase!U115,(J114+H114)/(G114+I114))</f>
        <v>2414.2857142857142</v>
      </c>
      <c r="N114" s="49">
        <f t="shared" si="12"/>
        <v>0</v>
      </c>
      <c r="O114" s="49">
        <f t="shared" si="13"/>
        <v>0</v>
      </c>
      <c r="P114" s="50" t="b">
        <f t="shared" si="14"/>
        <v>1</v>
      </c>
      <c r="Q114" s="29" t="str">
        <f t="shared" si="15"/>
        <v>HIDE</v>
      </c>
      <c r="AJ114" s="68">
        <f t="shared" si="16"/>
        <v>2414.2857142857142</v>
      </c>
      <c r="AK114" s="68">
        <f t="shared" si="17"/>
        <v>0</v>
      </c>
    </row>
    <row r="115" spans="1:37" ht="20.25" customHeight="1" x14ac:dyDescent="0.3">
      <c r="A115" s="45">
        <f>SUBTOTAL(103,B$4:B115)</f>
        <v>112</v>
      </c>
      <c r="B115" s="21">
        <f>purchase!A116</f>
        <v>112</v>
      </c>
      <c r="C115" s="46" t="str">
        <f>purchase!B116</f>
        <v>চেরিফল</v>
      </c>
      <c r="D115" s="21" t="str">
        <f>purchase!C116</f>
        <v>কেজি</v>
      </c>
      <c r="E115" s="47">
        <f>store!X114</f>
        <v>0</v>
      </c>
      <c r="F115" s="47">
        <f t="shared" si="9"/>
        <v>0</v>
      </c>
      <c r="G115" s="47">
        <f>purchase!T116</f>
        <v>0</v>
      </c>
      <c r="H115" s="47">
        <f>G115*purchase!U116</f>
        <v>0</v>
      </c>
      <c r="I115" s="47">
        <f>store!E114</f>
        <v>0</v>
      </c>
      <c r="J115" s="47">
        <f>I115*store!D114</f>
        <v>0</v>
      </c>
      <c r="K115" s="47">
        <f t="shared" si="10"/>
        <v>0</v>
      </c>
      <c r="L115" s="47">
        <f t="shared" si="11"/>
        <v>0</v>
      </c>
      <c r="M115" s="48">
        <f>IF(ISERR((J115+H115)/(G115+I115)),purchase!U116,(J115+H115)/(G115+I115))</f>
        <v>440</v>
      </c>
      <c r="N115" s="49">
        <f t="shared" si="12"/>
        <v>0</v>
      </c>
      <c r="O115" s="49">
        <f t="shared" si="13"/>
        <v>0</v>
      </c>
      <c r="P115" s="50" t="b">
        <f t="shared" si="14"/>
        <v>1</v>
      </c>
      <c r="Q115" s="29" t="str">
        <f t="shared" si="15"/>
        <v>HIDE</v>
      </c>
      <c r="AJ115" s="68">
        <f t="shared" si="16"/>
        <v>440</v>
      </c>
      <c r="AK115" s="68">
        <f t="shared" si="17"/>
        <v>0</v>
      </c>
    </row>
    <row r="116" spans="1:37" ht="20.25" customHeight="1" x14ac:dyDescent="0.3">
      <c r="A116" s="45">
        <f>SUBTOTAL(103,B$4:B116)</f>
        <v>113</v>
      </c>
      <c r="B116" s="21">
        <f>purchase!A117</f>
        <v>113</v>
      </c>
      <c r="C116" s="46" t="str">
        <f>purchase!B117</f>
        <v>মোরব্বা</v>
      </c>
      <c r="D116" s="21" t="str">
        <f>purchase!C117</f>
        <v>কেজি</v>
      </c>
      <c r="E116" s="47">
        <f>store!X115</f>
        <v>0</v>
      </c>
      <c r="F116" s="47">
        <f t="shared" si="9"/>
        <v>0</v>
      </c>
      <c r="G116" s="47">
        <f>purchase!T117</f>
        <v>0</v>
      </c>
      <c r="H116" s="47">
        <f>G116*purchase!U117</f>
        <v>0</v>
      </c>
      <c r="I116" s="47">
        <f>store!E115</f>
        <v>0</v>
      </c>
      <c r="J116" s="47">
        <f>I116*store!D115</f>
        <v>0</v>
      </c>
      <c r="K116" s="47">
        <f t="shared" si="10"/>
        <v>0</v>
      </c>
      <c r="L116" s="47">
        <f t="shared" si="11"/>
        <v>0</v>
      </c>
      <c r="M116" s="48">
        <f>IF(ISERR((J116+H116)/(G116+I116)),purchase!U117,(J116+H116)/(G116+I116))</f>
        <v>220</v>
      </c>
      <c r="N116" s="49">
        <f t="shared" si="12"/>
        <v>0</v>
      </c>
      <c r="O116" s="49">
        <f t="shared" si="13"/>
        <v>0</v>
      </c>
      <c r="P116" s="50" t="b">
        <f t="shared" si="14"/>
        <v>1</v>
      </c>
      <c r="Q116" s="29" t="str">
        <f t="shared" si="15"/>
        <v>HIDE</v>
      </c>
      <c r="AJ116" s="68">
        <f t="shared" si="16"/>
        <v>220</v>
      </c>
      <c r="AK116" s="68">
        <f t="shared" si="17"/>
        <v>0</v>
      </c>
    </row>
    <row r="117" spans="1:37" ht="20.25" customHeight="1" x14ac:dyDescent="0.3">
      <c r="A117" s="45">
        <f>SUBTOTAL(103,B$4:B117)</f>
        <v>114</v>
      </c>
      <c r="B117" s="21">
        <f>purchase!A118</f>
        <v>114</v>
      </c>
      <c r="C117" s="46" t="str">
        <f>purchase!B118</f>
        <v>লেক্সাসবিস্কুট/বেকারী বিস্কুট</v>
      </c>
      <c r="D117" s="21" t="str">
        <f>purchase!C118</f>
        <v>প্যাকেট</v>
      </c>
      <c r="E117" s="47">
        <f>store!X116</f>
        <v>38</v>
      </c>
      <c r="F117" s="47">
        <f t="shared" si="9"/>
        <v>2239.0132956119241</v>
      </c>
      <c r="G117" s="47">
        <f>purchase!T118</f>
        <v>27</v>
      </c>
      <c r="H117" s="47">
        <f>G117*purchase!U118</f>
        <v>2140</v>
      </c>
      <c r="I117" s="47">
        <f>store!E116</f>
        <v>11</v>
      </c>
      <c r="J117" s="47">
        <f>I117*store!D116</f>
        <v>99.013295611924178</v>
      </c>
      <c r="K117" s="47">
        <f t="shared" si="10"/>
        <v>0</v>
      </c>
      <c r="L117" s="47">
        <f t="shared" si="11"/>
        <v>0</v>
      </c>
      <c r="M117" s="48">
        <f>IF(ISERR((J117+H117)/(G117+I117)),purchase!U118,(J117+H117)/(G117+I117))</f>
        <v>58.921402516103264</v>
      </c>
      <c r="N117" s="49">
        <f t="shared" si="12"/>
        <v>2239.0132956119241</v>
      </c>
      <c r="O117" s="49">
        <f t="shared" si="13"/>
        <v>2239.0132956119241</v>
      </c>
      <c r="P117" s="50" t="b">
        <f t="shared" si="14"/>
        <v>1</v>
      </c>
      <c r="Q117" s="29" t="str">
        <f t="shared" si="15"/>
        <v>SHOW</v>
      </c>
      <c r="AJ117" s="68">
        <f t="shared" si="16"/>
        <v>58.921402516103264</v>
      </c>
      <c r="AK117" s="68">
        <f t="shared" si="17"/>
        <v>0</v>
      </c>
    </row>
    <row r="118" spans="1:37" ht="20.25" customHeight="1" x14ac:dyDescent="0.3">
      <c r="A118" s="45">
        <f>SUBTOTAL(103,B$4:B118)</f>
        <v>115</v>
      </c>
      <c r="B118" s="21">
        <f>purchase!A119</f>
        <v>115</v>
      </c>
      <c r="C118" s="46" t="str">
        <f>purchase!B119</f>
        <v>মিউনাইচ (১ লিটার)</v>
      </c>
      <c r="D118" s="21" t="str">
        <f>purchase!C119</f>
        <v>কেজি</v>
      </c>
      <c r="E118" s="47">
        <f>store!X117</f>
        <v>0</v>
      </c>
      <c r="F118" s="47">
        <f t="shared" si="9"/>
        <v>0</v>
      </c>
      <c r="G118" s="47">
        <f>purchase!T119</f>
        <v>0</v>
      </c>
      <c r="H118" s="47">
        <f>G118*purchase!U119</f>
        <v>0</v>
      </c>
      <c r="I118" s="47">
        <f>store!E117</f>
        <v>0</v>
      </c>
      <c r="J118" s="47">
        <f>I118*store!D117</f>
        <v>0</v>
      </c>
      <c r="K118" s="47">
        <f t="shared" si="10"/>
        <v>0</v>
      </c>
      <c r="L118" s="47">
        <f t="shared" si="11"/>
        <v>0</v>
      </c>
      <c r="M118" s="48">
        <f>IF(ISERR((J118+H118)/(G118+I118)),purchase!U119,(J118+H118)/(G118+I118))</f>
        <v>0</v>
      </c>
      <c r="N118" s="49">
        <f t="shared" si="12"/>
        <v>0</v>
      </c>
      <c r="O118" s="49">
        <f t="shared" si="13"/>
        <v>0</v>
      </c>
      <c r="P118" s="50" t="b">
        <f t="shared" si="14"/>
        <v>1</v>
      </c>
      <c r="Q118" s="29" t="str">
        <f t="shared" si="15"/>
        <v>HIDE</v>
      </c>
      <c r="AJ118" s="68">
        <f t="shared" si="16"/>
        <v>0</v>
      </c>
      <c r="AK118" s="68">
        <f t="shared" si="17"/>
        <v>0</v>
      </c>
    </row>
    <row r="119" spans="1:37" ht="20.25" customHeight="1" x14ac:dyDescent="0.3">
      <c r="A119" s="45">
        <f>SUBTOTAL(103,B$4:B119)</f>
        <v>116</v>
      </c>
      <c r="B119" s="21">
        <f>purchase!A120</f>
        <v>116</v>
      </c>
      <c r="C119" s="46" t="str">
        <f>purchase!B120</f>
        <v>ব্রেড কেরাম (২০০ গ্রাম)-</v>
      </c>
      <c r="D119" s="21" t="str">
        <f>purchase!C120</f>
        <v>পিস</v>
      </c>
      <c r="E119" s="47">
        <f>store!X118</f>
        <v>0.5</v>
      </c>
      <c r="F119" s="47">
        <f t="shared" si="9"/>
        <v>240</v>
      </c>
      <c r="G119" s="47">
        <f>purchase!T120</f>
        <v>0</v>
      </c>
      <c r="H119" s="47">
        <f>G119*purchase!U120</f>
        <v>0</v>
      </c>
      <c r="I119" s="47">
        <f>store!E118</f>
        <v>0.5</v>
      </c>
      <c r="J119" s="47">
        <f>I119*store!D118</f>
        <v>240</v>
      </c>
      <c r="K119" s="47">
        <f t="shared" si="10"/>
        <v>0</v>
      </c>
      <c r="L119" s="47">
        <f t="shared" si="11"/>
        <v>0</v>
      </c>
      <c r="M119" s="48">
        <f>IF(ISERR((J119+H119)/(G119+I119)),purchase!U120,(J119+H119)/(G119+I119))</f>
        <v>480</v>
      </c>
      <c r="N119" s="49">
        <f t="shared" si="12"/>
        <v>240</v>
      </c>
      <c r="O119" s="49">
        <f t="shared" si="13"/>
        <v>240</v>
      </c>
      <c r="P119" s="50" t="b">
        <f t="shared" si="14"/>
        <v>1</v>
      </c>
      <c r="Q119" s="29" t="str">
        <f t="shared" si="15"/>
        <v>SHOW</v>
      </c>
      <c r="AJ119" s="68">
        <f t="shared" si="16"/>
        <v>480</v>
      </c>
      <c r="AK119" s="68">
        <f t="shared" si="17"/>
        <v>0</v>
      </c>
    </row>
    <row r="120" spans="1:37" ht="20.25" customHeight="1" x14ac:dyDescent="0.3">
      <c r="A120" s="45">
        <f>SUBTOTAL(103,B$4:B120)</f>
        <v>117</v>
      </c>
      <c r="B120" s="21">
        <f>purchase!A121</f>
        <v>117</v>
      </c>
      <c r="C120" s="46" t="str">
        <f>purchase!B121</f>
        <v>ম্যাগী নুডুলস</v>
      </c>
      <c r="D120" s="21" t="str">
        <f>purchase!C121</f>
        <v>প্যাকেট</v>
      </c>
      <c r="E120" s="47">
        <f>store!X119</f>
        <v>0</v>
      </c>
      <c r="F120" s="47">
        <f t="shared" si="9"/>
        <v>0</v>
      </c>
      <c r="G120" s="47">
        <f>purchase!T121</f>
        <v>0</v>
      </c>
      <c r="H120" s="47">
        <f>G120*purchase!U121</f>
        <v>0</v>
      </c>
      <c r="I120" s="47">
        <f>store!E119</f>
        <v>0</v>
      </c>
      <c r="J120" s="47">
        <f>I120*store!D119</f>
        <v>0</v>
      </c>
      <c r="K120" s="47">
        <f t="shared" si="10"/>
        <v>0</v>
      </c>
      <c r="L120" s="47">
        <f t="shared" si="11"/>
        <v>0</v>
      </c>
      <c r="M120" s="48">
        <f>IF(ISERR((J120+H120)/(G120+I120)),purchase!U121,(J120+H120)/(G120+I120))</f>
        <v>0</v>
      </c>
      <c r="N120" s="49">
        <f t="shared" si="12"/>
        <v>0</v>
      </c>
      <c r="O120" s="49">
        <f t="shared" si="13"/>
        <v>0</v>
      </c>
      <c r="P120" s="50" t="b">
        <f t="shared" si="14"/>
        <v>1</v>
      </c>
      <c r="Q120" s="29" t="str">
        <f t="shared" si="15"/>
        <v>HIDE</v>
      </c>
      <c r="AJ120" s="68">
        <f t="shared" si="16"/>
        <v>0</v>
      </c>
      <c r="AK120" s="68">
        <f t="shared" si="17"/>
        <v>0</v>
      </c>
    </row>
    <row r="121" spans="1:37" ht="20.25" customHeight="1" x14ac:dyDescent="0.3">
      <c r="A121" s="45">
        <f>SUBTOTAL(103,B$4:B121)</f>
        <v>118</v>
      </c>
      <c r="B121" s="21">
        <f>purchase!A122</f>
        <v>118</v>
      </c>
      <c r="C121" s="46" t="str">
        <f>purchase!B122</f>
        <v>বুটের বেসন</v>
      </c>
      <c r="D121" s="21" t="str">
        <f>purchase!C122</f>
        <v>কেজি</v>
      </c>
      <c r="E121" s="47">
        <f>store!X120</f>
        <v>0</v>
      </c>
      <c r="F121" s="47">
        <f t="shared" si="9"/>
        <v>0</v>
      </c>
      <c r="G121" s="47">
        <f>purchase!T122</f>
        <v>0</v>
      </c>
      <c r="H121" s="47">
        <f>G121*purchase!U122</f>
        <v>0</v>
      </c>
      <c r="I121" s="47">
        <f>store!E120</f>
        <v>0</v>
      </c>
      <c r="J121" s="47">
        <f>I121*store!D120</f>
        <v>0</v>
      </c>
      <c r="K121" s="47">
        <f t="shared" si="10"/>
        <v>0</v>
      </c>
      <c r="L121" s="47">
        <f t="shared" si="11"/>
        <v>0</v>
      </c>
      <c r="M121" s="48">
        <f>IF(ISERR((J121+H121)/(G121+I121)),purchase!U122,(J121+H121)/(G121+I121))</f>
        <v>150</v>
      </c>
      <c r="N121" s="49">
        <f t="shared" si="12"/>
        <v>0</v>
      </c>
      <c r="O121" s="49">
        <f t="shared" si="13"/>
        <v>0</v>
      </c>
      <c r="P121" s="50" t="b">
        <f t="shared" si="14"/>
        <v>1</v>
      </c>
      <c r="Q121" s="29" t="str">
        <f t="shared" si="15"/>
        <v>HIDE</v>
      </c>
      <c r="AJ121" s="68">
        <f t="shared" si="16"/>
        <v>150</v>
      </c>
      <c r="AK121" s="68">
        <f t="shared" si="17"/>
        <v>0</v>
      </c>
    </row>
    <row r="122" spans="1:37" ht="20.25" customHeight="1" x14ac:dyDescent="0.3">
      <c r="A122" s="45">
        <f>SUBTOTAL(103,B$4:B122)</f>
        <v>119</v>
      </c>
      <c r="B122" s="21">
        <f>purchase!A123</f>
        <v>119</v>
      </c>
      <c r="C122" s="46" t="str">
        <f>purchase!B123</f>
        <v>ছোলা</v>
      </c>
      <c r="D122" s="21" t="str">
        <f>purchase!C123</f>
        <v>কেজি</v>
      </c>
      <c r="E122" s="47">
        <f>store!X121</f>
        <v>0</v>
      </c>
      <c r="F122" s="47">
        <f t="shared" si="9"/>
        <v>0</v>
      </c>
      <c r="G122" s="47">
        <f>purchase!T123</f>
        <v>0</v>
      </c>
      <c r="H122" s="47">
        <f>G122*purchase!U123</f>
        <v>0</v>
      </c>
      <c r="I122" s="47">
        <f>store!E121</f>
        <v>0</v>
      </c>
      <c r="J122" s="47">
        <f>I122*store!D121</f>
        <v>0</v>
      </c>
      <c r="K122" s="47">
        <f t="shared" si="10"/>
        <v>0</v>
      </c>
      <c r="L122" s="47">
        <f t="shared" si="11"/>
        <v>0</v>
      </c>
      <c r="M122" s="48">
        <f>IF(ISERR((J122+H122)/(G122+I122)),purchase!U123,(J122+H122)/(G122+I122))</f>
        <v>0</v>
      </c>
      <c r="N122" s="49">
        <f t="shared" si="12"/>
        <v>0</v>
      </c>
      <c r="O122" s="49">
        <f t="shared" si="13"/>
        <v>0</v>
      </c>
      <c r="P122" s="50" t="b">
        <f t="shared" si="14"/>
        <v>1</v>
      </c>
      <c r="Q122" s="29" t="str">
        <f t="shared" si="15"/>
        <v>HIDE</v>
      </c>
      <c r="AJ122" s="68">
        <f t="shared" si="16"/>
        <v>0</v>
      </c>
      <c r="AK122" s="68">
        <f t="shared" si="17"/>
        <v>0</v>
      </c>
    </row>
    <row r="123" spans="1:37" ht="20.25" customHeight="1" x14ac:dyDescent="0.3">
      <c r="A123" s="45">
        <f>SUBTOTAL(103,B$4:B123)</f>
        <v>120</v>
      </c>
      <c r="B123" s="21">
        <f>purchase!A124</f>
        <v>120</v>
      </c>
      <c r="C123" s="46" t="str">
        <f>purchase!B124</f>
        <v>মুড়ি</v>
      </c>
      <c r="D123" s="21" t="str">
        <f>purchase!C124</f>
        <v>কেজি</v>
      </c>
      <c r="E123" s="47">
        <f>store!X122</f>
        <v>0</v>
      </c>
      <c r="F123" s="47">
        <f t="shared" si="9"/>
        <v>0</v>
      </c>
      <c r="G123" s="47">
        <f>purchase!T124</f>
        <v>0</v>
      </c>
      <c r="H123" s="47">
        <f>G123*purchase!U124</f>
        <v>0</v>
      </c>
      <c r="I123" s="47">
        <f>store!E122</f>
        <v>0</v>
      </c>
      <c r="J123" s="47">
        <f>I123*store!D122</f>
        <v>0</v>
      </c>
      <c r="K123" s="47">
        <f t="shared" si="10"/>
        <v>0</v>
      </c>
      <c r="L123" s="47">
        <f t="shared" si="11"/>
        <v>0</v>
      </c>
      <c r="M123" s="48">
        <f>IF(ISERR((J123+H123)/(G123+I123)),purchase!U124,(J123+H123)/(G123+I123))</f>
        <v>0</v>
      </c>
      <c r="N123" s="49">
        <f t="shared" si="12"/>
        <v>0</v>
      </c>
      <c r="O123" s="49">
        <f t="shared" si="13"/>
        <v>0</v>
      </c>
      <c r="P123" s="50" t="b">
        <f t="shared" si="14"/>
        <v>1</v>
      </c>
      <c r="Q123" s="29" t="str">
        <f t="shared" si="15"/>
        <v>HIDE</v>
      </c>
      <c r="AJ123" s="68">
        <f t="shared" si="16"/>
        <v>0</v>
      </c>
      <c r="AK123" s="68">
        <f t="shared" si="17"/>
        <v>0</v>
      </c>
    </row>
    <row r="124" spans="1:37" ht="20.25" customHeight="1" x14ac:dyDescent="0.3">
      <c r="A124" s="45">
        <f>SUBTOTAL(103,B$4:B124)</f>
        <v>121</v>
      </c>
      <c r="B124" s="21">
        <f>purchase!A125</f>
        <v>121</v>
      </c>
      <c r="C124" s="46" t="str">
        <f>purchase!B125</f>
        <v>খেজুর /লিচু</v>
      </c>
      <c r="D124" s="21" t="str">
        <f>purchase!C125</f>
        <v>কেজি</v>
      </c>
      <c r="E124" s="47">
        <f>store!X123</f>
        <v>1.127</v>
      </c>
      <c r="F124" s="47">
        <f t="shared" si="9"/>
        <v>1352.4</v>
      </c>
      <c r="G124" s="47">
        <f>purchase!T125</f>
        <v>1.1299999999999999</v>
      </c>
      <c r="H124" s="47">
        <f>G124*purchase!U125</f>
        <v>1355.9999999999998</v>
      </c>
      <c r="I124" s="47">
        <f>store!E123</f>
        <v>0</v>
      </c>
      <c r="J124" s="47">
        <f>I124*store!D123</f>
        <v>0</v>
      </c>
      <c r="K124" s="47">
        <f t="shared" si="10"/>
        <v>2.9999999999998916E-3</v>
      </c>
      <c r="L124" s="47">
        <f t="shared" si="11"/>
        <v>3.59999999999987</v>
      </c>
      <c r="M124" s="48">
        <f>IF(ISERR((J124+H124)/(G124+I124)),purchase!U125,(J124+H124)/(G124+I124))</f>
        <v>1200</v>
      </c>
      <c r="N124" s="49">
        <f t="shared" si="12"/>
        <v>1355.9999999999998</v>
      </c>
      <c r="O124" s="49">
        <f t="shared" si="13"/>
        <v>1356</v>
      </c>
      <c r="P124" s="50" t="b">
        <f t="shared" si="14"/>
        <v>1</v>
      </c>
      <c r="Q124" s="29" t="str">
        <f t="shared" si="15"/>
        <v>SHOW</v>
      </c>
      <c r="AJ124" s="68">
        <f t="shared" si="16"/>
        <v>1200</v>
      </c>
      <c r="AK124" s="68">
        <f t="shared" si="17"/>
        <v>2.9999999999998916E-3</v>
      </c>
    </row>
    <row r="125" spans="1:37" ht="20.25" customHeight="1" x14ac:dyDescent="0.3">
      <c r="A125" s="45">
        <f>SUBTOTAL(103,B$4:B125)</f>
        <v>122</v>
      </c>
      <c r="B125" s="21">
        <f>purchase!A126</f>
        <v>122</v>
      </c>
      <c r="C125" s="46" t="str">
        <f>purchase!B126</f>
        <v>পাকা কলা</v>
      </c>
      <c r="D125" s="21" t="str">
        <f>purchase!C126</f>
        <v>পিস</v>
      </c>
      <c r="E125" s="47">
        <f>store!X124</f>
        <v>705</v>
      </c>
      <c r="F125" s="47">
        <f t="shared" si="9"/>
        <v>7050</v>
      </c>
      <c r="G125" s="47">
        <f>purchase!T126</f>
        <v>705</v>
      </c>
      <c r="H125" s="47">
        <f>G125*purchase!U126</f>
        <v>7050</v>
      </c>
      <c r="I125" s="47">
        <f>store!E124</f>
        <v>0</v>
      </c>
      <c r="J125" s="47">
        <f>I125*store!D124</f>
        <v>0</v>
      </c>
      <c r="K125" s="47">
        <f t="shared" si="10"/>
        <v>0</v>
      </c>
      <c r="L125" s="47">
        <f t="shared" si="11"/>
        <v>0</v>
      </c>
      <c r="M125" s="48">
        <f>IF(ISERR((J125+H125)/(G125+I125)),purchase!U126,(J125+H125)/(G125+I125))</f>
        <v>10</v>
      </c>
      <c r="N125" s="49">
        <f t="shared" si="12"/>
        <v>7050</v>
      </c>
      <c r="O125" s="49">
        <f t="shared" si="13"/>
        <v>7050</v>
      </c>
      <c r="P125" s="50" t="b">
        <f t="shared" si="14"/>
        <v>1</v>
      </c>
      <c r="Q125" s="29" t="str">
        <f t="shared" si="15"/>
        <v>SHOW</v>
      </c>
      <c r="AJ125" s="68">
        <f t="shared" si="16"/>
        <v>10</v>
      </c>
      <c r="AK125" s="68">
        <f t="shared" si="17"/>
        <v>0</v>
      </c>
    </row>
    <row r="126" spans="1:37" ht="20.25" customHeight="1" x14ac:dyDescent="0.3">
      <c r="A126" s="45">
        <f>SUBTOTAL(103,B$4:B126)</f>
        <v>123</v>
      </c>
      <c r="B126" s="21">
        <f>purchase!A127</f>
        <v>123</v>
      </c>
      <c r="C126" s="46" t="str">
        <f>purchase!B127</f>
        <v>কমলা</v>
      </c>
      <c r="D126" s="21" t="str">
        <f>purchase!C127</f>
        <v>কেজি</v>
      </c>
      <c r="E126" s="47">
        <f>store!X125</f>
        <v>15.379999999999999</v>
      </c>
      <c r="F126" s="47">
        <f t="shared" si="9"/>
        <v>4383</v>
      </c>
      <c r="G126" s="47">
        <f>purchase!T127</f>
        <v>15.379999999999999</v>
      </c>
      <c r="H126" s="47">
        <f>G126*purchase!U127</f>
        <v>4383</v>
      </c>
      <c r="I126" s="47">
        <f>store!E125</f>
        <v>0</v>
      </c>
      <c r="J126" s="47">
        <f>I126*store!D125</f>
        <v>0</v>
      </c>
      <c r="K126" s="47">
        <f t="shared" si="10"/>
        <v>0</v>
      </c>
      <c r="L126" s="47">
        <f t="shared" si="11"/>
        <v>0</v>
      </c>
      <c r="M126" s="48">
        <f>IF(ISERR((J126+H126)/(G126+I126)),purchase!U127,(J126+H126)/(G126+I126))</f>
        <v>284.98049414824447</v>
      </c>
      <c r="N126" s="49">
        <f t="shared" si="12"/>
        <v>4383</v>
      </c>
      <c r="O126" s="49">
        <f t="shared" si="13"/>
        <v>4383</v>
      </c>
      <c r="P126" s="50" t="b">
        <f t="shared" si="14"/>
        <v>1</v>
      </c>
      <c r="Q126" s="29" t="str">
        <f t="shared" si="15"/>
        <v>SHOW</v>
      </c>
      <c r="AJ126" s="68">
        <f t="shared" si="16"/>
        <v>284.98049414824447</v>
      </c>
      <c r="AK126" s="68">
        <f t="shared" si="17"/>
        <v>0</v>
      </c>
    </row>
    <row r="127" spans="1:37" ht="20.25" customHeight="1" x14ac:dyDescent="0.3">
      <c r="A127" s="45">
        <f>SUBTOTAL(103,B$4:B127)</f>
        <v>124</v>
      </c>
      <c r="B127" s="21">
        <f>purchase!A128</f>
        <v>124</v>
      </c>
      <c r="C127" s="46" t="str">
        <f>purchase!B128</f>
        <v>পাকা পেপে</v>
      </c>
      <c r="D127" s="21" t="str">
        <f>purchase!C128</f>
        <v>কেজি</v>
      </c>
      <c r="E127" s="47">
        <f>store!X126</f>
        <v>21.1</v>
      </c>
      <c r="F127" s="47">
        <f t="shared" si="9"/>
        <v>2532</v>
      </c>
      <c r="G127" s="47">
        <f>purchase!T128</f>
        <v>21.1</v>
      </c>
      <c r="H127" s="47">
        <f>G127*purchase!U128</f>
        <v>2532</v>
      </c>
      <c r="I127" s="47">
        <f>store!E126</f>
        <v>0</v>
      </c>
      <c r="J127" s="47">
        <f>I127*store!D126</f>
        <v>0</v>
      </c>
      <c r="K127" s="47">
        <f t="shared" si="10"/>
        <v>0</v>
      </c>
      <c r="L127" s="47">
        <f t="shared" si="11"/>
        <v>0</v>
      </c>
      <c r="M127" s="48">
        <f>IF(ISERR((J127+H127)/(G127+I127)),purchase!U128,(J127+H127)/(G127+I127))</f>
        <v>119.99999999999999</v>
      </c>
      <c r="N127" s="49">
        <f t="shared" si="12"/>
        <v>2532</v>
      </c>
      <c r="O127" s="49">
        <f t="shared" si="13"/>
        <v>2532</v>
      </c>
      <c r="P127" s="50" t="b">
        <f t="shared" si="14"/>
        <v>1</v>
      </c>
      <c r="Q127" s="29" t="str">
        <f t="shared" si="15"/>
        <v>SHOW</v>
      </c>
      <c r="AJ127" s="68">
        <f t="shared" si="16"/>
        <v>119.99999999999999</v>
      </c>
      <c r="AK127" s="68">
        <f t="shared" si="17"/>
        <v>0</v>
      </c>
    </row>
    <row r="128" spans="1:37" ht="20.25" customHeight="1" x14ac:dyDescent="0.3">
      <c r="A128" s="45">
        <f>SUBTOTAL(103,B$4:B128)</f>
        <v>125</v>
      </c>
      <c r="B128" s="21">
        <f>purchase!A129</f>
        <v>125</v>
      </c>
      <c r="C128" s="46" t="str">
        <f>purchase!B129</f>
        <v>আপেল (সবুজ/লাল)</v>
      </c>
      <c r="D128" s="21" t="str">
        <f>purchase!C129</f>
        <v>কেজি</v>
      </c>
      <c r="E128" s="47">
        <f>store!X127</f>
        <v>3.9</v>
      </c>
      <c r="F128" s="47">
        <f t="shared" si="9"/>
        <v>1287</v>
      </c>
      <c r="G128" s="47">
        <f>purchase!T129</f>
        <v>3.9</v>
      </c>
      <c r="H128" s="47">
        <f>G128*purchase!U129</f>
        <v>1287</v>
      </c>
      <c r="I128" s="47">
        <f>store!E127</f>
        <v>0</v>
      </c>
      <c r="J128" s="47">
        <f>I128*store!D127</f>
        <v>0</v>
      </c>
      <c r="K128" s="47">
        <f t="shared" si="10"/>
        <v>0</v>
      </c>
      <c r="L128" s="47">
        <f t="shared" si="11"/>
        <v>0</v>
      </c>
      <c r="M128" s="48">
        <f>IF(ISERR((J128+H128)/(G128+I128)),purchase!U129,(J128+H128)/(G128+I128))</f>
        <v>330</v>
      </c>
      <c r="N128" s="49">
        <f t="shared" si="12"/>
        <v>1287</v>
      </c>
      <c r="O128" s="49">
        <f t="shared" si="13"/>
        <v>1287</v>
      </c>
      <c r="P128" s="50" t="b">
        <f t="shared" si="14"/>
        <v>1</v>
      </c>
      <c r="Q128" s="29" t="str">
        <f t="shared" si="15"/>
        <v>SHOW</v>
      </c>
      <c r="AJ128" s="68">
        <f t="shared" si="16"/>
        <v>330</v>
      </c>
      <c r="AK128" s="68">
        <f t="shared" si="17"/>
        <v>0</v>
      </c>
    </row>
    <row r="129" spans="1:37" ht="20.25" customHeight="1" x14ac:dyDescent="0.3">
      <c r="A129" s="45">
        <f>SUBTOTAL(103,B$4:B129)</f>
        <v>126</v>
      </c>
      <c r="B129" s="21">
        <f>purchase!A130</f>
        <v>126</v>
      </c>
      <c r="C129" s="46" t="str">
        <f>purchase!B130</f>
        <v>আঙ্গুর (সবুজ/লাল)</v>
      </c>
      <c r="D129" s="21" t="str">
        <f>purchase!C130</f>
        <v>কেজি</v>
      </c>
      <c r="E129" s="47">
        <f>store!X128</f>
        <v>0</v>
      </c>
      <c r="F129" s="47">
        <f t="shared" si="9"/>
        <v>0</v>
      </c>
      <c r="G129" s="47">
        <f>purchase!T130</f>
        <v>0</v>
      </c>
      <c r="H129" s="47">
        <f>G129*purchase!U130</f>
        <v>0</v>
      </c>
      <c r="I129" s="47">
        <f>store!E128</f>
        <v>0</v>
      </c>
      <c r="J129" s="47">
        <f>I129*store!D128</f>
        <v>0</v>
      </c>
      <c r="K129" s="47">
        <f t="shared" si="10"/>
        <v>0</v>
      </c>
      <c r="L129" s="47">
        <f t="shared" si="11"/>
        <v>0</v>
      </c>
      <c r="M129" s="48">
        <f>IF(ISERR((J129+H129)/(G129+I129)),purchase!U130,(J129+H129)/(G129+I129))</f>
        <v>410</v>
      </c>
      <c r="N129" s="49">
        <f t="shared" si="12"/>
        <v>0</v>
      </c>
      <c r="O129" s="49">
        <f t="shared" si="13"/>
        <v>0</v>
      </c>
      <c r="P129" s="50" t="b">
        <f t="shared" si="14"/>
        <v>1</v>
      </c>
      <c r="Q129" s="29" t="str">
        <f t="shared" si="15"/>
        <v>HIDE</v>
      </c>
      <c r="AJ129" s="68">
        <f t="shared" si="16"/>
        <v>410</v>
      </c>
      <c r="AK129" s="68">
        <f t="shared" si="17"/>
        <v>0</v>
      </c>
    </row>
    <row r="130" spans="1:37" ht="20.25" customHeight="1" x14ac:dyDescent="0.3">
      <c r="A130" s="45">
        <f>SUBTOTAL(103,B$4:B130)</f>
        <v>127</v>
      </c>
      <c r="B130" s="21">
        <f>purchase!A131</f>
        <v>127</v>
      </c>
      <c r="C130" s="46" t="str">
        <f>purchase!B131</f>
        <v>মাল্টা</v>
      </c>
      <c r="D130" s="21" t="str">
        <f>purchase!C131</f>
        <v>কেজি</v>
      </c>
      <c r="E130" s="47">
        <f>store!X129</f>
        <v>0</v>
      </c>
      <c r="F130" s="47">
        <f t="shared" si="9"/>
        <v>0</v>
      </c>
      <c r="G130" s="47">
        <f>purchase!T131</f>
        <v>0</v>
      </c>
      <c r="H130" s="47">
        <f>G130*purchase!U131</f>
        <v>0</v>
      </c>
      <c r="I130" s="47">
        <f>store!E129</f>
        <v>0</v>
      </c>
      <c r="J130" s="47">
        <f>I130*store!D129</f>
        <v>0</v>
      </c>
      <c r="K130" s="47">
        <f t="shared" si="10"/>
        <v>0</v>
      </c>
      <c r="L130" s="47">
        <f t="shared" si="11"/>
        <v>0</v>
      </c>
      <c r="M130" s="48">
        <f>IF(ISERR((J130+H130)/(G130+I130)),purchase!U131,(J130+H130)/(G130+I130))</f>
        <v>340</v>
      </c>
      <c r="N130" s="49">
        <f t="shared" si="12"/>
        <v>0</v>
      </c>
      <c r="O130" s="49">
        <f t="shared" si="13"/>
        <v>0</v>
      </c>
      <c r="P130" s="50" t="b">
        <f t="shared" si="14"/>
        <v>1</v>
      </c>
      <c r="Q130" s="29" t="str">
        <f t="shared" si="15"/>
        <v>HIDE</v>
      </c>
      <c r="AJ130" s="68">
        <f t="shared" si="16"/>
        <v>340</v>
      </c>
      <c r="AK130" s="68">
        <f t="shared" si="17"/>
        <v>0</v>
      </c>
    </row>
    <row r="131" spans="1:37" ht="20.25" customHeight="1" x14ac:dyDescent="0.3">
      <c r="A131" s="45">
        <f>SUBTOTAL(103,B$4:B131)</f>
        <v>128</v>
      </c>
      <c r="B131" s="21">
        <f>purchase!A132</f>
        <v>128</v>
      </c>
      <c r="C131" s="46" t="str">
        <f>purchase!B132</f>
        <v>পেয়ারা</v>
      </c>
      <c r="D131" s="21" t="str">
        <f>purchase!C132</f>
        <v>কেজি</v>
      </c>
      <c r="E131" s="47">
        <f>store!X130</f>
        <v>23</v>
      </c>
      <c r="F131" s="47">
        <f t="shared" si="9"/>
        <v>2300</v>
      </c>
      <c r="G131" s="47">
        <f>purchase!T132</f>
        <v>23</v>
      </c>
      <c r="H131" s="47">
        <f>G131*purchase!U132</f>
        <v>2300</v>
      </c>
      <c r="I131" s="47">
        <f>store!E130</f>
        <v>0</v>
      </c>
      <c r="J131" s="47">
        <f>I131*store!D130</f>
        <v>0</v>
      </c>
      <c r="K131" s="47">
        <f t="shared" si="10"/>
        <v>0</v>
      </c>
      <c r="L131" s="47">
        <f t="shared" si="11"/>
        <v>0</v>
      </c>
      <c r="M131" s="48">
        <f>IF(ISERR((J131+H131)/(G131+I131)),purchase!U132,(J131+H131)/(G131+I131))</f>
        <v>100</v>
      </c>
      <c r="N131" s="49">
        <f t="shared" si="12"/>
        <v>2300</v>
      </c>
      <c r="O131" s="49">
        <f t="shared" si="13"/>
        <v>2300</v>
      </c>
      <c r="P131" s="50" t="b">
        <f t="shared" si="14"/>
        <v>1</v>
      </c>
      <c r="Q131" s="29" t="str">
        <f t="shared" si="15"/>
        <v>SHOW</v>
      </c>
      <c r="AJ131" s="68">
        <f t="shared" si="16"/>
        <v>100</v>
      </c>
      <c r="AK131" s="68">
        <f t="shared" si="17"/>
        <v>0</v>
      </c>
    </row>
    <row r="132" spans="1:37" ht="20.25" customHeight="1" x14ac:dyDescent="0.3">
      <c r="A132" s="45">
        <f>SUBTOTAL(103,B$4:B132)</f>
        <v>129</v>
      </c>
      <c r="B132" s="21">
        <f>purchase!A133</f>
        <v>129</v>
      </c>
      <c r="C132" s="46" t="str">
        <f>purchase!B133</f>
        <v>তরমুজ/ডাব/ছবেদা/বরই</v>
      </c>
      <c r="D132" s="21" t="str">
        <f>purchase!C133</f>
        <v>কেজি</v>
      </c>
      <c r="E132" s="47">
        <f>store!X131</f>
        <v>0</v>
      </c>
      <c r="F132" s="47">
        <f t="shared" si="9"/>
        <v>0</v>
      </c>
      <c r="G132" s="47">
        <f>purchase!T133</f>
        <v>0</v>
      </c>
      <c r="H132" s="47">
        <f>G132*purchase!U133</f>
        <v>0</v>
      </c>
      <c r="I132" s="47">
        <f>store!E131</f>
        <v>0</v>
      </c>
      <c r="J132" s="47">
        <f>I132*store!D131</f>
        <v>0</v>
      </c>
      <c r="K132" s="47">
        <f t="shared" si="10"/>
        <v>0</v>
      </c>
      <c r="L132" s="47">
        <f t="shared" si="11"/>
        <v>0</v>
      </c>
      <c r="M132" s="48">
        <f>IF(ISERR((J132+H132)/(G132+I132)),purchase!U133,(J132+H132)/(G132+I132))</f>
        <v>130</v>
      </c>
      <c r="N132" s="49">
        <f t="shared" si="12"/>
        <v>0</v>
      </c>
      <c r="O132" s="49">
        <f t="shared" si="13"/>
        <v>0</v>
      </c>
      <c r="P132" s="50" t="b">
        <f t="shared" si="14"/>
        <v>1</v>
      </c>
      <c r="Q132" s="29" t="str">
        <f t="shared" si="15"/>
        <v>HIDE</v>
      </c>
      <c r="AJ132" s="68">
        <f t="shared" si="16"/>
        <v>130</v>
      </c>
      <c r="AK132" s="68">
        <f t="shared" si="17"/>
        <v>0</v>
      </c>
    </row>
    <row r="133" spans="1:37" ht="20.25" customHeight="1" x14ac:dyDescent="0.3">
      <c r="A133" s="45">
        <f>SUBTOTAL(103,B$4:B133)</f>
        <v>130</v>
      </c>
      <c r="B133" s="21">
        <f>purchase!A134</f>
        <v>130</v>
      </c>
      <c r="C133" s="46" t="str">
        <f>purchase!B134</f>
        <v>আম</v>
      </c>
      <c r="D133" s="21" t="str">
        <f>purchase!C134</f>
        <v>কেজি</v>
      </c>
      <c r="E133" s="47">
        <f>store!X132</f>
        <v>0</v>
      </c>
      <c r="F133" s="47">
        <f t="shared" ref="F133:F196" si="18">E133*M133</f>
        <v>0</v>
      </c>
      <c r="G133" s="47">
        <f>purchase!T134</f>
        <v>0</v>
      </c>
      <c r="H133" s="47">
        <f>G133*purchase!U134</f>
        <v>0</v>
      </c>
      <c r="I133" s="47">
        <f>store!E132</f>
        <v>0</v>
      </c>
      <c r="J133" s="47">
        <f>I133*store!D132</f>
        <v>0</v>
      </c>
      <c r="K133" s="47">
        <f t="shared" ref="K133:K196" si="19">(G133+I133)-E133</f>
        <v>0</v>
      </c>
      <c r="L133" s="47">
        <f t="shared" ref="L133:L196" si="20">K133*M133</f>
        <v>0</v>
      </c>
      <c r="M133" s="48">
        <f>IF(ISERR((J133+H133)/(G133+I133)),purchase!U134,(J133+H133)/(G133+I133))</f>
        <v>0</v>
      </c>
      <c r="N133" s="49">
        <f t="shared" ref="N133:N196" si="21">J133+H133</f>
        <v>0</v>
      </c>
      <c r="O133" s="49">
        <f t="shared" ref="O133:O196" si="22">L133+F133</f>
        <v>0</v>
      </c>
      <c r="P133" s="50" t="b">
        <f t="shared" ref="P133:P196" si="23">ROUND(N133,2)=ROUND(O133,2)</f>
        <v>1</v>
      </c>
      <c r="Q133" s="29" t="str">
        <f t="shared" ref="Q133:Q196" si="24">IF(AND(F133=0,L133=0),"HIDE","SHOW")</f>
        <v>HIDE</v>
      </c>
      <c r="AJ133" s="68">
        <f t="shared" ref="AJ133:AJ196" si="25">M133</f>
        <v>0</v>
      </c>
      <c r="AK133" s="68">
        <f t="shared" ref="AK133:AK196" si="26">K133</f>
        <v>0</v>
      </c>
    </row>
    <row r="134" spans="1:37" ht="20.25" customHeight="1" x14ac:dyDescent="0.3">
      <c r="A134" s="45">
        <f>SUBTOTAL(103,B$4:B134)</f>
        <v>131</v>
      </c>
      <c r="B134" s="21">
        <f>purchase!A135</f>
        <v>131</v>
      </c>
      <c r="C134" s="46" t="str">
        <f>purchase!B135</f>
        <v>ড্রাগন</v>
      </c>
      <c r="D134" s="21" t="str">
        <f>purchase!C135</f>
        <v>কেজি</v>
      </c>
      <c r="E134" s="47">
        <f>store!X133</f>
        <v>0</v>
      </c>
      <c r="F134" s="47">
        <f t="shared" si="18"/>
        <v>0</v>
      </c>
      <c r="G134" s="47">
        <f>purchase!T135</f>
        <v>0</v>
      </c>
      <c r="H134" s="47">
        <f>G134*purchase!U135</f>
        <v>0</v>
      </c>
      <c r="I134" s="47">
        <f>store!E133</f>
        <v>0</v>
      </c>
      <c r="J134" s="47">
        <f>I134*store!D133</f>
        <v>0</v>
      </c>
      <c r="K134" s="47">
        <f t="shared" si="19"/>
        <v>0</v>
      </c>
      <c r="L134" s="47">
        <f t="shared" si="20"/>
        <v>0</v>
      </c>
      <c r="M134" s="48">
        <f>IF(ISERR((J134+H134)/(G134+I134)),purchase!U135,(J134+H134)/(G134+I134))</f>
        <v>179.91360691144709</v>
      </c>
      <c r="N134" s="49">
        <f t="shared" si="21"/>
        <v>0</v>
      </c>
      <c r="O134" s="49">
        <f t="shared" si="22"/>
        <v>0</v>
      </c>
      <c r="P134" s="50" t="b">
        <f t="shared" si="23"/>
        <v>1</v>
      </c>
      <c r="Q134" s="29" t="str">
        <f t="shared" si="24"/>
        <v>HIDE</v>
      </c>
      <c r="AJ134" s="68">
        <f t="shared" si="25"/>
        <v>179.91360691144709</v>
      </c>
      <c r="AK134" s="68">
        <f t="shared" si="26"/>
        <v>0</v>
      </c>
    </row>
    <row r="135" spans="1:37" ht="20.25" customHeight="1" x14ac:dyDescent="0.3">
      <c r="A135" s="45">
        <f>SUBTOTAL(103,B$4:B135)</f>
        <v>132</v>
      </c>
      <c r="B135" s="21">
        <f>purchase!A136</f>
        <v>132</v>
      </c>
      <c r="C135" s="46" t="str">
        <f>purchase!B136</f>
        <v>আনারস</v>
      </c>
      <c r="D135" s="21" t="str">
        <f>purchase!C136</f>
        <v>পিস</v>
      </c>
      <c r="E135" s="47">
        <f>store!X134</f>
        <v>23</v>
      </c>
      <c r="F135" s="47">
        <f t="shared" si="18"/>
        <v>720</v>
      </c>
      <c r="G135" s="47">
        <f>purchase!T136</f>
        <v>23</v>
      </c>
      <c r="H135" s="47">
        <f>G135*purchase!U136</f>
        <v>720</v>
      </c>
      <c r="I135" s="47">
        <f>store!E134</f>
        <v>0</v>
      </c>
      <c r="J135" s="47">
        <f>I135*store!D134</f>
        <v>0</v>
      </c>
      <c r="K135" s="47">
        <f t="shared" si="19"/>
        <v>0</v>
      </c>
      <c r="L135" s="47">
        <f t="shared" si="20"/>
        <v>0</v>
      </c>
      <c r="M135" s="48">
        <f>IF(ISERR((J135+H135)/(G135+I135)),purchase!U136,(J135+H135)/(G135+I135))</f>
        <v>31.304347826086957</v>
      </c>
      <c r="N135" s="49">
        <f t="shared" si="21"/>
        <v>720</v>
      </c>
      <c r="O135" s="49">
        <f t="shared" si="22"/>
        <v>720</v>
      </c>
      <c r="P135" s="50" t="b">
        <f t="shared" si="23"/>
        <v>1</v>
      </c>
      <c r="Q135" s="29" t="str">
        <f t="shared" si="24"/>
        <v>SHOW</v>
      </c>
      <c r="AJ135" s="68">
        <f t="shared" si="25"/>
        <v>31.304347826086957</v>
      </c>
      <c r="AK135" s="68">
        <f t="shared" si="26"/>
        <v>0</v>
      </c>
    </row>
    <row r="136" spans="1:37" ht="20.25" customHeight="1" x14ac:dyDescent="0.3">
      <c r="A136" s="45">
        <f>SUBTOTAL(103,B$4:B136)</f>
        <v>133</v>
      </c>
      <c r="B136" s="21">
        <f>purchase!A137</f>
        <v>133</v>
      </c>
      <c r="C136" s="46" t="str">
        <f>purchase!B137</f>
        <v>লটকন</v>
      </c>
      <c r="D136" s="21" t="str">
        <f>purchase!C137</f>
        <v>কেজি</v>
      </c>
      <c r="E136" s="47">
        <f>store!X135</f>
        <v>0</v>
      </c>
      <c r="F136" s="47">
        <f t="shared" si="18"/>
        <v>0</v>
      </c>
      <c r="G136" s="47">
        <f>purchase!T137</f>
        <v>0</v>
      </c>
      <c r="H136" s="47">
        <f>G136*purchase!U137</f>
        <v>0</v>
      </c>
      <c r="I136" s="47">
        <f>store!E135</f>
        <v>0</v>
      </c>
      <c r="J136" s="47">
        <f>I136*store!D135</f>
        <v>0</v>
      </c>
      <c r="K136" s="47">
        <f t="shared" si="19"/>
        <v>0</v>
      </c>
      <c r="L136" s="47">
        <f t="shared" si="20"/>
        <v>0</v>
      </c>
      <c r="M136" s="48">
        <f>IF(ISERR((J136+H136)/(G136+I136)),purchase!U137,(J136+H136)/(G136+I136))</f>
        <v>0</v>
      </c>
      <c r="N136" s="49">
        <f t="shared" si="21"/>
        <v>0</v>
      </c>
      <c r="O136" s="49">
        <f t="shared" si="22"/>
        <v>0</v>
      </c>
      <c r="P136" s="50" t="b">
        <f t="shared" si="23"/>
        <v>1</v>
      </c>
      <c r="Q136" s="29" t="str">
        <f t="shared" si="24"/>
        <v>HIDE</v>
      </c>
      <c r="AJ136" s="68">
        <f t="shared" si="25"/>
        <v>0</v>
      </c>
      <c r="AK136" s="68">
        <f t="shared" si="26"/>
        <v>0</v>
      </c>
    </row>
    <row r="137" spans="1:37" ht="20.25" customHeight="1" x14ac:dyDescent="0.3">
      <c r="A137" s="45">
        <f>SUBTOTAL(103,B$4:B137)</f>
        <v>134</v>
      </c>
      <c r="B137" s="21">
        <f>purchase!A138</f>
        <v>134</v>
      </c>
      <c r="C137" s="46" t="str">
        <f>purchase!B138</f>
        <v>নাসপাতি/আনার/নাগফল</v>
      </c>
      <c r="D137" s="21" t="str">
        <f>purchase!C138</f>
        <v>কেজি</v>
      </c>
      <c r="E137" s="47">
        <f>store!X136</f>
        <v>0</v>
      </c>
      <c r="F137" s="47">
        <f t="shared" si="18"/>
        <v>0</v>
      </c>
      <c r="G137" s="47">
        <f>purchase!T138</f>
        <v>0</v>
      </c>
      <c r="H137" s="47">
        <f>G137*purchase!U138</f>
        <v>0</v>
      </c>
      <c r="I137" s="47">
        <f>store!E136</f>
        <v>0</v>
      </c>
      <c r="J137" s="47">
        <f>I137*store!D136</f>
        <v>0</v>
      </c>
      <c r="K137" s="47">
        <f t="shared" si="19"/>
        <v>0</v>
      </c>
      <c r="L137" s="47">
        <f t="shared" si="20"/>
        <v>0</v>
      </c>
      <c r="M137" s="48">
        <f>IF(ISERR((J137+H137)/(G137+I137)),purchase!U138,(J137+H137)/(G137+I137))</f>
        <v>480</v>
      </c>
      <c r="N137" s="49">
        <f t="shared" si="21"/>
        <v>0</v>
      </c>
      <c r="O137" s="49">
        <f t="shared" si="22"/>
        <v>0</v>
      </c>
      <c r="P137" s="50" t="b">
        <f t="shared" si="23"/>
        <v>1</v>
      </c>
      <c r="Q137" s="29" t="str">
        <f t="shared" si="24"/>
        <v>HIDE</v>
      </c>
      <c r="AJ137" s="68">
        <f t="shared" si="25"/>
        <v>480</v>
      </c>
      <c r="AK137" s="68">
        <f t="shared" si="26"/>
        <v>0</v>
      </c>
    </row>
    <row r="138" spans="1:37" ht="20.25" customHeight="1" x14ac:dyDescent="0.3">
      <c r="A138" s="45">
        <f>SUBTOTAL(103,B$4:B138)</f>
        <v>135</v>
      </c>
      <c r="B138" s="21">
        <f>purchase!A139</f>
        <v>135</v>
      </c>
      <c r="C138" s="46" t="str">
        <f>purchase!B139</f>
        <v>আমড়া</v>
      </c>
      <c r="D138" s="21" t="str">
        <f>purchase!C139</f>
        <v>কেজি</v>
      </c>
      <c r="E138" s="47">
        <f>store!X137</f>
        <v>0</v>
      </c>
      <c r="F138" s="47">
        <f t="shared" si="18"/>
        <v>0</v>
      </c>
      <c r="G138" s="47">
        <f>purchase!T139</f>
        <v>0</v>
      </c>
      <c r="H138" s="47">
        <f>G138*purchase!U139</f>
        <v>0</v>
      </c>
      <c r="I138" s="47">
        <f>store!E137</f>
        <v>0</v>
      </c>
      <c r="J138" s="47">
        <f>I138*store!D137</f>
        <v>0</v>
      </c>
      <c r="K138" s="47">
        <f t="shared" si="19"/>
        <v>0</v>
      </c>
      <c r="L138" s="47">
        <f t="shared" si="20"/>
        <v>0</v>
      </c>
      <c r="M138" s="48">
        <f>IF(ISERR((J138+H138)/(G138+I138)),purchase!U139,(J138+H138)/(G138+I138))</f>
        <v>110</v>
      </c>
      <c r="N138" s="49">
        <f t="shared" si="21"/>
        <v>0</v>
      </c>
      <c r="O138" s="49">
        <f t="shared" si="22"/>
        <v>0</v>
      </c>
      <c r="P138" s="50" t="b">
        <f t="shared" si="23"/>
        <v>1</v>
      </c>
      <c r="Q138" s="29" t="str">
        <f t="shared" si="24"/>
        <v>HIDE</v>
      </c>
      <c r="AJ138" s="68">
        <f t="shared" si="25"/>
        <v>110</v>
      </c>
      <c r="AK138" s="68">
        <f t="shared" si="26"/>
        <v>0</v>
      </c>
    </row>
    <row r="139" spans="1:37" ht="20.25" customHeight="1" x14ac:dyDescent="0.3">
      <c r="A139" s="45">
        <f>SUBTOTAL(103,B$4:B139)</f>
        <v>136</v>
      </c>
      <c r="B139" s="21">
        <f>purchase!A140</f>
        <v>136</v>
      </c>
      <c r="C139" s="46" t="str">
        <f>purchase!B140</f>
        <v>কোক/স্প্রাইট (বোতল) ২.২৫ লিটার</v>
      </c>
      <c r="D139" s="21" t="str">
        <f>purchase!C140</f>
        <v>পিস</v>
      </c>
      <c r="E139" s="47">
        <f>store!X138</f>
        <v>0</v>
      </c>
      <c r="F139" s="47">
        <f t="shared" si="18"/>
        <v>0</v>
      </c>
      <c r="G139" s="47">
        <f>purchase!T140</f>
        <v>0</v>
      </c>
      <c r="H139" s="47">
        <f>G139*purchase!U140</f>
        <v>0</v>
      </c>
      <c r="I139" s="47">
        <f>store!E138</f>
        <v>0</v>
      </c>
      <c r="J139" s="47">
        <f>I139*store!D138</f>
        <v>0</v>
      </c>
      <c r="K139" s="47">
        <f t="shared" si="19"/>
        <v>0</v>
      </c>
      <c r="L139" s="47">
        <f t="shared" si="20"/>
        <v>0</v>
      </c>
      <c r="M139" s="48">
        <f>IF(ISERR((J139+H139)/(G139+I139)),purchase!U140,(J139+H139)/(G139+I139))</f>
        <v>25</v>
      </c>
      <c r="N139" s="49">
        <f t="shared" si="21"/>
        <v>0</v>
      </c>
      <c r="O139" s="49">
        <f t="shared" si="22"/>
        <v>0</v>
      </c>
      <c r="P139" s="50" t="b">
        <f t="shared" si="23"/>
        <v>1</v>
      </c>
      <c r="Q139" s="29" t="str">
        <f t="shared" si="24"/>
        <v>HIDE</v>
      </c>
      <c r="AJ139" s="68">
        <f t="shared" si="25"/>
        <v>25</v>
      </c>
      <c r="AK139" s="68">
        <f t="shared" si="26"/>
        <v>0</v>
      </c>
    </row>
    <row r="140" spans="1:37" ht="20.25" customHeight="1" x14ac:dyDescent="0.3">
      <c r="A140" s="45">
        <f>SUBTOTAL(103,B$4:B140)</f>
        <v>137</v>
      </c>
      <c r="B140" s="21">
        <f>purchase!A141</f>
        <v>137</v>
      </c>
      <c r="C140" s="46" t="str">
        <f>purchase!B141</f>
        <v>সেজান/ফান্টা জুস/লাবাং</v>
      </c>
      <c r="D140" s="21" t="str">
        <f>purchase!C141</f>
        <v>পিস</v>
      </c>
      <c r="E140" s="47">
        <f>store!X139</f>
        <v>0</v>
      </c>
      <c r="F140" s="47">
        <f t="shared" si="18"/>
        <v>0</v>
      </c>
      <c r="G140" s="47">
        <f>purchase!T141</f>
        <v>0</v>
      </c>
      <c r="H140" s="47">
        <f>G140*purchase!U141</f>
        <v>0</v>
      </c>
      <c r="I140" s="47">
        <f>store!E139</f>
        <v>0</v>
      </c>
      <c r="J140" s="47">
        <f>I140*store!D139</f>
        <v>0</v>
      </c>
      <c r="K140" s="47">
        <f t="shared" si="19"/>
        <v>0</v>
      </c>
      <c r="L140" s="47">
        <f t="shared" si="20"/>
        <v>0</v>
      </c>
      <c r="M140" s="48">
        <f>IF(ISERR((J140+H140)/(G140+I140)),purchase!U141,(J140+H140)/(G140+I140))</f>
        <v>0</v>
      </c>
      <c r="N140" s="49">
        <f t="shared" si="21"/>
        <v>0</v>
      </c>
      <c r="O140" s="49">
        <f t="shared" si="22"/>
        <v>0</v>
      </c>
      <c r="P140" s="50" t="b">
        <f t="shared" si="23"/>
        <v>1</v>
      </c>
      <c r="Q140" s="29" t="str">
        <f t="shared" si="24"/>
        <v>HIDE</v>
      </c>
      <c r="AJ140" s="68">
        <f t="shared" si="25"/>
        <v>0</v>
      </c>
      <c r="AK140" s="68">
        <f t="shared" si="26"/>
        <v>0</v>
      </c>
    </row>
    <row r="141" spans="1:37" ht="20.25" customHeight="1" x14ac:dyDescent="0.3">
      <c r="A141" s="45">
        <f>SUBTOTAL(103,B$4:B141)</f>
        <v>138</v>
      </c>
      <c r="B141" s="21">
        <f>purchase!A142</f>
        <v>138</v>
      </c>
      <c r="C141" s="46" t="str">
        <f>purchase!B142</f>
        <v xml:space="preserve">মাল্টা জুস </v>
      </c>
      <c r="D141" s="21" t="str">
        <f>purchase!C142</f>
        <v>পিস</v>
      </c>
      <c r="E141" s="47">
        <f>store!X140</f>
        <v>0</v>
      </c>
      <c r="F141" s="47">
        <f t="shared" si="18"/>
        <v>0</v>
      </c>
      <c r="G141" s="47">
        <f>purchase!T142</f>
        <v>0</v>
      </c>
      <c r="H141" s="47">
        <f>G141*purchase!U142</f>
        <v>0</v>
      </c>
      <c r="I141" s="47">
        <f>store!E140</f>
        <v>0</v>
      </c>
      <c r="J141" s="47">
        <f>I141*store!D140</f>
        <v>0</v>
      </c>
      <c r="K141" s="47">
        <f t="shared" si="19"/>
        <v>0</v>
      </c>
      <c r="L141" s="47">
        <f t="shared" si="20"/>
        <v>0</v>
      </c>
      <c r="M141" s="48">
        <f>IF(ISERR((J141+H141)/(G141+I141)),purchase!U142,(J141+H141)/(G141+I141))</f>
        <v>0</v>
      </c>
      <c r="N141" s="49">
        <f t="shared" si="21"/>
        <v>0</v>
      </c>
      <c r="O141" s="49">
        <f t="shared" si="22"/>
        <v>0</v>
      </c>
      <c r="P141" s="50" t="b">
        <f t="shared" si="23"/>
        <v>1</v>
      </c>
      <c r="Q141" s="29" t="str">
        <f t="shared" si="24"/>
        <v>HIDE</v>
      </c>
      <c r="AJ141" s="68">
        <f t="shared" si="25"/>
        <v>0</v>
      </c>
      <c r="AK141" s="68">
        <f t="shared" si="26"/>
        <v>0</v>
      </c>
    </row>
    <row r="142" spans="1:37" ht="20.25" customHeight="1" x14ac:dyDescent="0.3">
      <c r="A142" s="45">
        <f>SUBTOTAL(103,B$4:B142)</f>
        <v>139</v>
      </c>
      <c r="B142" s="21">
        <f>purchase!A143</f>
        <v>139</v>
      </c>
      <c r="C142" s="46" t="str">
        <f>purchase!B143</f>
        <v>কোক/স্প্রাইট (২৫০ মি.লি.বোতল)</v>
      </c>
      <c r="D142" s="21" t="str">
        <f>purchase!C143</f>
        <v>পিস</v>
      </c>
      <c r="E142" s="47">
        <f>store!X141</f>
        <v>50</v>
      </c>
      <c r="F142" s="47">
        <f t="shared" si="18"/>
        <v>1031.0975609756097</v>
      </c>
      <c r="G142" s="47">
        <f>purchase!T143</f>
        <v>82</v>
      </c>
      <c r="H142" s="47">
        <f>G142*purchase!U143</f>
        <v>1691</v>
      </c>
      <c r="I142" s="47">
        <f>store!E141</f>
        <v>0</v>
      </c>
      <c r="J142" s="47">
        <f>I142*store!D141</f>
        <v>0</v>
      </c>
      <c r="K142" s="47">
        <f t="shared" si="19"/>
        <v>32</v>
      </c>
      <c r="L142" s="47">
        <f t="shared" si="20"/>
        <v>659.90243902439022</v>
      </c>
      <c r="M142" s="48">
        <f>IF(ISERR((J142+H142)/(G142+I142)),purchase!U143,(J142+H142)/(G142+I142))</f>
        <v>20.621951219512194</v>
      </c>
      <c r="N142" s="49">
        <f t="shared" si="21"/>
        <v>1691</v>
      </c>
      <c r="O142" s="49">
        <f t="shared" si="22"/>
        <v>1691</v>
      </c>
      <c r="P142" s="50" t="b">
        <f t="shared" si="23"/>
        <v>1</v>
      </c>
      <c r="Q142" s="29" t="str">
        <f t="shared" si="24"/>
        <v>SHOW</v>
      </c>
      <c r="AJ142" s="68">
        <f t="shared" si="25"/>
        <v>20.621951219512194</v>
      </c>
      <c r="AK142" s="68">
        <f t="shared" si="26"/>
        <v>32</v>
      </c>
    </row>
    <row r="143" spans="1:37" ht="20.25" customHeight="1" x14ac:dyDescent="0.3">
      <c r="A143" s="45">
        <f>SUBTOTAL(103,B$4:B143)</f>
        <v>140</v>
      </c>
      <c r="B143" s="21">
        <f>purchase!A144</f>
        <v>140</v>
      </c>
      <c r="C143" s="46" t="str">
        <f>purchase!B144</f>
        <v>কোক/স্প্রাইট ক্যান (ডায়েট-,নর-)</v>
      </c>
      <c r="D143" s="21" t="str">
        <f>purchase!C144</f>
        <v>পিস</v>
      </c>
      <c r="E143" s="47">
        <f>store!X142</f>
        <v>2</v>
      </c>
      <c r="F143" s="47">
        <f t="shared" si="18"/>
        <v>140</v>
      </c>
      <c r="G143" s="47">
        <f>purchase!T144</f>
        <v>2</v>
      </c>
      <c r="H143" s="47">
        <f>G143*purchase!U144</f>
        <v>140</v>
      </c>
      <c r="I143" s="47">
        <f>store!E142</f>
        <v>0</v>
      </c>
      <c r="J143" s="47">
        <f>I143*store!D142</f>
        <v>0</v>
      </c>
      <c r="K143" s="47">
        <f t="shared" si="19"/>
        <v>0</v>
      </c>
      <c r="L143" s="47">
        <f t="shared" si="20"/>
        <v>0</v>
      </c>
      <c r="M143" s="48">
        <f>IF(ISERR((J143+H143)/(G143+I143)),purchase!U144,(J143+H143)/(G143+I143))</f>
        <v>70</v>
      </c>
      <c r="N143" s="49">
        <f t="shared" si="21"/>
        <v>140</v>
      </c>
      <c r="O143" s="49">
        <f t="shared" si="22"/>
        <v>140</v>
      </c>
      <c r="P143" s="50" t="b">
        <f t="shared" si="23"/>
        <v>1</v>
      </c>
      <c r="Q143" s="29" t="str">
        <f t="shared" si="24"/>
        <v>SHOW</v>
      </c>
      <c r="AJ143" s="68">
        <f t="shared" si="25"/>
        <v>70</v>
      </c>
      <c r="AK143" s="68">
        <f t="shared" si="26"/>
        <v>0</v>
      </c>
    </row>
    <row r="144" spans="1:37" ht="20.25" customHeight="1" x14ac:dyDescent="0.3">
      <c r="A144" s="45">
        <f>SUBTOTAL(103,B$4:B144)</f>
        <v>141</v>
      </c>
      <c r="B144" s="21">
        <f>purchase!A145</f>
        <v>141</v>
      </c>
      <c r="C144" s="46" t="str">
        <f>purchase!B145</f>
        <v>খাসীর মাংস (কাচ্চি/ রেজা)</v>
      </c>
      <c r="D144" s="21" t="str">
        <f>purchase!C145</f>
        <v>কেজি</v>
      </c>
      <c r="E144" s="47">
        <f>store!X143</f>
        <v>147</v>
      </c>
      <c r="F144" s="47">
        <f t="shared" si="18"/>
        <v>169050</v>
      </c>
      <c r="G144" s="47">
        <f>purchase!T145</f>
        <v>147</v>
      </c>
      <c r="H144" s="47">
        <f>G144*purchase!U145</f>
        <v>169050</v>
      </c>
      <c r="I144" s="47">
        <f>store!E143</f>
        <v>0</v>
      </c>
      <c r="J144" s="47">
        <f>I144*store!D143</f>
        <v>0</v>
      </c>
      <c r="K144" s="47">
        <f t="shared" si="19"/>
        <v>0</v>
      </c>
      <c r="L144" s="47">
        <f t="shared" si="20"/>
        <v>0</v>
      </c>
      <c r="M144" s="48">
        <f>IF(ISERR((J144+H144)/(G144+I144)),purchase!U145,(J144+H144)/(G144+I144))</f>
        <v>1150</v>
      </c>
      <c r="N144" s="49">
        <f t="shared" si="21"/>
        <v>169050</v>
      </c>
      <c r="O144" s="49">
        <f t="shared" si="22"/>
        <v>169050</v>
      </c>
      <c r="P144" s="50" t="b">
        <f t="shared" si="23"/>
        <v>1</v>
      </c>
      <c r="Q144" s="29" t="str">
        <f t="shared" si="24"/>
        <v>SHOW</v>
      </c>
      <c r="AJ144" s="68">
        <f t="shared" si="25"/>
        <v>1150</v>
      </c>
      <c r="AK144" s="68">
        <f t="shared" si="26"/>
        <v>0</v>
      </c>
    </row>
    <row r="145" spans="1:37" ht="20.25" customHeight="1" x14ac:dyDescent="0.3">
      <c r="A145" s="45">
        <f>SUBTOTAL(103,B$4:B145)</f>
        <v>142</v>
      </c>
      <c r="B145" s="21">
        <f>purchase!A146</f>
        <v>142</v>
      </c>
      <c r="C145" s="46" t="str">
        <f>purchase!B146</f>
        <v>খাসীর মাথা</v>
      </c>
      <c r="D145" s="21" t="str">
        <f>purchase!C146</f>
        <v>কেজি</v>
      </c>
      <c r="E145" s="47">
        <f>store!X144</f>
        <v>0</v>
      </c>
      <c r="F145" s="47">
        <f t="shared" si="18"/>
        <v>0</v>
      </c>
      <c r="G145" s="47">
        <f>purchase!T146</f>
        <v>0</v>
      </c>
      <c r="H145" s="47">
        <f>G145*purchase!U146</f>
        <v>0</v>
      </c>
      <c r="I145" s="47">
        <f>store!E144</f>
        <v>0</v>
      </c>
      <c r="J145" s="47">
        <f>I145*store!D144</f>
        <v>0</v>
      </c>
      <c r="K145" s="47">
        <f t="shared" si="19"/>
        <v>0</v>
      </c>
      <c r="L145" s="47">
        <f t="shared" si="20"/>
        <v>0</v>
      </c>
      <c r="M145" s="48">
        <f>IF(ISERR((J145+H145)/(G145+I145)),purchase!U146,(J145+H145)/(G145+I145))</f>
        <v>0</v>
      </c>
      <c r="N145" s="49">
        <f t="shared" si="21"/>
        <v>0</v>
      </c>
      <c r="O145" s="49">
        <f t="shared" si="22"/>
        <v>0</v>
      </c>
      <c r="P145" s="50" t="b">
        <f t="shared" si="23"/>
        <v>1</v>
      </c>
      <c r="Q145" s="29" t="str">
        <f t="shared" si="24"/>
        <v>HIDE</v>
      </c>
      <c r="AJ145" s="68">
        <f t="shared" si="25"/>
        <v>0</v>
      </c>
      <c r="AK145" s="68">
        <f t="shared" si="26"/>
        <v>0</v>
      </c>
    </row>
    <row r="146" spans="1:37" ht="20.25" customHeight="1" x14ac:dyDescent="0.3">
      <c r="A146" s="45">
        <f>SUBTOTAL(103,B$4:B146)</f>
        <v>143</v>
      </c>
      <c r="B146" s="21">
        <f>purchase!A147</f>
        <v>143</v>
      </c>
      <c r="C146" s="46" t="str">
        <f>purchase!B147</f>
        <v>খাসীর কলিজা</v>
      </c>
      <c r="D146" s="21" t="str">
        <f>purchase!C147</f>
        <v>কেজি</v>
      </c>
      <c r="E146" s="47">
        <f>store!X145</f>
        <v>0</v>
      </c>
      <c r="F146" s="47">
        <f t="shared" si="18"/>
        <v>0</v>
      </c>
      <c r="G146" s="47">
        <f>purchase!T147</f>
        <v>0</v>
      </c>
      <c r="H146" s="47">
        <f>G146*purchase!U147</f>
        <v>0</v>
      </c>
      <c r="I146" s="47">
        <f>store!E145</f>
        <v>0</v>
      </c>
      <c r="J146" s="47">
        <f>I146*store!D145</f>
        <v>0</v>
      </c>
      <c r="K146" s="47">
        <f t="shared" si="19"/>
        <v>0</v>
      </c>
      <c r="L146" s="47">
        <f t="shared" si="20"/>
        <v>0</v>
      </c>
      <c r="M146" s="48">
        <f>IF(ISERR((J146+H146)/(G146+I146)),purchase!U147,(J146+H146)/(G146+I146))</f>
        <v>800</v>
      </c>
      <c r="N146" s="49">
        <f t="shared" si="21"/>
        <v>0</v>
      </c>
      <c r="O146" s="49">
        <f t="shared" si="22"/>
        <v>0</v>
      </c>
      <c r="P146" s="50" t="b">
        <f t="shared" si="23"/>
        <v>1</v>
      </c>
      <c r="Q146" s="29" t="str">
        <f t="shared" si="24"/>
        <v>HIDE</v>
      </c>
      <c r="AJ146" s="68">
        <f t="shared" si="25"/>
        <v>800</v>
      </c>
      <c r="AK146" s="68">
        <f t="shared" si="26"/>
        <v>0</v>
      </c>
    </row>
    <row r="147" spans="1:37" ht="20.25" customHeight="1" x14ac:dyDescent="0.3">
      <c r="A147" s="45">
        <f>SUBTOTAL(103,B$4:B147)</f>
        <v>144</v>
      </c>
      <c r="B147" s="21">
        <f>purchase!A148</f>
        <v>144</v>
      </c>
      <c r="C147" s="46" t="str">
        <f>purchase!B148</f>
        <v>খাসীর কিমা</v>
      </c>
      <c r="D147" s="21" t="str">
        <f>purchase!C148</f>
        <v>কেজি</v>
      </c>
      <c r="E147" s="47">
        <f>store!X146</f>
        <v>1</v>
      </c>
      <c r="F147" s="47">
        <f t="shared" si="18"/>
        <v>1150</v>
      </c>
      <c r="G147" s="47">
        <f>purchase!T148</f>
        <v>1</v>
      </c>
      <c r="H147" s="47">
        <f>G147*purchase!U148</f>
        <v>1150</v>
      </c>
      <c r="I147" s="47">
        <f>store!E146</f>
        <v>0</v>
      </c>
      <c r="J147" s="47">
        <f>I147*store!D146</f>
        <v>0</v>
      </c>
      <c r="K147" s="47">
        <f t="shared" si="19"/>
        <v>0</v>
      </c>
      <c r="L147" s="47">
        <f t="shared" si="20"/>
        <v>0</v>
      </c>
      <c r="M147" s="48">
        <f>IF(ISERR((J147+H147)/(G147+I147)),purchase!U148,(J147+H147)/(G147+I147))</f>
        <v>1150</v>
      </c>
      <c r="N147" s="49">
        <f t="shared" si="21"/>
        <v>1150</v>
      </c>
      <c r="O147" s="49">
        <f t="shared" si="22"/>
        <v>1150</v>
      </c>
      <c r="P147" s="50" t="b">
        <f t="shared" si="23"/>
        <v>1</v>
      </c>
      <c r="Q147" s="29" t="str">
        <f t="shared" si="24"/>
        <v>SHOW</v>
      </c>
      <c r="AJ147" s="68">
        <f t="shared" si="25"/>
        <v>1150</v>
      </c>
      <c r="AK147" s="68">
        <f t="shared" si="26"/>
        <v>0</v>
      </c>
    </row>
    <row r="148" spans="1:37" ht="20.25" customHeight="1" x14ac:dyDescent="0.3">
      <c r="A148" s="45">
        <f>SUBTOTAL(103,B$4:B148)</f>
        <v>145</v>
      </c>
      <c r="B148" s="21">
        <f>purchase!A149</f>
        <v>145</v>
      </c>
      <c r="C148" s="46" t="str">
        <f>purchase!B149</f>
        <v>গরুর মাংস</v>
      </c>
      <c r="D148" s="21" t="str">
        <f>purchase!C149</f>
        <v>কেজি</v>
      </c>
      <c r="E148" s="47">
        <f>store!X147</f>
        <v>0</v>
      </c>
      <c r="F148" s="47">
        <f t="shared" si="18"/>
        <v>0</v>
      </c>
      <c r="G148" s="47">
        <f>purchase!T149</f>
        <v>0</v>
      </c>
      <c r="H148" s="47">
        <f>G148*purchase!U149</f>
        <v>0</v>
      </c>
      <c r="I148" s="47">
        <f>store!E147</f>
        <v>0</v>
      </c>
      <c r="J148" s="47">
        <f>I148*store!D147</f>
        <v>0</v>
      </c>
      <c r="K148" s="47">
        <f t="shared" si="19"/>
        <v>0</v>
      </c>
      <c r="L148" s="47">
        <f t="shared" si="20"/>
        <v>0</v>
      </c>
      <c r="M148" s="48">
        <f>IF(ISERR((J148+H148)/(G148+I148)),purchase!U149,(J148+H148)/(G148+I148))</f>
        <v>750</v>
      </c>
      <c r="N148" s="49">
        <f t="shared" si="21"/>
        <v>0</v>
      </c>
      <c r="O148" s="49">
        <f t="shared" si="22"/>
        <v>0</v>
      </c>
      <c r="P148" s="50" t="b">
        <f t="shared" si="23"/>
        <v>1</v>
      </c>
      <c r="Q148" s="29" t="str">
        <f t="shared" si="24"/>
        <v>HIDE</v>
      </c>
      <c r="AJ148" s="68">
        <f t="shared" si="25"/>
        <v>750</v>
      </c>
      <c r="AK148" s="68">
        <f t="shared" si="26"/>
        <v>0</v>
      </c>
    </row>
    <row r="149" spans="1:37" ht="20.25" customHeight="1" x14ac:dyDescent="0.3">
      <c r="A149" s="45">
        <f>SUBTOTAL(103,B$4:B149)</f>
        <v>146</v>
      </c>
      <c r="B149" s="21">
        <f>purchase!A150</f>
        <v>146</v>
      </c>
      <c r="C149" s="46" t="str">
        <f>purchase!B150</f>
        <v>গরুর কিমা/মুরগীর কিমা</v>
      </c>
      <c r="D149" s="21" t="str">
        <f>purchase!C150</f>
        <v>কেজি</v>
      </c>
      <c r="E149" s="47">
        <f>store!X148</f>
        <v>0</v>
      </c>
      <c r="F149" s="47">
        <f t="shared" si="18"/>
        <v>0</v>
      </c>
      <c r="G149" s="47">
        <f>purchase!T150</f>
        <v>0</v>
      </c>
      <c r="H149" s="47">
        <f>G149*purchase!U150</f>
        <v>0</v>
      </c>
      <c r="I149" s="47">
        <f>store!E148</f>
        <v>0</v>
      </c>
      <c r="J149" s="47">
        <f>I149*store!D148</f>
        <v>0</v>
      </c>
      <c r="K149" s="47">
        <f t="shared" si="19"/>
        <v>0</v>
      </c>
      <c r="L149" s="47">
        <f t="shared" si="20"/>
        <v>0</v>
      </c>
      <c r="M149" s="48">
        <f>IF(ISERR((J149+H149)/(G149+I149)),purchase!U150,(J149+H149)/(G149+I149))</f>
        <v>0</v>
      </c>
      <c r="N149" s="49">
        <f t="shared" si="21"/>
        <v>0</v>
      </c>
      <c r="O149" s="49">
        <f t="shared" si="22"/>
        <v>0</v>
      </c>
      <c r="P149" s="50" t="b">
        <f t="shared" si="23"/>
        <v>1</v>
      </c>
      <c r="Q149" s="29" t="str">
        <f t="shared" si="24"/>
        <v>HIDE</v>
      </c>
      <c r="AJ149" s="68">
        <f t="shared" si="25"/>
        <v>0</v>
      </c>
      <c r="AK149" s="68">
        <f t="shared" si="26"/>
        <v>0</v>
      </c>
    </row>
    <row r="150" spans="1:37" ht="20.25" customHeight="1" x14ac:dyDescent="0.3">
      <c r="A150" s="45">
        <f>SUBTOTAL(103,B$4:B150)</f>
        <v>147</v>
      </c>
      <c r="B150" s="21">
        <f>purchase!A151</f>
        <v>147</v>
      </c>
      <c r="C150" s="46" t="str">
        <f>purchase!B151</f>
        <v>হাঁসের মাংস</v>
      </c>
      <c r="D150" s="21" t="str">
        <f>purchase!C151</f>
        <v>কেজি</v>
      </c>
      <c r="E150" s="47">
        <f>store!X149</f>
        <v>0</v>
      </c>
      <c r="F150" s="47">
        <f t="shared" si="18"/>
        <v>0</v>
      </c>
      <c r="G150" s="47">
        <f>purchase!T151</f>
        <v>0</v>
      </c>
      <c r="H150" s="47">
        <f>G150*purchase!U151</f>
        <v>0</v>
      </c>
      <c r="I150" s="47">
        <f>store!E149</f>
        <v>0</v>
      </c>
      <c r="J150" s="47">
        <f>I150*store!D149</f>
        <v>0</v>
      </c>
      <c r="K150" s="47">
        <f t="shared" si="19"/>
        <v>0</v>
      </c>
      <c r="L150" s="47">
        <f t="shared" si="20"/>
        <v>0</v>
      </c>
      <c r="M150" s="48">
        <f>IF(ISERR((J150+H150)/(G150+I150)),purchase!U151,(J150+H150)/(G150+I150))</f>
        <v>543.52941176470586</v>
      </c>
      <c r="N150" s="49">
        <f t="shared" si="21"/>
        <v>0</v>
      </c>
      <c r="O150" s="49">
        <f t="shared" si="22"/>
        <v>0</v>
      </c>
      <c r="P150" s="50" t="b">
        <f t="shared" si="23"/>
        <v>1</v>
      </c>
      <c r="Q150" s="29" t="str">
        <f t="shared" si="24"/>
        <v>HIDE</v>
      </c>
      <c r="AJ150" s="68">
        <f t="shared" si="25"/>
        <v>543.52941176470586</v>
      </c>
      <c r="AK150" s="68">
        <f t="shared" si="26"/>
        <v>0</v>
      </c>
    </row>
    <row r="151" spans="1:37" ht="20.25" customHeight="1" x14ac:dyDescent="0.3">
      <c r="A151" s="45">
        <f>SUBTOTAL(103,B$4:B151)</f>
        <v>148</v>
      </c>
      <c r="B151" s="21">
        <f>purchase!A152</f>
        <v>148</v>
      </c>
      <c r="C151" s="46" t="str">
        <f>purchase!B152</f>
        <v>সোনালী মুরগী (১টি) (৮০০) গ্রাম</v>
      </c>
      <c r="D151" s="21" t="str">
        <f>purchase!C152</f>
        <v>পিস</v>
      </c>
      <c r="E151" s="47">
        <f>store!X150</f>
        <v>185.7</v>
      </c>
      <c r="F151" s="47">
        <f t="shared" si="18"/>
        <v>54735.58313345896</v>
      </c>
      <c r="G151" s="47">
        <f>purchase!T152</f>
        <v>193.7</v>
      </c>
      <c r="H151" s="47">
        <f>G151*purchase!U152</f>
        <v>56915.000000000007</v>
      </c>
      <c r="I151" s="47">
        <f>store!E150</f>
        <v>4.0400000000001342</v>
      </c>
      <c r="J151" s="47">
        <f>I151*store!D150</f>
        <v>1369.4060786762589</v>
      </c>
      <c r="K151" s="47">
        <f t="shared" si="19"/>
        <v>12.040000000000134</v>
      </c>
      <c r="L151" s="47">
        <f t="shared" si="20"/>
        <v>3548.8229452173036</v>
      </c>
      <c r="M151" s="48">
        <f>IF(ISERR((J151+H151)/(G151+I151)),purchase!U152,(J151+H151)/(G151+I151))</f>
        <v>294.75273631372625</v>
      </c>
      <c r="N151" s="49">
        <f t="shared" si="21"/>
        <v>58284.406078676264</v>
      </c>
      <c r="O151" s="49">
        <f t="shared" si="22"/>
        <v>58284.406078676264</v>
      </c>
      <c r="P151" s="50" t="b">
        <f t="shared" si="23"/>
        <v>1</v>
      </c>
      <c r="Q151" s="29" t="str">
        <f t="shared" si="24"/>
        <v>SHOW</v>
      </c>
      <c r="AJ151" s="68">
        <f t="shared" si="25"/>
        <v>294.75273631372625</v>
      </c>
      <c r="AK151" s="68">
        <f t="shared" si="26"/>
        <v>12.040000000000134</v>
      </c>
    </row>
    <row r="152" spans="1:37" ht="20.25" customHeight="1" x14ac:dyDescent="0.3">
      <c r="A152" s="45">
        <f>SUBTOTAL(103,B$4:B152)</f>
        <v>149</v>
      </c>
      <c r="B152" s="21">
        <f>purchase!A153</f>
        <v>149</v>
      </c>
      <c r="C152" s="46" t="str">
        <f>purchase!B153</f>
        <v>বাচ্চা কবুতর</v>
      </c>
      <c r="D152" s="21" t="str">
        <f>purchase!C153</f>
        <v>কেজি</v>
      </c>
      <c r="E152" s="47">
        <f>store!X151</f>
        <v>0</v>
      </c>
      <c r="F152" s="47">
        <f t="shared" si="18"/>
        <v>0</v>
      </c>
      <c r="G152" s="47">
        <f>purchase!T153</f>
        <v>0</v>
      </c>
      <c r="H152" s="47">
        <f>G152*purchase!U153</f>
        <v>0</v>
      </c>
      <c r="I152" s="47">
        <f>store!E151</f>
        <v>0</v>
      </c>
      <c r="J152" s="47">
        <f>I152*store!D151</f>
        <v>0</v>
      </c>
      <c r="K152" s="47">
        <f t="shared" si="19"/>
        <v>0</v>
      </c>
      <c r="L152" s="47">
        <f t="shared" si="20"/>
        <v>0</v>
      </c>
      <c r="M152" s="48">
        <f>IF(ISERR((J152+H152)/(G152+I152)),purchase!U153,(J152+H152)/(G152+I152))</f>
        <v>0</v>
      </c>
      <c r="N152" s="49">
        <f t="shared" si="21"/>
        <v>0</v>
      </c>
      <c r="O152" s="49">
        <f t="shared" si="22"/>
        <v>0</v>
      </c>
      <c r="P152" s="50" t="b">
        <f t="shared" si="23"/>
        <v>1</v>
      </c>
      <c r="Q152" s="29" t="str">
        <f t="shared" si="24"/>
        <v>HIDE</v>
      </c>
      <c r="AJ152" s="68">
        <f t="shared" si="25"/>
        <v>0</v>
      </c>
      <c r="AK152" s="68">
        <f t="shared" si="26"/>
        <v>0</v>
      </c>
    </row>
    <row r="153" spans="1:37" ht="20.25" customHeight="1" x14ac:dyDescent="0.3">
      <c r="A153" s="45">
        <f>SUBTOTAL(103,B$4:B153)</f>
        <v>150</v>
      </c>
      <c r="B153" s="21">
        <f>purchase!A154</f>
        <v>150</v>
      </c>
      <c r="C153" s="46" t="str">
        <f>purchase!B154</f>
        <v xml:space="preserve">ব্রয়লার মুরগী কিমা </v>
      </c>
      <c r="D153" s="21" t="str">
        <f>purchase!C154</f>
        <v>কেজি</v>
      </c>
      <c r="E153" s="47">
        <f>store!X152</f>
        <v>30.799999999999997</v>
      </c>
      <c r="F153" s="47">
        <f t="shared" si="18"/>
        <v>8277</v>
      </c>
      <c r="G153" s="47">
        <f>purchase!T154</f>
        <v>30.799999999999997</v>
      </c>
      <c r="H153" s="47">
        <f>G153*purchase!U154</f>
        <v>8277</v>
      </c>
      <c r="I153" s="47">
        <f>store!E152</f>
        <v>0</v>
      </c>
      <c r="J153" s="47">
        <f>I153*store!D152</f>
        <v>0</v>
      </c>
      <c r="K153" s="47">
        <f t="shared" si="19"/>
        <v>0</v>
      </c>
      <c r="L153" s="47">
        <f t="shared" si="20"/>
        <v>0</v>
      </c>
      <c r="M153" s="48">
        <f>IF(ISERR((J153+H153)/(G153+I153)),purchase!U154,(J153+H153)/(G153+I153))</f>
        <v>268.73376623376623</v>
      </c>
      <c r="N153" s="49">
        <f t="shared" si="21"/>
        <v>8277</v>
      </c>
      <c r="O153" s="49">
        <f t="shared" si="22"/>
        <v>8277</v>
      </c>
      <c r="P153" s="50" t="b">
        <f t="shared" si="23"/>
        <v>1</v>
      </c>
      <c r="Q153" s="29" t="str">
        <f t="shared" si="24"/>
        <v>SHOW</v>
      </c>
      <c r="AJ153" s="68">
        <f t="shared" si="25"/>
        <v>268.73376623376623</v>
      </c>
      <c r="AK153" s="68">
        <f t="shared" si="26"/>
        <v>0</v>
      </c>
    </row>
    <row r="154" spans="1:37" ht="20.25" customHeight="1" x14ac:dyDescent="0.3">
      <c r="A154" s="45">
        <f>SUBTOTAL(103,B$4:B154)</f>
        <v>151</v>
      </c>
      <c r="B154" s="21">
        <f>purchase!A155</f>
        <v>151</v>
      </c>
      <c r="C154" s="46" t="str">
        <f>purchase!B155</f>
        <v>রুইমাছ (২-২.৫ কেজি)</v>
      </c>
      <c r="D154" s="21" t="str">
        <f>purchase!C155</f>
        <v>কেজি</v>
      </c>
      <c r="E154" s="47">
        <f>store!X153</f>
        <v>48.4</v>
      </c>
      <c r="F154" s="47">
        <f t="shared" si="18"/>
        <v>16361.729323160806</v>
      </c>
      <c r="G154" s="47">
        <f>purchase!T155</f>
        <v>48.25</v>
      </c>
      <c r="H154" s="47">
        <f>G154*purchase!U155</f>
        <v>16284</v>
      </c>
      <c r="I154" s="47">
        <f>store!E153</f>
        <v>9.259999999999927</v>
      </c>
      <c r="J154" s="47">
        <f>I154*store!D153</f>
        <v>3157.3854003094393</v>
      </c>
      <c r="K154" s="47">
        <f t="shared" si="19"/>
        <v>9.1099999999999284</v>
      </c>
      <c r="L154" s="47">
        <f t="shared" si="20"/>
        <v>3079.6560771486315</v>
      </c>
      <c r="M154" s="48">
        <f>IF(ISERR((J154+H154)/(G154+I154)),purchase!U155,(J154+H154)/(G154+I154))</f>
        <v>338.05225874299185</v>
      </c>
      <c r="N154" s="49">
        <f t="shared" si="21"/>
        <v>19441.385400309438</v>
      </c>
      <c r="O154" s="49">
        <f t="shared" si="22"/>
        <v>19441.385400309438</v>
      </c>
      <c r="P154" s="50" t="b">
        <f t="shared" si="23"/>
        <v>1</v>
      </c>
      <c r="Q154" s="29" t="str">
        <f t="shared" si="24"/>
        <v>SHOW</v>
      </c>
      <c r="AJ154" s="68">
        <f t="shared" si="25"/>
        <v>338.05225874299185</v>
      </c>
      <c r="AK154" s="68">
        <f t="shared" si="26"/>
        <v>9.1099999999999284</v>
      </c>
    </row>
    <row r="155" spans="1:37" ht="20.25" customHeight="1" x14ac:dyDescent="0.3">
      <c r="A155" s="45">
        <f>SUBTOTAL(103,B$4:B155)</f>
        <v>152</v>
      </c>
      <c r="B155" s="21">
        <f>purchase!A156</f>
        <v>152</v>
      </c>
      <c r="C155" s="46" t="str">
        <f>purchase!B156</f>
        <v>কাতলমাছ (২-৩ কেজি)</v>
      </c>
      <c r="D155" s="21" t="str">
        <f>purchase!C156</f>
        <v>কেজি</v>
      </c>
      <c r="E155" s="47">
        <f>store!X154</f>
        <v>21.2</v>
      </c>
      <c r="F155" s="47">
        <f t="shared" si="18"/>
        <v>7105</v>
      </c>
      <c r="G155" s="47">
        <f>purchase!T156</f>
        <v>21.2</v>
      </c>
      <c r="H155" s="47">
        <f>G155*purchase!U156</f>
        <v>7105</v>
      </c>
      <c r="I155" s="47">
        <f>store!E154</f>
        <v>0</v>
      </c>
      <c r="J155" s="47">
        <f>I155*store!D154</f>
        <v>0</v>
      </c>
      <c r="K155" s="47">
        <f t="shared" si="19"/>
        <v>0</v>
      </c>
      <c r="L155" s="47">
        <f t="shared" si="20"/>
        <v>0</v>
      </c>
      <c r="M155" s="48">
        <f>IF(ISERR((J155+H155)/(G155+I155)),purchase!U156,(J155+H155)/(G155+I155))</f>
        <v>335.14150943396226</v>
      </c>
      <c r="N155" s="49">
        <f t="shared" si="21"/>
        <v>7105</v>
      </c>
      <c r="O155" s="49">
        <f t="shared" si="22"/>
        <v>7105</v>
      </c>
      <c r="P155" s="50" t="b">
        <f t="shared" si="23"/>
        <v>1</v>
      </c>
      <c r="Q155" s="29" t="str">
        <f t="shared" si="24"/>
        <v>SHOW</v>
      </c>
      <c r="AJ155" s="68">
        <f t="shared" si="25"/>
        <v>335.14150943396226</v>
      </c>
      <c r="AK155" s="68">
        <f t="shared" si="26"/>
        <v>0</v>
      </c>
    </row>
    <row r="156" spans="1:37" ht="20.25" customHeight="1" x14ac:dyDescent="0.3">
      <c r="A156" s="45">
        <f>SUBTOTAL(103,B$4:B156)</f>
        <v>153</v>
      </c>
      <c r="B156" s="21">
        <f>purchase!A157</f>
        <v>153</v>
      </c>
      <c r="C156" s="46" t="str">
        <f>purchase!B157</f>
        <v>ইলিশ মাছ (৮০০ গ্রাম)  পিস</v>
      </c>
      <c r="D156" s="21" t="str">
        <f>purchase!C157</f>
        <v>কেজি</v>
      </c>
      <c r="E156" s="47">
        <f>store!X155</f>
        <v>0</v>
      </c>
      <c r="F156" s="47">
        <f t="shared" si="18"/>
        <v>0</v>
      </c>
      <c r="G156" s="47">
        <f>purchase!T157</f>
        <v>0</v>
      </c>
      <c r="H156" s="47">
        <f>G156*purchase!U157</f>
        <v>0</v>
      </c>
      <c r="I156" s="47">
        <f>store!E155</f>
        <v>0.98000000000000043</v>
      </c>
      <c r="J156" s="47">
        <f>I156*store!D155</f>
        <v>1910.773909395974</v>
      </c>
      <c r="K156" s="47">
        <f t="shared" si="19"/>
        <v>0.98000000000000043</v>
      </c>
      <c r="L156" s="47">
        <f t="shared" si="20"/>
        <v>1910.773909395974</v>
      </c>
      <c r="M156" s="48">
        <f>IF(ISERR((J156+H156)/(G156+I156)),purchase!U157,(J156+H156)/(G156+I156))</f>
        <v>1949.7692953020135</v>
      </c>
      <c r="N156" s="49">
        <f t="shared" si="21"/>
        <v>1910.773909395974</v>
      </c>
      <c r="O156" s="49">
        <f t="shared" si="22"/>
        <v>1910.773909395974</v>
      </c>
      <c r="P156" s="50" t="b">
        <f t="shared" si="23"/>
        <v>1</v>
      </c>
      <c r="Q156" s="29" t="str">
        <f t="shared" si="24"/>
        <v>SHOW</v>
      </c>
      <c r="AJ156" s="68">
        <f t="shared" si="25"/>
        <v>1949.7692953020135</v>
      </c>
      <c r="AK156" s="68">
        <f t="shared" si="26"/>
        <v>0.98000000000000043</v>
      </c>
    </row>
    <row r="157" spans="1:37" ht="20.25" customHeight="1" x14ac:dyDescent="0.3">
      <c r="A157" s="45">
        <f>SUBTOTAL(103,B$4:B157)</f>
        <v>154</v>
      </c>
      <c r="B157" s="21">
        <f>purchase!A158</f>
        <v>154</v>
      </c>
      <c r="C157" s="46" t="str">
        <f>purchase!B158</f>
        <v>রুপচাঁন্দামাছ</v>
      </c>
      <c r="D157" s="21" t="str">
        <f>purchase!C158</f>
        <v>কেজি</v>
      </c>
      <c r="E157" s="47">
        <f>store!X156</f>
        <v>0</v>
      </c>
      <c r="F157" s="47">
        <f t="shared" si="18"/>
        <v>0</v>
      </c>
      <c r="G157" s="47">
        <f>purchase!T158</f>
        <v>0</v>
      </c>
      <c r="H157" s="47">
        <f>G157*purchase!U158</f>
        <v>0</v>
      </c>
      <c r="I157" s="47">
        <f>store!E156</f>
        <v>0</v>
      </c>
      <c r="J157" s="47">
        <f>I157*store!D156</f>
        <v>0</v>
      </c>
      <c r="K157" s="47">
        <f t="shared" si="19"/>
        <v>0</v>
      </c>
      <c r="L157" s="47">
        <f t="shared" si="20"/>
        <v>0</v>
      </c>
      <c r="M157" s="48">
        <f>IF(ISERR((J157+H157)/(G157+I157)),purchase!U158,(J157+H157)/(G157+I157))</f>
        <v>1000</v>
      </c>
      <c r="N157" s="49">
        <f t="shared" si="21"/>
        <v>0</v>
      </c>
      <c r="O157" s="49">
        <f t="shared" si="22"/>
        <v>0</v>
      </c>
      <c r="P157" s="50" t="b">
        <f t="shared" si="23"/>
        <v>1</v>
      </c>
      <c r="Q157" s="29" t="str">
        <f t="shared" si="24"/>
        <v>HIDE</v>
      </c>
      <c r="AJ157" s="68">
        <f t="shared" si="25"/>
        <v>1000</v>
      </c>
      <c r="AK157" s="68">
        <f t="shared" si="26"/>
        <v>0</v>
      </c>
    </row>
    <row r="158" spans="1:37" ht="20.25" customHeight="1" x14ac:dyDescent="0.3">
      <c r="A158" s="45">
        <f>SUBTOTAL(103,B$4:B158)</f>
        <v>155</v>
      </c>
      <c r="B158" s="21">
        <f>purchase!A159</f>
        <v>155</v>
      </c>
      <c r="C158" s="46" t="str">
        <f>purchase!B159</f>
        <v>মৃগেল মাছ</v>
      </c>
      <c r="D158" s="21" t="str">
        <f>purchase!C159</f>
        <v>কেজি</v>
      </c>
      <c r="E158" s="47">
        <f>store!X157</f>
        <v>0</v>
      </c>
      <c r="F158" s="47">
        <f t="shared" si="18"/>
        <v>0</v>
      </c>
      <c r="G158" s="47">
        <f>purchase!T159</f>
        <v>0</v>
      </c>
      <c r="H158" s="47">
        <f>G158*purchase!U159</f>
        <v>0</v>
      </c>
      <c r="I158" s="47">
        <f>store!E157</f>
        <v>0</v>
      </c>
      <c r="J158" s="47">
        <f>I158*store!D157</f>
        <v>0</v>
      </c>
      <c r="K158" s="47">
        <f t="shared" si="19"/>
        <v>0</v>
      </c>
      <c r="L158" s="47">
        <f t="shared" si="20"/>
        <v>0</v>
      </c>
      <c r="M158" s="48">
        <f>IF(ISERR((J158+H158)/(G158+I158)),purchase!U159,(J158+H158)/(G158+I158))</f>
        <v>0</v>
      </c>
      <c r="N158" s="49">
        <f t="shared" si="21"/>
        <v>0</v>
      </c>
      <c r="O158" s="49">
        <f t="shared" si="22"/>
        <v>0</v>
      </c>
      <c r="P158" s="50" t="b">
        <f t="shared" si="23"/>
        <v>1</v>
      </c>
      <c r="Q158" s="29" t="str">
        <f t="shared" si="24"/>
        <v>HIDE</v>
      </c>
      <c r="AJ158" s="68">
        <f t="shared" si="25"/>
        <v>0</v>
      </c>
      <c r="AK158" s="68">
        <f t="shared" si="26"/>
        <v>0</v>
      </c>
    </row>
    <row r="159" spans="1:37" ht="20.25" customHeight="1" x14ac:dyDescent="0.3">
      <c r="A159" s="45">
        <f>SUBTOTAL(103,B$4:B159)</f>
        <v>156</v>
      </c>
      <c r="B159" s="21">
        <f>purchase!A160</f>
        <v>156</v>
      </c>
      <c r="C159" s="46" t="str">
        <f>purchase!B160</f>
        <v>বাতাসীমাছ</v>
      </c>
      <c r="D159" s="21" t="str">
        <f>purchase!C160</f>
        <v>কেজি</v>
      </c>
      <c r="E159" s="47">
        <f>store!X158</f>
        <v>0</v>
      </c>
      <c r="F159" s="47">
        <f t="shared" si="18"/>
        <v>0</v>
      </c>
      <c r="G159" s="47">
        <f>purchase!T160</f>
        <v>0</v>
      </c>
      <c r="H159" s="47">
        <f>G159*purchase!U160</f>
        <v>0</v>
      </c>
      <c r="I159" s="47">
        <f>store!E158</f>
        <v>0</v>
      </c>
      <c r="J159" s="47">
        <f>I159*store!D158</f>
        <v>0</v>
      </c>
      <c r="K159" s="47">
        <f t="shared" si="19"/>
        <v>0</v>
      </c>
      <c r="L159" s="47">
        <f t="shared" si="20"/>
        <v>0</v>
      </c>
      <c r="M159" s="48">
        <f>IF(ISERR((J159+H159)/(G159+I159)),purchase!U160,(J159+H159)/(G159+I159))</f>
        <v>620</v>
      </c>
      <c r="N159" s="49">
        <f t="shared" si="21"/>
        <v>0</v>
      </c>
      <c r="O159" s="49">
        <f t="shared" si="22"/>
        <v>0</v>
      </c>
      <c r="P159" s="50" t="b">
        <f t="shared" si="23"/>
        <v>1</v>
      </c>
      <c r="Q159" s="29" t="str">
        <f t="shared" si="24"/>
        <v>HIDE</v>
      </c>
      <c r="AJ159" s="68">
        <f t="shared" si="25"/>
        <v>620</v>
      </c>
      <c r="AK159" s="68">
        <f t="shared" si="26"/>
        <v>0</v>
      </c>
    </row>
    <row r="160" spans="1:37" ht="20.25" customHeight="1" x14ac:dyDescent="0.3">
      <c r="A160" s="45">
        <f>SUBTOTAL(103,B$4:B160)</f>
        <v>157</v>
      </c>
      <c r="B160" s="21">
        <f>purchase!A161</f>
        <v>157</v>
      </c>
      <c r="C160" s="46" t="str">
        <f>purchase!B161</f>
        <v>কাচকি মাছ</v>
      </c>
      <c r="D160" s="21" t="str">
        <f>purchase!C161</f>
        <v>কেজি</v>
      </c>
      <c r="E160" s="47">
        <f>store!X159</f>
        <v>0</v>
      </c>
      <c r="F160" s="47">
        <f t="shared" si="18"/>
        <v>0</v>
      </c>
      <c r="G160" s="47">
        <f>purchase!T161</f>
        <v>0</v>
      </c>
      <c r="H160" s="47">
        <f>G160*purchase!U161</f>
        <v>0</v>
      </c>
      <c r="I160" s="47">
        <f>store!E159</f>
        <v>0</v>
      </c>
      <c r="J160" s="47">
        <f>I160*store!D159</f>
        <v>0</v>
      </c>
      <c r="K160" s="47">
        <f t="shared" si="19"/>
        <v>0</v>
      </c>
      <c r="L160" s="47">
        <f t="shared" si="20"/>
        <v>0</v>
      </c>
      <c r="M160" s="48">
        <f>IF(ISERR((J160+H160)/(G160+I160)),purchase!U161,(J160+H160)/(G160+I160))</f>
        <v>0</v>
      </c>
      <c r="N160" s="49">
        <f t="shared" si="21"/>
        <v>0</v>
      </c>
      <c r="O160" s="49">
        <f t="shared" si="22"/>
        <v>0</v>
      </c>
      <c r="P160" s="50" t="b">
        <f t="shared" si="23"/>
        <v>1</v>
      </c>
      <c r="Q160" s="29" t="str">
        <f t="shared" si="24"/>
        <v>HIDE</v>
      </c>
      <c r="AJ160" s="68">
        <f t="shared" si="25"/>
        <v>0</v>
      </c>
      <c r="AK160" s="68">
        <f t="shared" si="26"/>
        <v>0</v>
      </c>
    </row>
    <row r="161" spans="1:37" ht="20.25" customHeight="1" x14ac:dyDescent="0.3">
      <c r="A161" s="45">
        <f>SUBTOTAL(103,B$4:B161)</f>
        <v>158</v>
      </c>
      <c r="B161" s="21">
        <f>purchase!A162</f>
        <v>158</v>
      </c>
      <c r="C161" s="46" t="str">
        <f>purchase!B162</f>
        <v>মলা মাছ</v>
      </c>
      <c r="D161" s="21" t="str">
        <f>purchase!C162</f>
        <v>কেজি</v>
      </c>
      <c r="E161" s="47">
        <f>store!X160</f>
        <v>0</v>
      </c>
      <c r="F161" s="47">
        <f t="shared" si="18"/>
        <v>0</v>
      </c>
      <c r="G161" s="47">
        <f>purchase!T162</f>
        <v>0</v>
      </c>
      <c r="H161" s="47">
        <f>G161*purchase!U162</f>
        <v>0</v>
      </c>
      <c r="I161" s="47">
        <f>store!E160</f>
        <v>0</v>
      </c>
      <c r="J161" s="47">
        <f>I161*store!D160</f>
        <v>0</v>
      </c>
      <c r="K161" s="47">
        <f t="shared" si="19"/>
        <v>0</v>
      </c>
      <c r="L161" s="47">
        <f t="shared" si="20"/>
        <v>0</v>
      </c>
      <c r="M161" s="48">
        <f>IF(ISERR((J161+H161)/(G161+I161)),purchase!U162,(J161+H161)/(G161+I161))</f>
        <v>360</v>
      </c>
      <c r="N161" s="49">
        <f t="shared" si="21"/>
        <v>0</v>
      </c>
      <c r="O161" s="49">
        <f t="shared" si="22"/>
        <v>0</v>
      </c>
      <c r="P161" s="50" t="b">
        <f t="shared" si="23"/>
        <v>1</v>
      </c>
      <c r="Q161" s="29" t="str">
        <f t="shared" si="24"/>
        <v>HIDE</v>
      </c>
      <c r="AJ161" s="68">
        <f t="shared" si="25"/>
        <v>360</v>
      </c>
      <c r="AK161" s="68">
        <f t="shared" si="26"/>
        <v>0</v>
      </c>
    </row>
    <row r="162" spans="1:37" ht="20.25" customHeight="1" x14ac:dyDescent="0.3">
      <c r="A162" s="45">
        <f>SUBTOTAL(103,B$4:B162)</f>
        <v>159</v>
      </c>
      <c r="B162" s="21">
        <f>purchase!A163</f>
        <v>159</v>
      </c>
      <c r="C162" s="46" t="str">
        <f>purchase!B163</f>
        <v>ছোট চিংড়িমাছ (হরিণা)</v>
      </c>
      <c r="D162" s="21" t="str">
        <f>purchase!C163</f>
        <v>কেজি</v>
      </c>
      <c r="E162" s="47">
        <f>store!X161</f>
        <v>0.2</v>
      </c>
      <c r="F162" s="47">
        <f t="shared" si="18"/>
        <v>126.66666666666669</v>
      </c>
      <c r="G162" s="47">
        <f>purchase!T163</f>
        <v>0</v>
      </c>
      <c r="H162" s="47">
        <f>G162*purchase!U163</f>
        <v>0</v>
      </c>
      <c r="I162" s="47">
        <f>store!E161</f>
        <v>0.5</v>
      </c>
      <c r="J162" s="47">
        <f>I162*store!D161</f>
        <v>316.66666666666669</v>
      </c>
      <c r="K162" s="47">
        <f t="shared" si="19"/>
        <v>0.3</v>
      </c>
      <c r="L162" s="47">
        <f t="shared" si="20"/>
        <v>190</v>
      </c>
      <c r="M162" s="48">
        <f>IF(ISERR((J162+H162)/(G162+I162)),purchase!U163,(J162+H162)/(G162+I162))</f>
        <v>633.33333333333337</v>
      </c>
      <c r="N162" s="49">
        <f t="shared" si="21"/>
        <v>316.66666666666669</v>
      </c>
      <c r="O162" s="49">
        <f t="shared" si="22"/>
        <v>316.66666666666669</v>
      </c>
      <c r="P162" s="50" t="b">
        <f t="shared" si="23"/>
        <v>1</v>
      </c>
      <c r="Q162" s="29" t="str">
        <f t="shared" si="24"/>
        <v>SHOW</v>
      </c>
      <c r="AJ162" s="68">
        <f t="shared" si="25"/>
        <v>633.33333333333337</v>
      </c>
      <c r="AK162" s="68">
        <f t="shared" si="26"/>
        <v>0.3</v>
      </c>
    </row>
    <row r="163" spans="1:37" ht="20.25" customHeight="1" x14ac:dyDescent="0.3">
      <c r="A163" s="45">
        <f>SUBTOTAL(103,B$4:B163)</f>
        <v>160</v>
      </c>
      <c r="B163" s="21">
        <f>purchase!A164</f>
        <v>160</v>
      </c>
      <c r="C163" s="46" t="str">
        <f>purchase!B164</f>
        <v>গলদাচিংড়ি (২২-২৪ পিস)</v>
      </c>
      <c r="D163" s="21" t="str">
        <f>purchase!C164</f>
        <v>কেজি</v>
      </c>
      <c r="E163" s="47">
        <f>store!X162</f>
        <v>0</v>
      </c>
      <c r="F163" s="47">
        <f t="shared" si="18"/>
        <v>0</v>
      </c>
      <c r="G163" s="47">
        <f>purchase!T164</f>
        <v>0</v>
      </c>
      <c r="H163" s="47">
        <f>G163*purchase!U164</f>
        <v>0</v>
      </c>
      <c r="I163" s="47">
        <f>store!E162</f>
        <v>0</v>
      </c>
      <c r="J163" s="47">
        <f>I163*store!D162</f>
        <v>0</v>
      </c>
      <c r="K163" s="47">
        <f t="shared" si="19"/>
        <v>0</v>
      </c>
      <c r="L163" s="47">
        <f t="shared" si="20"/>
        <v>0</v>
      </c>
      <c r="M163" s="48">
        <f>IF(ISERR((J163+H163)/(G163+I163)),purchase!U164,(J163+H163)/(G163+I163))</f>
        <v>1250</v>
      </c>
      <c r="N163" s="49">
        <f t="shared" si="21"/>
        <v>0</v>
      </c>
      <c r="O163" s="49">
        <f t="shared" si="22"/>
        <v>0</v>
      </c>
      <c r="P163" s="50" t="b">
        <f t="shared" si="23"/>
        <v>1</v>
      </c>
      <c r="Q163" s="29" t="str">
        <f t="shared" si="24"/>
        <v>HIDE</v>
      </c>
      <c r="AJ163" s="68">
        <f t="shared" si="25"/>
        <v>1250</v>
      </c>
      <c r="AK163" s="68">
        <f t="shared" si="26"/>
        <v>0</v>
      </c>
    </row>
    <row r="164" spans="1:37" ht="20.25" customHeight="1" x14ac:dyDescent="0.3">
      <c r="A164" s="45">
        <f>SUBTOTAL(103,B$4:B164)</f>
        <v>161</v>
      </c>
      <c r="B164" s="21">
        <f>purchase!A165</f>
        <v>161</v>
      </c>
      <c r="C164" s="46" t="str">
        <f>purchase!B165</f>
        <v>বাইলা মাছ</v>
      </c>
      <c r="D164" s="21" t="str">
        <f>purchase!C165</f>
        <v>কেজি</v>
      </c>
      <c r="E164" s="47">
        <f>store!X163</f>
        <v>0</v>
      </c>
      <c r="F164" s="47">
        <f t="shared" si="18"/>
        <v>0</v>
      </c>
      <c r="G164" s="47">
        <f>purchase!T165</f>
        <v>0</v>
      </c>
      <c r="H164" s="47">
        <f>G164*purchase!U165</f>
        <v>0</v>
      </c>
      <c r="I164" s="47">
        <f>store!E163</f>
        <v>0</v>
      </c>
      <c r="J164" s="47">
        <f>I164*store!D163</f>
        <v>0</v>
      </c>
      <c r="K164" s="47">
        <f t="shared" si="19"/>
        <v>0</v>
      </c>
      <c r="L164" s="47">
        <f t="shared" si="20"/>
        <v>0</v>
      </c>
      <c r="M164" s="48">
        <f>IF(ISERR((J164+H164)/(G164+I164)),purchase!U165,(J164+H164)/(G164+I164))</f>
        <v>0</v>
      </c>
      <c r="N164" s="49">
        <f t="shared" si="21"/>
        <v>0</v>
      </c>
      <c r="O164" s="49">
        <f t="shared" si="22"/>
        <v>0</v>
      </c>
      <c r="P164" s="50" t="b">
        <f t="shared" si="23"/>
        <v>1</v>
      </c>
      <c r="Q164" s="29" t="str">
        <f t="shared" si="24"/>
        <v>HIDE</v>
      </c>
      <c r="AJ164" s="68">
        <f t="shared" si="25"/>
        <v>0</v>
      </c>
      <c r="AK164" s="68">
        <f t="shared" si="26"/>
        <v>0</v>
      </c>
    </row>
    <row r="165" spans="1:37" ht="20.25" customHeight="1" x14ac:dyDescent="0.3">
      <c r="A165" s="45">
        <f>SUBTOTAL(103,B$4:B165)</f>
        <v>162</v>
      </c>
      <c r="B165" s="21">
        <f>purchase!A166</f>
        <v>162</v>
      </c>
      <c r="C165" s="46" t="str">
        <f>purchase!B166</f>
        <v>পাংগাস মাছ</v>
      </c>
      <c r="D165" s="21" t="str">
        <f>purchase!C166</f>
        <v>কেজি</v>
      </c>
      <c r="E165" s="47">
        <f>store!X164</f>
        <v>0</v>
      </c>
      <c r="F165" s="47">
        <f t="shared" si="18"/>
        <v>0</v>
      </c>
      <c r="G165" s="47">
        <f>purchase!T166</f>
        <v>0</v>
      </c>
      <c r="H165" s="47">
        <f>G165*purchase!U166</f>
        <v>0</v>
      </c>
      <c r="I165" s="47">
        <f>store!E164</f>
        <v>0</v>
      </c>
      <c r="J165" s="47">
        <f>I165*store!D164</f>
        <v>0</v>
      </c>
      <c r="K165" s="47">
        <f t="shared" si="19"/>
        <v>0</v>
      </c>
      <c r="L165" s="47">
        <f t="shared" si="20"/>
        <v>0</v>
      </c>
      <c r="M165" s="48">
        <f>IF(ISERR((J165+H165)/(G165+I165)),purchase!U166,(J165+H165)/(G165+I165))</f>
        <v>180</v>
      </c>
      <c r="N165" s="49">
        <f t="shared" si="21"/>
        <v>0</v>
      </c>
      <c r="O165" s="49">
        <f t="shared" si="22"/>
        <v>0</v>
      </c>
      <c r="P165" s="50" t="b">
        <f t="shared" si="23"/>
        <v>1</v>
      </c>
      <c r="Q165" s="29" t="str">
        <f t="shared" si="24"/>
        <v>HIDE</v>
      </c>
      <c r="AJ165" s="68">
        <f t="shared" si="25"/>
        <v>180</v>
      </c>
      <c r="AK165" s="68">
        <f t="shared" si="26"/>
        <v>0</v>
      </c>
    </row>
    <row r="166" spans="1:37" ht="20.25" customHeight="1" x14ac:dyDescent="0.3">
      <c r="A166" s="45">
        <f>SUBTOTAL(103,B$4:B166)</f>
        <v>163</v>
      </c>
      <c r="B166" s="21">
        <f>purchase!A167</f>
        <v>163</v>
      </c>
      <c r="C166" s="46" t="str">
        <f>purchase!B167</f>
        <v>শরপুঁটি মাছ</v>
      </c>
      <c r="D166" s="21" t="str">
        <f>purchase!C167</f>
        <v>কেজি</v>
      </c>
      <c r="E166" s="47">
        <f>store!X165</f>
        <v>0</v>
      </c>
      <c r="F166" s="47">
        <f t="shared" si="18"/>
        <v>0</v>
      </c>
      <c r="G166" s="47">
        <f>purchase!T167</f>
        <v>0</v>
      </c>
      <c r="H166" s="47">
        <f>G166*purchase!U167</f>
        <v>0</v>
      </c>
      <c r="I166" s="47">
        <f>store!E165</f>
        <v>0</v>
      </c>
      <c r="J166" s="47">
        <f>I166*store!D165</f>
        <v>0</v>
      </c>
      <c r="K166" s="47">
        <f t="shared" si="19"/>
        <v>0</v>
      </c>
      <c r="L166" s="47">
        <f t="shared" si="20"/>
        <v>0</v>
      </c>
      <c r="M166" s="48">
        <f>IF(ISERR((J166+H166)/(G166+I166)),purchase!U167,(J166+H166)/(G166+I166))</f>
        <v>0</v>
      </c>
      <c r="N166" s="49">
        <f t="shared" si="21"/>
        <v>0</v>
      </c>
      <c r="O166" s="49">
        <f t="shared" si="22"/>
        <v>0</v>
      </c>
      <c r="P166" s="50" t="b">
        <f t="shared" si="23"/>
        <v>1</v>
      </c>
      <c r="Q166" s="29" t="str">
        <f t="shared" si="24"/>
        <v>HIDE</v>
      </c>
      <c r="AJ166" s="68">
        <f t="shared" si="25"/>
        <v>0</v>
      </c>
      <c r="AK166" s="68">
        <f t="shared" si="26"/>
        <v>0</v>
      </c>
    </row>
    <row r="167" spans="1:37" ht="20.25" customHeight="1" x14ac:dyDescent="0.3">
      <c r="A167" s="45">
        <f>SUBTOTAL(103,B$4:B167)</f>
        <v>164</v>
      </c>
      <c r="B167" s="21">
        <f>purchase!A168</f>
        <v>164</v>
      </c>
      <c r="C167" s="46" t="str">
        <f>purchase!B168</f>
        <v>শৈল মাছ</v>
      </c>
      <c r="D167" s="21" t="str">
        <f>purchase!C168</f>
        <v>কেজি</v>
      </c>
      <c r="E167" s="47">
        <f>store!X166</f>
        <v>0</v>
      </c>
      <c r="F167" s="47">
        <f t="shared" si="18"/>
        <v>0</v>
      </c>
      <c r="G167" s="47">
        <f>purchase!T168</f>
        <v>0</v>
      </c>
      <c r="H167" s="47">
        <f>G167*purchase!U168</f>
        <v>0</v>
      </c>
      <c r="I167" s="47">
        <f>store!E166</f>
        <v>0</v>
      </c>
      <c r="J167" s="47">
        <f>I167*store!D166</f>
        <v>0</v>
      </c>
      <c r="K167" s="47">
        <f t="shared" si="19"/>
        <v>0</v>
      </c>
      <c r="L167" s="47">
        <f t="shared" si="20"/>
        <v>0</v>
      </c>
      <c r="M167" s="48">
        <f>IF(ISERR((J167+H167)/(G167+I167)),purchase!U168,(J167+H167)/(G167+I167))</f>
        <v>0</v>
      </c>
      <c r="N167" s="49">
        <f t="shared" si="21"/>
        <v>0</v>
      </c>
      <c r="O167" s="49">
        <f t="shared" si="22"/>
        <v>0</v>
      </c>
      <c r="P167" s="50" t="b">
        <f t="shared" si="23"/>
        <v>1</v>
      </c>
      <c r="Q167" s="29" t="str">
        <f t="shared" si="24"/>
        <v>HIDE</v>
      </c>
      <c r="AJ167" s="68">
        <f t="shared" si="25"/>
        <v>0</v>
      </c>
      <c r="AK167" s="68">
        <f t="shared" si="26"/>
        <v>0</v>
      </c>
    </row>
    <row r="168" spans="1:37" ht="20.25" customHeight="1" x14ac:dyDescent="0.3">
      <c r="A168" s="45">
        <f>SUBTOTAL(103,B$4:B168)</f>
        <v>165</v>
      </c>
      <c r="B168" s="21">
        <f>purchase!A169</f>
        <v>165</v>
      </c>
      <c r="C168" s="46" t="str">
        <f>purchase!B169</f>
        <v>টাকিমাছ</v>
      </c>
      <c r="D168" s="21" t="str">
        <f>purchase!C169</f>
        <v>কেজি</v>
      </c>
      <c r="E168" s="47">
        <f>store!X167</f>
        <v>0</v>
      </c>
      <c r="F168" s="47">
        <f t="shared" si="18"/>
        <v>0</v>
      </c>
      <c r="G168" s="47">
        <f>purchase!T169</f>
        <v>0</v>
      </c>
      <c r="H168" s="47">
        <f>G168*purchase!U169</f>
        <v>0</v>
      </c>
      <c r="I168" s="47">
        <f>store!E167</f>
        <v>0</v>
      </c>
      <c r="J168" s="47">
        <f>I168*store!D167</f>
        <v>0</v>
      </c>
      <c r="K168" s="47">
        <f t="shared" si="19"/>
        <v>0</v>
      </c>
      <c r="L168" s="47">
        <f t="shared" si="20"/>
        <v>0</v>
      </c>
      <c r="M168" s="48">
        <f>IF(ISERR((J168+H168)/(G168+I168)),purchase!U169,(J168+H168)/(G168+I168))</f>
        <v>400</v>
      </c>
      <c r="N168" s="49">
        <f t="shared" si="21"/>
        <v>0</v>
      </c>
      <c r="O168" s="49">
        <f t="shared" si="22"/>
        <v>0</v>
      </c>
      <c r="P168" s="50" t="b">
        <f t="shared" si="23"/>
        <v>1</v>
      </c>
      <c r="Q168" s="29" t="str">
        <f t="shared" si="24"/>
        <v>HIDE</v>
      </c>
      <c r="AJ168" s="68">
        <f t="shared" si="25"/>
        <v>400</v>
      </c>
      <c r="AK168" s="68">
        <f t="shared" si="26"/>
        <v>0</v>
      </c>
    </row>
    <row r="169" spans="1:37" ht="20.25" customHeight="1" x14ac:dyDescent="0.3">
      <c r="A169" s="45">
        <f>SUBTOTAL(103,B$4:B169)</f>
        <v>166</v>
      </c>
      <c r="B169" s="21">
        <f>purchase!A170</f>
        <v>166</v>
      </c>
      <c r="C169" s="46" t="str">
        <f>purchase!B170</f>
        <v>গুলশাটেংরামাছ</v>
      </c>
      <c r="D169" s="21" t="str">
        <f>purchase!C170</f>
        <v>কেজি</v>
      </c>
      <c r="E169" s="47">
        <f>store!X168</f>
        <v>5</v>
      </c>
      <c r="F169" s="47">
        <f t="shared" si="18"/>
        <v>2652</v>
      </c>
      <c r="G169" s="47">
        <f>purchase!T170</f>
        <v>5</v>
      </c>
      <c r="H169" s="47">
        <f>G169*purchase!U170</f>
        <v>2652</v>
      </c>
      <c r="I169" s="47">
        <f>store!E168</f>
        <v>0</v>
      </c>
      <c r="J169" s="47">
        <f>I169*store!D168</f>
        <v>0</v>
      </c>
      <c r="K169" s="47">
        <f t="shared" si="19"/>
        <v>0</v>
      </c>
      <c r="L169" s="47">
        <f t="shared" si="20"/>
        <v>0</v>
      </c>
      <c r="M169" s="48">
        <f>IF(ISERR((J169+H169)/(G169+I169)),purchase!U170,(J169+H169)/(G169+I169))</f>
        <v>530.4</v>
      </c>
      <c r="N169" s="49">
        <f t="shared" si="21"/>
        <v>2652</v>
      </c>
      <c r="O169" s="49">
        <f t="shared" si="22"/>
        <v>2652</v>
      </c>
      <c r="P169" s="50" t="b">
        <f t="shared" si="23"/>
        <v>1</v>
      </c>
      <c r="Q169" s="29" t="str">
        <f t="shared" si="24"/>
        <v>SHOW</v>
      </c>
      <c r="AJ169" s="68">
        <f t="shared" si="25"/>
        <v>530.4</v>
      </c>
      <c r="AK169" s="68">
        <f t="shared" si="26"/>
        <v>0</v>
      </c>
    </row>
    <row r="170" spans="1:37" ht="20.25" customHeight="1" x14ac:dyDescent="0.3">
      <c r="A170" s="45">
        <f>SUBTOTAL(103,B$4:B170)</f>
        <v>167</v>
      </c>
      <c r="B170" s="21">
        <f>purchase!A171</f>
        <v>167</v>
      </c>
      <c r="C170" s="46" t="str">
        <f>purchase!B171</f>
        <v>পাবদা মাছ</v>
      </c>
      <c r="D170" s="21" t="str">
        <f>purchase!C171</f>
        <v>কেজি</v>
      </c>
      <c r="E170" s="47">
        <f>store!X169</f>
        <v>0</v>
      </c>
      <c r="F170" s="47">
        <f t="shared" si="18"/>
        <v>0</v>
      </c>
      <c r="G170" s="47">
        <f>purchase!T171</f>
        <v>0</v>
      </c>
      <c r="H170" s="47">
        <f>G170*purchase!U171</f>
        <v>0</v>
      </c>
      <c r="I170" s="47">
        <f>store!E169</f>
        <v>0</v>
      </c>
      <c r="J170" s="47">
        <f>I170*store!D169</f>
        <v>0</v>
      </c>
      <c r="K170" s="47">
        <f t="shared" si="19"/>
        <v>0</v>
      </c>
      <c r="L170" s="47">
        <f t="shared" si="20"/>
        <v>0</v>
      </c>
      <c r="M170" s="48">
        <f>IF(ISERR((J170+H170)/(G170+I170)),purchase!U171,(J170+H170)/(G170+I170))</f>
        <v>0</v>
      </c>
      <c r="N170" s="49">
        <f t="shared" si="21"/>
        <v>0</v>
      </c>
      <c r="O170" s="49">
        <f t="shared" si="22"/>
        <v>0</v>
      </c>
      <c r="P170" s="50" t="b">
        <f t="shared" si="23"/>
        <v>1</v>
      </c>
      <c r="Q170" s="29" t="str">
        <f t="shared" si="24"/>
        <v>HIDE</v>
      </c>
      <c r="AJ170" s="68">
        <f t="shared" si="25"/>
        <v>0</v>
      </c>
      <c r="AK170" s="68">
        <f t="shared" si="26"/>
        <v>0</v>
      </c>
    </row>
    <row r="171" spans="1:37" ht="20.25" customHeight="1" x14ac:dyDescent="0.3">
      <c r="A171" s="45">
        <f>SUBTOTAL(103,B$4:B171)</f>
        <v>168</v>
      </c>
      <c r="B171" s="21">
        <f>purchase!A172</f>
        <v>168</v>
      </c>
      <c r="C171" s="46" t="str">
        <f>purchase!B172</f>
        <v>বোয়াল মাছ</v>
      </c>
      <c r="D171" s="21" t="str">
        <f>purchase!C172</f>
        <v>কেজি</v>
      </c>
      <c r="E171" s="47">
        <f>store!X170</f>
        <v>4.1649999999999991</v>
      </c>
      <c r="F171" s="47">
        <f t="shared" si="18"/>
        <v>3161.2003283409695</v>
      </c>
      <c r="G171" s="47">
        <f>purchase!T172</f>
        <v>0</v>
      </c>
      <c r="H171" s="47">
        <f>G171*purchase!U172</f>
        <v>0</v>
      </c>
      <c r="I171" s="47">
        <f>store!E170</f>
        <v>4.1649999999999991</v>
      </c>
      <c r="J171" s="47">
        <f>I171*store!D170</f>
        <v>3161.2003283409695</v>
      </c>
      <c r="K171" s="47">
        <f t="shared" si="19"/>
        <v>0</v>
      </c>
      <c r="L171" s="47">
        <f t="shared" si="20"/>
        <v>0</v>
      </c>
      <c r="M171" s="48">
        <f>IF(ISERR((J171+H171)/(G171+I171)),purchase!U172,(J171+H171)/(G171+I171))</f>
        <v>758.9916754720216</v>
      </c>
      <c r="N171" s="49">
        <f t="shared" si="21"/>
        <v>3161.2003283409695</v>
      </c>
      <c r="O171" s="49">
        <f t="shared" si="22"/>
        <v>3161.2003283409695</v>
      </c>
      <c r="P171" s="50" t="b">
        <f t="shared" si="23"/>
        <v>1</v>
      </c>
      <c r="Q171" s="29" t="str">
        <f t="shared" si="24"/>
        <v>SHOW</v>
      </c>
      <c r="AJ171" s="68">
        <f t="shared" si="25"/>
        <v>758.9916754720216</v>
      </c>
      <c r="AK171" s="68">
        <f t="shared" si="26"/>
        <v>0</v>
      </c>
    </row>
    <row r="172" spans="1:37" ht="20.25" customHeight="1" x14ac:dyDescent="0.3">
      <c r="A172" s="45">
        <f>SUBTOTAL(103,B$4:B172)</f>
        <v>169</v>
      </c>
      <c r="B172" s="21">
        <f>purchase!A173</f>
        <v>169</v>
      </c>
      <c r="C172" s="46" t="str">
        <f>purchase!B173</f>
        <v xml:space="preserve">কৈমাছ </v>
      </c>
      <c r="D172" s="21" t="str">
        <f>purchase!C173</f>
        <v>কেজি</v>
      </c>
      <c r="E172" s="47">
        <f>store!X171</f>
        <v>0</v>
      </c>
      <c r="F172" s="47">
        <f t="shared" si="18"/>
        <v>0</v>
      </c>
      <c r="G172" s="47">
        <f>purchase!T173</f>
        <v>0</v>
      </c>
      <c r="H172" s="47">
        <f>G172*purchase!U173</f>
        <v>0</v>
      </c>
      <c r="I172" s="47">
        <f>store!E171</f>
        <v>0</v>
      </c>
      <c r="J172" s="47">
        <f>I172*store!D171</f>
        <v>0</v>
      </c>
      <c r="K172" s="47">
        <f t="shared" si="19"/>
        <v>0</v>
      </c>
      <c r="L172" s="47">
        <f t="shared" si="20"/>
        <v>0</v>
      </c>
      <c r="M172" s="48">
        <f>IF(ISERR((J172+H172)/(G172+I172)),purchase!U173,(J172+H172)/(G172+I172))</f>
        <v>0</v>
      </c>
      <c r="N172" s="49">
        <f t="shared" si="21"/>
        <v>0</v>
      </c>
      <c r="O172" s="49">
        <f t="shared" si="22"/>
        <v>0</v>
      </c>
      <c r="P172" s="50" t="b">
        <f t="shared" si="23"/>
        <v>1</v>
      </c>
      <c r="Q172" s="29" t="str">
        <f t="shared" si="24"/>
        <v>HIDE</v>
      </c>
      <c r="AJ172" s="68">
        <f t="shared" si="25"/>
        <v>0</v>
      </c>
      <c r="AK172" s="68">
        <f t="shared" si="26"/>
        <v>0</v>
      </c>
    </row>
    <row r="173" spans="1:37" ht="20.25" customHeight="1" x14ac:dyDescent="0.3">
      <c r="A173" s="45">
        <f>SUBTOTAL(103,B$4:B173)</f>
        <v>170</v>
      </c>
      <c r="B173" s="21">
        <f>purchase!A174</f>
        <v>170</v>
      </c>
      <c r="C173" s="46" t="str">
        <f>purchase!B174</f>
        <v>কোরাল মাছ</v>
      </c>
      <c r="D173" s="21" t="str">
        <f>purchase!C174</f>
        <v>কেজি</v>
      </c>
      <c r="E173" s="47">
        <f>store!X172</f>
        <v>0</v>
      </c>
      <c r="F173" s="47">
        <f t="shared" si="18"/>
        <v>0</v>
      </c>
      <c r="G173" s="47">
        <f>purchase!T174</f>
        <v>0</v>
      </c>
      <c r="H173" s="47">
        <f>G173*purchase!U174</f>
        <v>0</v>
      </c>
      <c r="I173" s="47">
        <f>store!E172</f>
        <v>0</v>
      </c>
      <c r="J173" s="47">
        <f>I173*store!D172</f>
        <v>0</v>
      </c>
      <c r="K173" s="47">
        <f t="shared" si="19"/>
        <v>0</v>
      </c>
      <c r="L173" s="47">
        <f t="shared" si="20"/>
        <v>0</v>
      </c>
      <c r="M173" s="48">
        <f>IF(ISERR((J173+H173)/(G173+I173)),purchase!U174,(J173+H173)/(G173+I173))</f>
        <v>0</v>
      </c>
      <c r="N173" s="49">
        <f t="shared" si="21"/>
        <v>0</v>
      </c>
      <c r="O173" s="49">
        <f t="shared" si="22"/>
        <v>0</v>
      </c>
      <c r="P173" s="50" t="b">
        <f t="shared" si="23"/>
        <v>1</v>
      </c>
      <c r="Q173" s="29" t="str">
        <f t="shared" si="24"/>
        <v>HIDE</v>
      </c>
      <c r="AJ173" s="68">
        <f t="shared" si="25"/>
        <v>0</v>
      </c>
      <c r="AK173" s="68">
        <f t="shared" si="26"/>
        <v>0</v>
      </c>
    </row>
    <row r="174" spans="1:37" ht="20.25" customHeight="1" x14ac:dyDescent="0.3">
      <c r="A174" s="45">
        <f>SUBTOTAL(103,B$4:B174)</f>
        <v>171</v>
      </c>
      <c r="B174" s="21">
        <f>purchase!A175</f>
        <v>171</v>
      </c>
      <c r="C174" s="46" t="str">
        <f>purchase!B175</f>
        <v>আইড় মাছ</v>
      </c>
      <c r="D174" s="21" t="str">
        <f>purchase!C175</f>
        <v>কেজি</v>
      </c>
      <c r="E174" s="47">
        <f>store!X173</f>
        <v>0</v>
      </c>
      <c r="F174" s="47">
        <f t="shared" si="18"/>
        <v>0</v>
      </c>
      <c r="G174" s="47">
        <f>purchase!T175</f>
        <v>0</v>
      </c>
      <c r="H174" s="47">
        <f>G174*purchase!U175</f>
        <v>0</v>
      </c>
      <c r="I174" s="47">
        <f>store!E173</f>
        <v>0</v>
      </c>
      <c r="J174" s="47">
        <f>I174*store!D173</f>
        <v>0</v>
      </c>
      <c r="K174" s="47">
        <f t="shared" si="19"/>
        <v>0</v>
      </c>
      <c r="L174" s="47">
        <f t="shared" si="20"/>
        <v>0</v>
      </c>
      <c r="M174" s="48">
        <f>IF(ISERR((J174+H174)/(G174+I174)),purchase!U175,(J174+H174)/(G174+I174))</f>
        <v>720.80645161290317</v>
      </c>
      <c r="N174" s="49">
        <f t="shared" si="21"/>
        <v>0</v>
      </c>
      <c r="O174" s="49">
        <f t="shared" si="22"/>
        <v>0</v>
      </c>
      <c r="P174" s="50" t="b">
        <f t="shared" si="23"/>
        <v>1</v>
      </c>
      <c r="Q174" s="29" t="str">
        <f t="shared" si="24"/>
        <v>HIDE</v>
      </c>
      <c r="AJ174" s="68">
        <f t="shared" si="25"/>
        <v>720.80645161290317</v>
      </c>
      <c r="AK174" s="68">
        <f t="shared" si="26"/>
        <v>0</v>
      </c>
    </row>
    <row r="175" spans="1:37" ht="20.25" customHeight="1" x14ac:dyDescent="0.3">
      <c r="A175" s="45">
        <f>SUBTOTAL(103,B$4:B175)</f>
        <v>172</v>
      </c>
      <c r="B175" s="21">
        <f>purchase!A176</f>
        <v>172</v>
      </c>
      <c r="C175" s="46" t="str">
        <f>purchase!B176</f>
        <v>বাইনমাছ</v>
      </c>
      <c r="D175" s="21" t="str">
        <f>purchase!C176</f>
        <v>কেজি</v>
      </c>
      <c r="E175" s="47">
        <f>store!X174</f>
        <v>0</v>
      </c>
      <c r="F175" s="47">
        <f t="shared" si="18"/>
        <v>0</v>
      </c>
      <c r="G175" s="47">
        <f>purchase!T176</f>
        <v>0</v>
      </c>
      <c r="H175" s="47">
        <f>G175*purchase!U176</f>
        <v>0</v>
      </c>
      <c r="I175" s="47">
        <f>store!E174</f>
        <v>0</v>
      </c>
      <c r="J175" s="47">
        <f>I175*store!D174</f>
        <v>0</v>
      </c>
      <c r="K175" s="47">
        <f t="shared" si="19"/>
        <v>0</v>
      </c>
      <c r="L175" s="47">
        <f t="shared" si="20"/>
        <v>0</v>
      </c>
      <c r="M175" s="48">
        <f>IF(ISERR((J175+H175)/(G175+I175)),purchase!U176,(J175+H175)/(G175+I175))</f>
        <v>0</v>
      </c>
      <c r="N175" s="49">
        <f t="shared" si="21"/>
        <v>0</v>
      </c>
      <c r="O175" s="49">
        <f t="shared" si="22"/>
        <v>0</v>
      </c>
      <c r="P175" s="50" t="b">
        <f t="shared" si="23"/>
        <v>1</v>
      </c>
      <c r="Q175" s="29" t="str">
        <f t="shared" si="24"/>
        <v>HIDE</v>
      </c>
      <c r="AJ175" s="68">
        <f t="shared" si="25"/>
        <v>0</v>
      </c>
      <c r="AK175" s="68">
        <f t="shared" si="26"/>
        <v>0</v>
      </c>
    </row>
    <row r="176" spans="1:37" ht="20.25" customHeight="1" x14ac:dyDescent="0.3">
      <c r="A176" s="45">
        <f>SUBTOTAL(103,B$4:B176)</f>
        <v>173</v>
      </c>
      <c r="B176" s="21">
        <f>purchase!A177</f>
        <v>173</v>
      </c>
      <c r="C176" s="46" t="str">
        <f>purchase!B177</f>
        <v xml:space="preserve">শিংমাছ(১০/১২ পিস) </v>
      </c>
      <c r="D176" s="21" t="str">
        <f>purchase!C177</f>
        <v>কেজি</v>
      </c>
      <c r="E176" s="47">
        <f>store!X175</f>
        <v>0</v>
      </c>
      <c r="F176" s="47">
        <f t="shared" si="18"/>
        <v>0</v>
      </c>
      <c r="G176" s="47">
        <f>purchase!T177</f>
        <v>0</v>
      </c>
      <c r="H176" s="47">
        <f>G176*purchase!U177</f>
        <v>0</v>
      </c>
      <c r="I176" s="47">
        <f>store!E175</f>
        <v>0</v>
      </c>
      <c r="J176" s="47">
        <f>I176*store!D175</f>
        <v>0</v>
      </c>
      <c r="K176" s="47">
        <f t="shared" si="19"/>
        <v>0</v>
      </c>
      <c r="L176" s="47">
        <f t="shared" si="20"/>
        <v>0</v>
      </c>
      <c r="M176" s="48">
        <f>IF(ISERR((J176+H176)/(G176+I176)),purchase!U177,(J176+H176)/(G176+I176))</f>
        <v>0</v>
      </c>
      <c r="N176" s="49">
        <f t="shared" si="21"/>
        <v>0</v>
      </c>
      <c r="O176" s="49">
        <f t="shared" si="22"/>
        <v>0</v>
      </c>
      <c r="P176" s="50" t="b">
        <f t="shared" si="23"/>
        <v>1</v>
      </c>
      <c r="Q176" s="29" t="str">
        <f t="shared" si="24"/>
        <v>HIDE</v>
      </c>
      <c r="AJ176" s="68">
        <f t="shared" si="25"/>
        <v>0</v>
      </c>
      <c r="AK176" s="68">
        <f t="shared" si="26"/>
        <v>0</v>
      </c>
    </row>
    <row r="177" spans="1:37" ht="20.25" customHeight="1" x14ac:dyDescent="0.3">
      <c r="A177" s="45">
        <f>SUBTOTAL(103,B$4:B177)</f>
        <v>174</v>
      </c>
      <c r="B177" s="21">
        <f>purchase!A178</f>
        <v>174</v>
      </c>
      <c r="C177" s="46" t="str">
        <f>purchase!B178</f>
        <v>মাগুড় মাছ</v>
      </c>
      <c r="D177" s="21" t="str">
        <f>purchase!C178</f>
        <v>কেজি</v>
      </c>
      <c r="E177" s="47">
        <f>store!X176</f>
        <v>0</v>
      </c>
      <c r="F177" s="47">
        <f t="shared" si="18"/>
        <v>0</v>
      </c>
      <c r="G177" s="47">
        <f>purchase!T178</f>
        <v>0</v>
      </c>
      <c r="H177" s="47">
        <f>G177*purchase!U178</f>
        <v>0</v>
      </c>
      <c r="I177" s="47">
        <f>store!E176</f>
        <v>0</v>
      </c>
      <c r="J177" s="47">
        <f>I177*store!D176</f>
        <v>0</v>
      </c>
      <c r="K177" s="47">
        <f t="shared" si="19"/>
        <v>0</v>
      </c>
      <c r="L177" s="47">
        <f t="shared" si="20"/>
        <v>0</v>
      </c>
      <c r="M177" s="48">
        <f>IF(ISERR((J177+H177)/(G177+I177)),purchase!U178,(J177+H177)/(G177+I177))</f>
        <v>449.93215739484395</v>
      </c>
      <c r="N177" s="49">
        <f t="shared" si="21"/>
        <v>0</v>
      </c>
      <c r="O177" s="49">
        <f t="shared" si="22"/>
        <v>0</v>
      </c>
      <c r="P177" s="50" t="b">
        <f t="shared" si="23"/>
        <v>1</v>
      </c>
      <c r="Q177" s="29" t="str">
        <f t="shared" si="24"/>
        <v>HIDE</v>
      </c>
      <c r="AJ177" s="68">
        <f t="shared" si="25"/>
        <v>449.93215739484395</v>
      </c>
      <c r="AK177" s="68">
        <f t="shared" si="26"/>
        <v>0</v>
      </c>
    </row>
    <row r="178" spans="1:37" ht="20.25" customHeight="1" x14ac:dyDescent="0.3">
      <c r="A178" s="45">
        <f>SUBTOTAL(103,B$4:B178)</f>
        <v>175</v>
      </c>
      <c r="B178" s="21">
        <f>purchase!A179</f>
        <v>175</v>
      </c>
      <c r="C178" s="46" t="str">
        <f>purchase!B179</f>
        <v>আলু</v>
      </c>
      <c r="D178" s="21" t="str">
        <f>purchase!C179</f>
        <v>কেজি</v>
      </c>
      <c r="E178" s="47">
        <f>store!X177</f>
        <v>92</v>
      </c>
      <c r="F178" s="47">
        <f t="shared" si="18"/>
        <v>2975</v>
      </c>
      <c r="G178" s="47">
        <f>purchase!T179</f>
        <v>92</v>
      </c>
      <c r="H178" s="47">
        <f>G178*purchase!U179</f>
        <v>2975</v>
      </c>
      <c r="I178" s="47">
        <f>store!E177</f>
        <v>0</v>
      </c>
      <c r="J178" s="47">
        <f>I178*store!D177</f>
        <v>0</v>
      </c>
      <c r="K178" s="47">
        <f t="shared" si="19"/>
        <v>0</v>
      </c>
      <c r="L178" s="47">
        <f t="shared" si="20"/>
        <v>0</v>
      </c>
      <c r="M178" s="48">
        <f>IF(ISERR((J178+H178)/(G178+I178)),purchase!U179,(J178+H178)/(G178+I178))</f>
        <v>32.336956521739133</v>
      </c>
      <c r="N178" s="49">
        <f t="shared" si="21"/>
        <v>2975</v>
      </c>
      <c r="O178" s="49">
        <f t="shared" si="22"/>
        <v>2975</v>
      </c>
      <c r="P178" s="50" t="b">
        <f t="shared" si="23"/>
        <v>1</v>
      </c>
      <c r="Q178" s="29" t="str">
        <f t="shared" si="24"/>
        <v>SHOW</v>
      </c>
      <c r="AJ178" s="68">
        <f t="shared" si="25"/>
        <v>32.336956521739133</v>
      </c>
      <c r="AK178" s="68">
        <f t="shared" si="26"/>
        <v>0</v>
      </c>
    </row>
    <row r="179" spans="1:37" ht="20.25" customHeight="1" x14ac:dyDescent="0.3">
      <c r="A179" s="45">
        <f>SUBTOTAL(103,B$4:B179)</f>
        <v>176</v>
      </c>
      <c r="B179" s="21">
        <f>purchase!A180</f>
        <v>176</v>
      </c>
      <c r="C179" s="46" t="str">
        <f>purchase!B180</f>
        <v>পেয়াজ (দেশি)</v>
      </c>
      <c r="D179" s="21" t="str">
        <f>purchase!C180</f>
        <v>কেজি</v>
      </c>
      <c r="E179" s="47">
        <f>store!X178</f>
        <v>74</v>
      </c>
      <c r="F179" s="47">
        <f t="shared" si="18"/>
        <v>3925</v>
      </c>
      <c r="G179" s="47">
        <f>purchase!T180</f>
        <v>74</v>
      </c>
      <c r="H179" s="47">
        <f>G179*purchase!U180</f>
        <v>3925</v>
      </c>
      <c r="I179" s="47">
        <f>store!E178</f>
        <v>0</v>
      </c>
      <c r="J179" s="47">
        <f>I179*store!D178</f>
        <v>0</v>
      </c>
      <c r="K179" s="47">
        <f t="shared" si="19"/>
        <v>0</v>
      </c>
      <c r="L179" s="47">
        <f t="shared" si="20"/>
        <v>0</v>
      </c>
      <c r="M179" s="48">
        <f>IF(ISERR((J179+H179)/(G179+I179)),purchase!U180,(J179+H179)/(G179+I179))</f>
        <v>53.04054054054054</v>
      </c>
      <c r="N179" s="49">
        <f t="shared" si="21"/>
        <v>3925</v>
      </c>
      <c r="O179" s="49">
        <f t="shared" si="22"/>
        <v>3925</v>
      </c>
      <c r="P179" s="50" t="b">
        <f t="shared" si="23"/>
        <v>1</v>
      </c>
      <c r="Q179" s="29" t="str">
        <f t="shared" si="24"/>
        <v>SHOW</v>
      </c>
      <c r="AJ179" s="68">
        <f t="shared" si="25"/>
        <v>53.04054054054054</v>
      </c>
      <c r="AK179" s="68">
        <f t="shared" si="26"/>
        <v>0</v>
      </c>
    </row>
    <row r="180" spans="1:37" ht="20.25" customHeight="1" x14ac:dyDescent="0.3">
      <c r="A180" s="45">
        <f>SUBTOTAL(103,B$4:B180)</f>
        <v>177</v>
      </c>
      <c r="B180" s="21">
        <f>purchase!A181</f>
        <v>177</v>
      </c>
      <c r="C180" s="46" t="str">
        <f>purchase!B181</f>
        <v>আদা</v>
      </c>
      <c r="D180" s="21" t="str">
        <f>purchase!C181</f>
        <v>কেজি</v>
      </c>
      <c r="E180" s="47">
        <f>store!X179</f>
        <v>10</v>
      </c>
      <c r="F180" s="47">
        <f t="shared" si="18"/>
        <v>1340</v>
      </c>
      <c r="G180" s="47">
        <f>purchase!T181</f>
        <v>10</v>
      </c>
      <c r="H180" s="47">
        <f>G180*purchase!U181</f>
        <v>1340</v>
      </c>
      <c r="I180" s="47">
        <f>store!E179</f>
        <v>0</v>
      </c>
      <c r="J180" s="47">
        <f>I180*store!D179</f>
        <v>0</v>
      </c>
      <c r="K180" s="47">
        <f t="shared" si="19"/>
        <v>0</v>
      </c>
      <c r="L180" s="47">
        <f t="shared" si="20"/>
        <v>0</v>
      </c>
      <c r="M180" s="48">
        <f>IF(ISERR((J180+H180)/(G180+I180)),purchase!U181,(J180+H180)/(G180+I180))</f>
        <v>134</v>
      </c>
      <c r="N180" s="49">
        <f t="shared" si="21"/>
        <v>1340</v>
      </c>
      <c r="O180" s="49">
        <f t="shared" si="22"/>
        <v>1340</v>
      </c>
      <c r="P180" s="50" t="b">
        <f t="shared" si="23"/>
        <v>1</v>
      </c>
      <c r="Q180" s="29" t="str">
        <f t="shared" si="24"/>
        <v>SHOW</v>
      </c>
      <c r="AJ180" s="68">
        <f t="shared" si="25"/>
        <v>134</v>
      </c>
      <c r="AK180" s="68">
        <f t="shared" si="26"/>
        <v>0</v>
      </c>
    </row>
    <row r="181" spans="1:37" ht="20.25" customHeight="1" x14ac:dyDescent="0.3">
      <c r="A181" s="45">
        <f>SUBTOTAL(103,B$4:B181)</f>
        <v>178</v>
      </c>
      <c r="B181" s="21">
        <f>purchase!A182</f>
        <v>178</v>
      </c>
      <c r="C181" s="46" t="str">
        <f>purchase!B182</f>
        <v xml:space="preserve">রসুন </v>
      </c>
      <c r="D181" s="21" t="str">
        <f>purchase!C182</f>
        <v>কেজি</v>
      </c>
      <c r="E181" s="47">
        <f>store!X180</f>
        <v>10.8</v>
      </c>
      <c r="F181" s="47">
        <f t="shared" si="18"/>
        <v>2435.4898336414049</v>
      </c>
      <c r="G181" s="47">
        <f>purchase!T182</f>
        <v>10.82</v>
      </c>
      <c r="H181" s="47">
        <f>G181*purchase!U182</f>
        <v>2440</v>
      </c>
      <c r="I181" s="47">
        <f>store!E180</f>
        <v>0</v>
      </c>
      <c r="J181" s="47">
        <f>I181*store!D180</f>
        <v>0</v>
      </c>
      <c r="K181" s="47">
        <f t="shared" si="19"/>
        <v>1.9999999999999574E-2</v>
      </c>
      <c r="L181" s="47">
        <f t="shared" si="20"/>
        <v>4.5101663585950975</v>
      </c>
      <c r="M181" s="48">
        <f>IF(ISERR((J181+H181)/(G181+I181)),purchase!U182,(J181+H181)/(G181+I181))</f>
        <v>225.5083179297597</v>
      </c>
      <c r="N181" s="49">
        <f t="shared" si="21"/>
        <v>2440</v>
      </c>
      <c r="O181" s="49">
        <f t="shared" si="22"/>
        <v>2440</v>
      </c>
      <c r="P181" s="50" t="b">
        <f t="shared" si="23"/>
        <v>1</v>
      </c>
      <c r="Q181" s="29" t="str">
        <f t="shared" si="24"/>
        <v>SHOW</v>
      </c>
      <c r="AJ181" s="68">
        <f t="shared" si="25"/>
        <v>225.5083179297597</v>
      </c>
      <c r="AK181" s="68">
        <f t="shared" si="26"/>
        <v>1.9999999999999574E-2</v>
      </c>
    </row>
    <row r="182" spans="1:37" ht="20.25" customHeight="1" x14ac:dyDescent="0.3">
      <c r="A182" s="45">
        <f>SUBTOTAL(103,B$4:B182)</f>
        <v>179</v>
      </c>
      <c r="B182" s="21">
        <f>purchase!A183</f>
        <v>179</v>
      </c>
      <c r="C182" s="46" t="str">
        <f>purchase!B183</f>
        <v>কাচামরিচ</v>
      </c>
      <c r="D182" s="21" t="str">
        <f>purchase!C183</f>
        <v>কেজি</v>
      </c>
      <c r="E182" s="47">
        <f>store!X181</f>
        <v>11.5</v>
      </c>
      <c r="F182" s="47">
        <f t="shared" si="18"/>
        <v>625</v>
      </c>
      <c r="G182" s="47">
        <f>purchase!T183</f>
        <v>11.5</v>
      </c>
      <c r="H182" s="47">
        <f>G182*purchase!U183</f>
        <v>625</v>
      </c>
      <c r="I182" s="47">
        <f>store!E181</f>
        <v>0</v>
      </c>
      <c r="J182" s="47">
        <f>I182*store!D181</f>
        <v>0</v>
      </c>
      <c r="K182" s="47">
        <f t="shared" si="19"/>
        <v>0</v>
      </c>
      <c r="L182" s="47">
        <f t="shared" si="20"/>
        <v>0</v>
      </c>
      <c r="M182" s="48">
        <f>IF(ISERR((J182+H182)/(G182+I182)),purchase!U183,(J182+H182)/(G182+I182))</f>
        <v>54.347826086956523</v>
      </c>
      <c r="N182" s="49">
        <f t="shared" si="21"/>
        <v>625</v>
      </c>
      <c r="O182" s="49">
        <f t="shared" si="22"/>
        <v>625</v>
      </c>
      <c r="P182" s="50" t="b">
        <f t="shared" si="23"/>
        <v>1</v>
      </c>
      <c r="Q182" s="29" t="str">
        <f t="shared" si="24"/>
        <v>SHOW</v>
      </c>
      <c r="AJ182" s="68">
        <f t="shared" si="25"/>
        <v>54.347826086956523</v>
      </c>
      <c r="AK182" s="68">
        <f t="shared" si="26"/>
        <v>0</v>
      </c>
    </row>
    <row r="183" spans="1:37" ht="20.25" customHeight="1" x14ac:dyDescent="0.3">
      <c r="A183" s="45">
        <f>SUBTOTAL(103,B$4:B183)</f>
        <v>180</v>
      </c>
      <c r="B183" s="21">
        <f>purchase!A184</f>
        <v>180</v>
      </c>
      <c r="C183" s="46" t="str">
        <f>purchase!B184</f>
        <v>লেবু</v>
      </c>
      <c r="D183" s="21" t="str">
        <f>purchase!C184</f>
        <v>পিস</v>
      </c>
      <c r="E183" s="47">
        <f>store!X182</f>
        <v>214</v>
      </c>
      <c r="F183" s="47">
        <f t="shared" si="18"/>
        <v>1184</v>
      </c>
      <c r="G183" s="47">
        <f>purchase!T184</f>
        <v>214</v>
      </c>
      <c r="H183" s="47">
        <f>G183*purchase!U184</f>
        <v>1184</v>
      </c>
      <c r="I183" s="47">
        <f>store!E182</f>
        <v>0</v>
      </c>
      <c r="J183" s="47">
        <f>I183*store!D182</f>
        <v>0</v>
      </c>
      <c r="K183" s="47">
        <f t="shared" si="19"/>
        <v>0</v>
      </c>
      <c r="L183" s="47">
        <f t="shared" si="20"/>
        <v>0</v>
      </c>
      <c r="M183" s="48">
        <f>IF(ISERR((J183+H183)/(G183+I183)),purchase!U184,(J183+H183)/(G183+I183))</f>
        <v>5.5327102803738315</v>
      </c>
      <c r="N183" s="49">
        <f t="shared" si="21"/>
        <v>1184</v>
      </c>
      <c r="O183" s="49">
        <f t="shared" si="22"/>
        <v>1184</v>
      </c>
      <c r="P183" s="50" t="b">
        <f t="shared" si="23"/>
        <v>1</v>
      </c>
      <c r="Q183" s="29" t="str">
        <f t="shared" si="24"/>
        <v>SHOW</v>
      </c>
      <c r="AJ183" s="68">
        <f t="shared" si="25"/>
        <v>5.5327102803738315</v>
      </c>
      <c r="AK183" s="68">
        <f t="shared" si="26"/>
        <v>0</v>
      </c>
    </row>
    <row r="184" spans="1:37" ht="20.25" customHeight="1" x14ac:dyDescent="0.3">
      <c r="A184" s="45">
        <f>SUBTOTAL(103,B$4:B184)</f>
        <v>181</v>
      </c>
      <c r="B184" s="21">
        <f>purchase!A185</f>
        <v>181</v>
      </c>
      <c r="C184" s="46" t="str">
        <f>purchase!B185</f>
        <v xml:space="preserve">শসা </v>
      </c>
      <c r="D184" s="21" t="str">
        <f>purchase!C185</f>
        <v>কেজি</v>
      </c>
      <c r="E184" s="47">
        <f>store!X183</f>
        <v>58</v>
      </c>
      <c r="F184" s="47">
        <f t="shared" si="18"/>
        <v>1890</v>
      </c>
      <c r="G184" s="47">
        <f>purchase!T185</f>
        <v>58</v>
      </c>
      <c r="H184" s="47">
        <f>G184*purchase!U185</f>
        <v>1890</v>
      </c>
      <c r="I184" s="47">
        <f>store!E183</f>
        <v>0</v>
      </c>
      <c r="J184" s="47">
        <f>I184*store!D183</f>
        <v>0</v>
      </c>
      <c r="K184" s="47">
        <f t="shared" si="19"/>
        <v>0</v>
      </c>
      <c r="L184" s="47">
        <f t="shared" si="20"/>
        <v>0</v>
      </c>
      <c r="M184" s="48">
        <f>IF(ISERR((J184+H184)/(G184+I184)),purchase!U185,(J184+H184)/(G184+I184))</f>
        <v>32.586206896551722</v>
      </c>
      <c r="N184" s="49">
        <f t="shared" si="21"/>
        <v>1890</v>
      </c>
      <c r="O184" s="49">
        <f t="shared" si="22"/>
        <v>1890</v>
      </c>
      <c r="P184" s="50" t="b">
        <f t="shared" si="23"/>
        <v>1</v>
      </c>
      <c r="Q184" s="29" t="str">
        <f t="shared" si="24"/>
        <v>SHOW</v>
      </c>
      <c r="AJ184" s="68">
        <f t="shared" si="25"/>
        <v>32.586206896551722</v>
      </c>
      <c r="AK184" s="68">
        <f t="shared" si="26"/>
        <v>0</v>
      </c>
    </row>
    <row r="185" spans="1:37" ht="20.25" customHeight="1" x14ac:dyDescent="0.3">
      <c r="A185" s="45">
        <f>SUBTOTAL(103,B$4:B185)</f>
        <v>182</v>
      </c>
      <c r="B185" s="21">
        <f>purchase!A186</f>
        <v>182</v>
      </c>
      <c r="C185" s="46" t="str">
        <f>purchase!B186</f>
        <v>গাজর</v>
      </c>
      <c r="D185" s="21" t="str">
        <f>purchase!C186</f>
        <v>কেজি</v>
      </c>
      <c r="E185" s="47">
        <f>store!X184</f>
        <v>9</v>
      </c>
      <c r="F185" s="47">
        <f t="shared" si="18"/>
        <v>430</v>
      </c>
      <c r="G185" s="47">
        <f>purchase!T186</f>
        <v>9</v>
      </c>
      <c r="H185" s="47">
        <f>G185*purchase!U186</f>
        <v>430</v>
      </c>
      <c r="I185" s="47">
        <f>store!E184</f>
        <v>0</v>
      </c>
      <c r="J185" s="47">
        <f>I185*store!D184</f>
        <v>0</v>
      </c>
      <c r="K185" s="47">
        <f t="shared" si="19"/>
        <v>0</v>
      </c>
      <c r="L185" s="47">
        <f t="shared" si="20"/>
        <v>0</v>
      </c>
      <c r="M185" s="48">
        <f>IF(ISERR((J185+H185)/(G185+I185)),purchase!U186,(J185+H185)/(G185+I185))</f>
        <v>47.777777777777779</v>
      </c>
      <c r="N185" s="49">
        <f t="shared" si="21"/>
        <v>430</v>
      </c>
      <c r="O185" s="49">
        <f t="shared" si="22"/>
        <v>430</v>
      </c>
      <c r="P185" s="50" t="b">
        <f t="shared" si="23"/>
        <v>1</v>
      </c>
      <c r="Q185" s="29" t="str">
        <f t="shared" si="24"/>
        <v>SHOW</v>
      </c>
      <c r="AJ185" s="68">
        <f t="shared" si="25"/>
        <v>47.777777777777779</v>
      </c>
      <c r="AK185" s="68">
        <f t="shared" si="26"/>
        <v>0</v>
      </c>
    </row>
    <row r="186" spans="1:37" ht="20.25" customHeight="1" x14ac:dyDescent="0.3">
      <c r="A186" s="45">
        <f>SUBTOTAL(103,B$4:B186)</f>
        <v>183</v>
      </c>
      <c r="B186" s="21">
        <f>purchase!A187</f>
        <v>183</v>
      </c>
      <c r="C186" s="46" t="str">
        <f>purchase!B187</f>
        <v>বরবটি</v>
      </c>
      <c r="D186" s="21" t="str">
        <f>purchase!C187</f>
        <v>কেজি</v>
      </c>
      <c r="E186" s="47">
        <f>store!X185</f>
        <v>0</v>
      </c>
      <c r="F186" s="47">
        <f t="shared" si="18"/>
        <v>0</v>
      </c>
      <c r="G186" s="47">
        <f>purchase!T187</f>
        <v>0</v>
      </c>
      <c r="H186" s="47">
        <f>G186*purchase!U187</f>
        <v>0</v>
      </c>
      <c r="I186" s="47">
        <f>store!E185</f>
        <v>0</v>
      </c>
      <c r="J186" s="47">
        <f>I186*store!D185</f>
        <v>0</v>
      </c>
      <c r="K186" s="47">
        <f t="shared" si="19"/>
        <v>0</v>
      </c>
      <c r="L186" s="47">
        <f t="shared" si="20"/>
        <v>0</v>
      </c>
      <c r="M186" s="48">
        <f>IF(ISERR((J186+H186)/(G186+I186)),purchase!U187,(J186+H186)/(G186+I186))</f>
        <v>60</v>
      </c>
      <c r="N186" s="49">
        <f t="shared" si="21"/>
        <v>0</v>
      </c>
      <c r="O186" s="49">
        <f t="shared" si="22"/>
        <v>0</v>
      </c>
      <c r="P186" s="50" t="b">
        <f t="shared" si="23"/>
        <v>1</v>
      </c>
      <c r="Q186" s="29" t="str">
        <f t="shared" si="24"/>
        <v>HIDE</v>
      </c>
      <c r="AJ186" s="68">
        <f t="shared" si="25"/>
        <v>60</v>
      </c>
      <c r="AK186" s="68">
        <f t="shared" si="26"/>
        <v>0</v>
      </c>
    </row>
    <row r="187" spans="1:37" ht="20.25" customHeight="1" x14ac:dyDescent="0.3">
      <c r="A187" s="45">
        <f>SUBTOTAL(103,B$4:B187)</f>
        <v>184</v>
      </c>
      <c r="B187" s="21">
        <f>purchase!A188</f>
        <v>184</v>
      </c>
      <c r="C187" s="46" t="str">
        <f>purchase!B188</f>
        <v>গোল/লম্বা বেগুন</v>
      </c>
      <c r="D187" s="21" t="str">
        <f>purchase!C188</f>
        <v>কেজি</v>
      </c>
      <c r="E187" s="47">
        <f>store!X186</f>
        <v>8</v>
      </c>
      <c r="F187" s="47">
        <f t="shared" si="18"/>
        <v>345</v>
      </c>
      <c r="G187" s="47">
        <f>purchase!T188</f>
        <v>8</v>
      </c>
      <c r="H187" s="47">
        <f>G187*purchase!U188</f>
        <v>345</v>
      </c>
      <c r="I187" s="47">
        <f>store!E186</f>
        <v>0</v>
      </c>
      <c r="J187" s="47">
        <f>I187*store!D186</f>
        <v>0</v>
      </c>
      <c r="K187" s="47">
        <f t="shared" si="19"/>
        <v>0</v>
      </c>
      <c r="L187" s="47">
        <f t="shared" si="20"/>
        <v>0</v>
      </c>
      <c r="M187" s="48">
        <f>IF(ISERR((J187+H187)/(G187+I187)),purchase!U188,(J187+H187)/(G187+I187))</f>
        <v>43.125</v>
      </c>
      <c r="N187" s="49">
        <f t="shared" si="21"/>
        <v>345</v>
      </c>
      <c r="O187" s="49">
        <f t="shared" si="22"/>
        <v>345</v>
      </c>
      <c r="P187" s="50" t="b">
        <f t="shared" si="23"/>
        <v>1</v>
      </c>
      <c r="Q187" s="29" t="str">
        <f t="shared" si="24"/>
        <v>SHOW</v>
      </c>
      <c r="AJ187" s="68">
        <f t="shared" si="25"/>
        <v>43.125</v>
      </c>
      <c r="AK187" s="68">
        <f t="shared" si="26"/>
        <v>0</v>
      </c>
    </row>
    <row r="188" spans="1:37" ht="20.25" customHeight="1" x14ac:dyDescent="0.3">
      <c r="A188" s="45">
        <f>SUBTOTAL(103,B$4:B188)</f>
        <v>185</v>
      </c>
      <c r="B188" s="21">
        <f>purchase!A189</f>
        <v>185</v>
      </c>
      <c r="C188" s="46" t="str">
        <f>purchase!B189</f>
        <v>লাউ</v>
      </c>
      <c r="D188" s="21" t="str">
        <f>purchase!C189</f>
        <v>পিস</v>
      </c>
      <c r="E188" s="47">
        <f>store!X187</f>
        <v>14</v>
      </c>
      <c r="F188" s="47">
        <f t="shared" si="18"/>
        <v>490</v>
      </c>
      <c r="G188" s="47">
        <f>purchase!T189</f>
        <v>14</v>
      </c>
      <c r="H188" s="47">
        <f>G188*purchase!U189</f>
        <v>490</v>
      </c>
      <c r="I188" s="47">
        <f>store!E187</f>
        <v>0</v>
      </c>
      <c r="J188" s="47">
        <f>I188*store!D187</f>
        <v>0</v>
      </c>
      <c r="K188" s="47">
        <f t="shared" si="19"/>
        <v>0</v>
      </c>
      <c r="L188" s="47">
        <f t="shared" si="20"/>
        <v>0</v>
      </c>
      <c r="M188" s="48">
        <f>IF(ISERR((J188+H188)/(G188+I188)),purchase!U189,(J188+H188)/(G188+I188))</f>
        <v>35</v>
      </c>
      <c r="N188" s="49">
        <f t="shared" si="21"/>
        <v>490</v>
      </c>
      <c r="O188" s="49">
        <f t="shared" si="22"/>
        <v>490</v>
      </c>
      <c r="P188" s="50" t="b">
        <f t="shared" si="23"/>
        <v>1</v>
      </c>
      <c r="Q188" s="29" t="str">
        <f t="shared" si="24"/>
        <v>SHOW</v>
      </c>
      <c r="AJ188" s="68">
        <f t="shared" si="25"/>
        <v>35</v>
      </c>
      <c r="AK188" s="68">
        <f t="shared" si="26"/>
        <v>0</v>
      </c>
    </row>
    <row r="189" spans="1:37" ht="20.25" customHeight="1" x14ac:dyDescent="0.3">
      <c r="A189" s="45">
        <f>SUBTOTAL(103,B$4:B189)</f>
        <v>186</v>
      </c>
      <c r="B189" s="21">
        <f>purchase!A190</f>
        <v>186</v>
      </c>
      <c r="C189" s="46" t="str">
        <f>purchase!B190</f>
        <v>কাচাকলা</v>
      </c>
      <c r="D189" s="21" t="str">
        <f>purchase!C190</f>
        <v>পিস</v>
      </c>
      <c r="E189" s="47">
        <f>store!X188</f>
        <v>70</v>
      </c>
      <c r="F189" s="47">
        <f t="shared" si="18"/>
        <v>420</v>
      </c>
      <c r="G189" s="47">
        <f>purchase!T190</f>
        <v>70</v>
      </c>
      <c r="H189" s="47">
        <f>G189*purchase!U190</f>
        <v>420</v>
      </c>
      <c r="I189" s="47">
        <f>store!E188</f>
        <v>0</v>
      </c>
      <c r="J189" s="47">
        <f>I189*store!D188</f>
        <v>0</v>
      </c>
      <c r="K189" s="47">
        <f t="shared" si="19"/>
        <v>0</v>
      </c>
      <c r="L189" s="47">
        <f t="shared" si="20"/>
        <v>0</v>
      </c>
      <c r="M189" s="48">
        <f>IF(ISERR((J189+H189)/(G189+I189)),purchase!U190,(J189+H189)/(G189+I189))</f>
        <v>6</v>
      </c>
      <c r="N189" s="49">
        <f t="shared" si="21"/>
        <v>420</v>
      </c>
      <c r="O189" s="49">
        <f t="shared" si="22"/>
        <v>420</v>
      </c>
      <c r="P189" s="50" t="b">
        <f t="shared" si="23"/>
        <v>1</v>
      </c>
      <c r="Q189" s="29" t="str">
        <f t="shared" si="24"/>
        <v>SHOW</v>
      </c>
      <c r="AJ189" s="68">
        <f t="shared" si="25"/>
        <v>6</v>
      </c>
      <c r="AK189" s="68">
        <f t="shared" si="26"/>
        <v>0</v>
      </c>
    </row>
    <row r="190" spans="1:37" ht="20.25" customHeight="1" x14ac:dyDescent="0.3">
      <c r="A190" s="45">
        <f>SUBTOTAL(103,B$4:B190)</f>
        <v>187</v>
      </c>
      <c r="B190" s="21">
        <f>purchase!A191</f>
        <v>187</v>
      </c>
      <c r="C190" s="46" t="str">
        <f>purchase!B191</f>
        <v>পালংশাক/কলমি শাক (কেজি)</v>
      </c>
      <c r="D190" s="21" t="str">
        <f>purchase!C191</f>
        <v>কেজি</v>
      </c>
      <c r="E190" s="47">
        <f>store!X189</f>
        <v>0</v>
      </c>
      <c r="F190" s="47">
        <f t="shared" si="18"/>
        <v>0</v>
      </c>
      <c r="G190" s="47">
        <f>purchase!T191</f>
        <v>0</v>
      </c>
      <c r="H190" s="47">
        <f>G190*purchase!U191</f>
        <v>0</v>
      </c>
      <c r="I190" s="47">
        <f>store!E189</f>
        <v>0</v>
      </c>
      <c r="J190" s="47">
        <f>I190*store!D189</f>
        <v>0</v>
      </c>
      <c r="K190" s="47">
        <f t="shared" si="19"/>
        <v>0</v>
      </c>
      <c r="L190" s="47">
        <f t="shared" si="20"/>
        <v>0</v>
      </c>
      <c r="M190" s="48">
        <f>IF(ISERR((J190+H190)/(G190+I190)),purchase!U191,(J190+H190)/(G190+I190))</f>
        <v>21.333333333333332</v>
      </c>
      <c r="N190" s="49">
        <f t="shared" si="21"/>
        <v>0</v>
      </c>
      <c r="O190" s="49">
        <f t="shared" si="22"/>
        <v>0</v>
      </c>
      <c r="P190" s="50" t="b">
        <f t="shared" si="23"/>
        <v>1</v>
      </c>
      <c r="Q190" s="29" t="str">
        <f t="shared" si="24"/>
        <v>HIDE</v>
      </c>
      <c r="AJ190" s="68">
        <f t="shared" si="25"/>
        <v>21.333333333333332</v>
      </c>
      <c r="AK190" s="68">
        <f t="shared" si="26"/>
        <v>0</v>
      </c>
    </row>
    <row r="191" spans="1:37" ht="20.25" customHeight="1" x14ac:dyDescent="0.3">
      <c r="A191" s="45">
        <f>SUBTOTAL(103,B$4:B191)</f>
        <v>188</v>
      </c>
      <c r="B191" s="21">
        <f>purchase!A192</f>
        <v>188</v>
      </c>
      <c r="C191" s="46" t="str">
        <f>purchase!B192</f>
        <v>লালশাক (কেজি)</v>
      </c>
      <c r="D191" s="21" t="str">
        <f>purchase!C192</f>
        <v>কেজি</v>
      </c>
      <c r="E191" s="47">
        <f>store!X190</f>
        <v>10</v>
      </c>
      <c r="F191" s="47">
        <f t="shared" si="18"/>
        <v>210</v>
      </c>
      <c r="G191" s="47">
        <f>purchase!T192</f>
        <v>10</v>
      </c>
      <c r="H191" s="47">
        <f>G191*purchase!U192</f>
        <v>210</v>
      </c>
      <c r="I191" s="47">
        <f>store!E190</f>
        <v>0</v>
      </c>
      <c r="J191" s="47">
        <f>I191*store!D190</f>
        <v>0</v>
      </c>
      <c r="K191" s="47">
        <f t="shared" si="19"/>
        <v>0</v>
      </c>
      <c r="L191" s="47">
        <f t="shared" si="20"/>
        <v>0</v>
      </c>
      <c r="M191" s="48">
        <f>IF(ISERR((J191+H191)/(G191+I191)),purchase!U192,(J191+H191)/(G191+I191))</f>
        <v>21</v>
      </c>
      <c r="N191" s="49">
        <f t="shared" si="21"/>
        <v>210</v>
      </c>
      <c r="O191" s="49">
        <f t="shared" si="22"/>
        <v>210</v>
      </c>
      <c r="P191" s="50" t="b">
        <f t="shared" si="23"/>
        <v>1</v>
      </c>
      <c r="Q191" s="29" t="str">
        <f t="shared" si="24"/>
        <v>SHOW</v>
      </c>
      <c r="AJ191" s="68">
        <f t="shared" si="25"/>
        <v>21</v>
      </c>
      <c r="AK191" s="68">
        <f t="shared" si="26"/>
        <v>0</v>
      </c>
    </row>
    <row r="192" spans="1:37" ht="20.25" customHeight="1" x14ac:dyDescent="0.3">
      <c r="A192" s="45">
        <f>SUBTOTAL(103,B$4:B192)</f>
        <v>189</v>
      </c>
      <c r="B192" s="21">
        <f>purchase!A193</f>
        <v>189</v>
      </c>
      <c r="C192" s="46" t="str">
        <f>purchase!B193</f>
        <v>পুঁইশাক (কেজি)</v>
      </c>
      <c r="D192" s="21" t="str">
        <f>purchase!C193</f>
        <v>কেজি</v>
      </c>
      <c r="E192" s="47">
        <f>store!X191</f>
        <v>10</v>
      </c>
      <c r="F192" s="47">
        <f t="shared" si="18"/>
        <v>240</v>
      </c>
      <c r="G192" s="47">
        <f>purchase!T193</f>
        <v>10</v>
      </c>
      <c r="H192" s="47">
        <f>G192*purchase!U193</f>
        <v>240</v>
      </c>
      <c r="I192" s="47">
        <f>store!E191</f>
        <v>0</v>
      </c>
      <c r="J192" s="47">
        <f>I192*store!D191</f>
        <v>0</v>
      </c>
      <c r="K192" s="47">
        <f t="shared" si="19"/>
        <v>0</v>
      </c>
      <c r="L192" s="47">
        <f t="shared" si="20"/>
        <v>0</v>
      </c>
      <c r="M192" s="48">
        <f>IF(ISERR((J192+H192)/(G192+I192)),purchase!U193,(J192+H192)/(G192+I192))</f>
        <v>24</v>
      </c>
      <c r="N192" s="49">
        <f t="shared" si="21"/>
        <v>240</v>
      </c>
      <c r="O192" s="49">
        <f t="shared" si="22"/>
        <v>240</v>
      </c>
      <c r="P192" s="50" t="b">
        <f t="shared" si="23"/>
        <v>1</v>
      </c>
      <c r="Q192" s="29" t="str">
        <f t="shared" si="24"/>
        <v>SHOW</v>
      </c>
      <c r="AJ192" s="68">
        <f t="shared" si="25"/>
        <v>24</v>
      </c>
      <c r="AK192" s="68">
        <f t="shared" si="26"/>
        <v>0</v>
      </c>
    </row>
    <row r="193" spans="1:37" ht="20.25" customHeight="1" x14ac:dyDescent="0.3">
      <c r="A193" s="45">
        <f>SUBTOTAL(103,B$4:B193)</f>
        <v>190</v>
      </c>
      <c r="B193" s="21">
        <f>purchase!A194</f>
        <v>190</v>
      </c>
      <c r="C193" s="46" t="str">
        <f>purchase!B194</f>
        <v>মটরশুটি</v>
      </c>
      <c r="D193" s="21" t="str">
        <f>purchase!C194</f>
        <v>কেজি</v>
      </c>
      <c r="E193" s="47">
        <f>store!X192</f>
        <v>0</v>
      </c>
      <c r="F193" s="47">
        <f t="shared" si="18"/>
        <v>0</v>
      </c>
      <c r="G193" s="47">
        <f>purchase!T194</f>
        <v>0</v>
      </c>
      <c r="H193" s="47">
        <f>G193*purchase!U194</f>
        <v>0</v>
      </c>
      <c r="I193" s="47">
        <f>store!E192</f>
        <v>0</v>
      </c>
      <c r="J193" s="47">
        <f>I193*store!D192</f>
        <v>0</v>
      </c>
      <c r="K193" s="47">
        <f t="shared" si="19"/>
        <v>0</v>
      </c>
      <c r="L193" s="47">
        <f t="shared" si="20"/>
        <v>0</v>
      </c>
      <c r="M193" s="48">
        <f>IF(ISERR((J193+H193)/(G193+I193)),purchase!U194,(J193+H193)/(G193+I193))</f>
        <v>0</v>
      </c>
      <c r="N193" s="49">
        <f t="shared" si="21"/>
        <v>0</v>
      </c>
      <c r="O193" s="49">
        <f t="shared" si="22"/>
        <v>0</v>
      </c>
      <c r="P193" s="50" t="b">
        <f t="shared" si="23"/>
        <v>1</v>
      </c>
      <c r="Q193" s="29" t="str">
        <f t="shared" si="24"/>
        <v>HIDE</v>
      </c>
      <c r="AJ193" s="68">
        <f t="shared" si="25"/>
        <v>0</v>
      </c>
      <c r="AK193" s="68">
        <f t="shared" si="26"/>
        <v>0</v>
      </c>
    </row>
    <row r="194" spans="1:37" ht="20.25" customHeight="1" x14ac:dyDescent="0.3">
      <c r="A194" s="45">
        <f>SUBTOTAL(103,B$4:B194)</f>
        <v>191</v>
      </c>
      <c r="B194" s="21">
        <f>purchase!A195</f>
        <v>191</v>
      </c>
      <c r="C194" s="46" t="str">
        <f>purchase!B195</f>
        <v>জালি</v>
      </c>
      <c r="D194" s="21" t="str">
        <f>purchase!C195</f>
        <v>পিস</v>
      </c>
      <c r="E194" s="47">
        <f>store!X193</f>
        <v>8</v>
      </c>
      <c r="F194" s="47">
        <f t="shared" si="18"/>
        <v>320</v>
      </c>
      <c r="G194" s="47">
        <f>purchase!T195</f>
        <v>8</v>
      </c>
      <c r="H194" s="47">
        <f>G194*purchase!U195</f>
        <v>320</v>
      </c>
      <c r="I194" s="47">
        <f>store!E193</f>
        <v>0</v>
      </c>
      <c r="J194" s="47">
        <f>I194*store!D193</f>
        <v>0</v>
      </c>
      <c r="K194" s="47">
        <f t="shared" si="19"/>
        <v>0</v>
      </c>
      <c r="L194" s="47">
        <f t="shared" si="20"/>
        <v>0</v>
      </c>
      <c r="M194" s="48">
        <f>IF(ISERR((J194+H194)/(G194+I194)),purchase!U195,(J194+H194)/(G194+I194))</f>
        <v>40</v>
      </c>
      <c r="N194" s="49">
        <f t="shared" si="21"/>
        <v>320</v>
      </c>
      <c r="O194" s="49">
        <f t="shared" si="22"/>
        <v>320</v>
      </c>
      <c r="P194" s="50" t="b">
        <f t="shared" si="23"/>
        <v>1</v>
      </c>
      <c r="Q194" s="29" t="str">
        <f t="shared" si="24"/>
        <v>SHOW</v>
      </c>
      <c r="AJ194" s="68">
        <f t="shared" si="25"/>
        <v>40</v>
      </c>
      <c r="AK194" s="68">
        <f t="shared" si="26"/>
        <v>0</v>
      </c>
    </row>
    <row r="195" spans="1:37" ht="20.25" customHeight="1" x14ac:dyDescent="0.3">
      <c r="A195" s="45">
        <f>SUBTOTAL(103,B$4:B195)</f>
        <v>192</v>
      </c>
      <c r="B195" s="21">
        <f>purchase!A196</f>
        <v>192</v>
      </c>
      <c r="C195" s="46" t="str">
        <f>purchase!B196</f>
        <v>মিষ্টিকুমড়া (কেজি)</v>
      </c>
      <c r="D195" s="21" t="str">
        <f>purchase!C196</f>
        <v>কেজি</v>
      </c>
      <c r="E195" s="47">
        <f>store!X194</f>
        <v>29.4</v>
      </c>
      <c r="F195" s="47">
        <f t="shared" si="18"/>
        <v>708</v>
      </c>
      <c r="G195" s="47">
        <f>purchase!T196</f>
        <v>29.4</v>
      </c>
      <c r="H195" s="47">
        <f>G195*purchase!U196</f>
        <v>708</v>
      </c>
      <c r="I195" s="47">
        <f>store!E194</f>
        <v>0</v>
      </c>
      <c r="J195" s="47">
        <f>I195*store!D194</f>
        <v>0</v>
      </c>
      <c r="K195" s="47">
        <f t="shared" si="19"/>
        <v>0</v>
      </c>
      <c r="L195" s="47">
        <f t="shared" si="20"/>
        <v>0</v>
      </c>
      <c r="M195" s="48">
        <f>IF(ISERR((J195+H195)/(G195+I195)),purchase!U196,(J195+H195)/(G195+I195))</f>
        <v>24.081632653061227</v>
      </c>
      <c r="N195" s="49">
        <f t="shared" si="21"/>
        <v>708</v>
      </c>
      <c r="O195" s="49">
        <f t="shared" si="22"/>
        <v>708</v>
      </c>
      <c r="P195" s="50" t="b">
        <f t="shared" si="23"/>
        <v>1</v>
      </c>
      <c r="Q195" s="29" t="str">
        <f t="shared" si="24"/>
        <v>SHOW</v>
      </c>
      <c r="AJ195" s="68">
        <f t="shared" si="25"/>
        <v>24.081632653061227</v>
      </c>
      <c r="AK195" s="68">
        <f t="shared" si="26"/>
        <v>0</v>
      </c>
    </row>
    <row r="196" spans="1:37" ht="20.25" customHeight="1" x14ac:dyDescent="0.3">
      <c r="A196" s="45">
        <f>SUBTOTAL(103,B$4:B196)</f>
        <v>193</v>
      </c>
      <c r="B196" s="21">
        <f>purchase!A197</f>
        <v>193</v>
      </c>
      <c r="C196" s="46" t="str">
        <f>purchase!B197</f>
        <v>কাচা পেপে</v>
      </c>
      <c r="D196" s="21" t="str">
        <f>purchase!C197</f>
        <v>কেজি</v>
      </c>
      <c r="E196" s="47">
        <f>store!X195</f>
        <v>53</v>
      </c>
      <c r="F196" s="47">
        <f t="shared" si="18"/>
        <v>2105</v>
      </c>
      <c r="G196" s="47">
        <f>purchase!T197</f>
        <v>53</v>
      </c>
      <c r="H196" s="47">
        <f>G196*purchase!U197</f>
        <v>2105</v>
      </c>
      <c r="I196" s="47">
        <f>store!E195</f>
        <v>0</v>
      </c>
      <c r="J196" s="47">
        <f>I196*store!D195</f>
        <v>0</v>
      </c>
      <c r="K196" s="47">
        <f t="shared" si="19"/>
        <v>0</v>
      </c>
      <c r="L196" s="47">
        <f t="shared" si="20"/>
        <v>0</v>
      </c>
      <c r="M196" s="48">
        <f>IF(ISERR((J196+H196)/(G196+I196)),purchase!U197,(J196+H196)/(G196+I196))</f>
        <v>39.716981132075475</v>
      </c>
      <c r="N196" s="49">
        <f t="shared" si="21"/>
        <v>2105</v>
      </c>
      <c r="O196" s="49">
        <f t="shared" si="22"/>
        <v>2105</v>
      </c>
      <c r="P196" s="50" t="b">
        <f t="shared" si="23"/>
        <v>1</v>
      </c>
      <c r="Q196" s="29" t="str">
        <f t="shared" si="24"/>
        <v>SHOW</v>
      </c>
      <c r="AJ196" s="68">
        <f t="shared" si="25"/>
        <v>39.716981132075475</v>
      </c>
      <c r="AK196" s="68">
        <f t="shared" si="26"/>
        <v>0</v>
      </c>
    </row>
    <row r="197" spans="1:37" ht="20.25" customHeight="1" x14ac:dyDescent="0.3">
      <c r="A197" s="45">
        <f>SUBTOTAL(103,B$4:B197)</f>
        <v>194</v>
      </c>
      <c r="B197" s="21">
        <f>purchase!A198</f>
        <v>194</v>
      </c>
      <c r="C197" s="46" t="str">
        <f>purchase!B198</f>
        <v>কাচা টমেটো</v>
      </c>
      <c r="D197" s="21" t="str">
        <f>purchase!C198</f>
        <v>কেজি</v>
      </c>
      <c r="E197" s="47">
        <f>store!X196</f>
        <v>0</v>
      </c>
      <c r="F197" s="47">
        <f t="shared" ref="F197:F253" si="27">E197*M197</f>
        <v>0</v>
      </c>
      <c r="G197" s="47">
        <f>purchase!T198</f>
        <v>1</v>
      </c>
      <c r="H197" s="47">
        <f>G197*purchase!U198</f>
        <v>60</v>
      </c>
      <c r="I197" s="47">
        <f>store!E196</f>
        <v>0</v>
      </c>
      <c r="J197" s="47">
        <f>I197*store!D196</f>
        <v>0</v>
      </c>
      <c r="K197" s="47">
        <f t="shared" ref="K197:K253" si="28">(G197+I197)-E197</f>
        <v>1</v>
      </c>
      <c r="L197" s="47">
        <f>K197*M197</f>
        <v>60</v>
      </c>
      <c r="M197" s="48">
        <f>IF(ISERR((J197+H197)/(G197+I197)),purchase!U198,(J197+H197)/(G197+I197))</f>
        <v>60</v>
      </c>
      <c r="N197" s="49">
        <f t="shared" ref="N197:N253" si="29">J197+H197</f>
        <v>60</v>
      </c>
      <c r="O197" s="49">
        <f t="shared" ref="O197:O253" si="30">L197+F197</f>
        <v>60</v>
      </c>
      <c r="P197" s="50" t="b">
        <f t="shared" ref="P197:P253" si="31">ROUND(N197,2)=ROUND(O197,2)</f>
        <v>1</v>
      </c>
      <c r="Q197" s="29" t="str">
        <f t="shared" ref="Q197:Q253" si="32">IF(AND(F197=0,L197=0),"HIDE","SHOW")</f>
        <v>SHOW</v>
      </c>
      <c r="AJ197" s="68">
        <f t="shared" ref="AJ197:AJ253" si="33">M197</f>
        <v>60</v>
      </c>
      <c r="AK197" s="68">
        <f t="shared" ref="AK197:AK253" si="34">K197</f>
        <v>1</v>
      </c>
    </row>
    <row r="198" spans="1:37" ht="20.25" customHeight="1" x14ac:dyDescent="0.3">
      <c r="A198" s="45">
        <f>SUBTOTAL(103,B$4:B198)</f>
        <v>195</v>
      </c>
      <c r="B198" s="21">
        <f>purchase!A199</f>
        <v>195</v>
      </c>
      <c r="C198" s="46" t="str">
        <f>purchase!B199</f>
        <v>পাকা টমেটো</v>
      </c>
      <c r="D198" s="21" t="str">
        <f>purchase!C199</f>
        <v>কেজি</v>
      </c>
      <c r="E198" s="47">
        <f>store!X197</f>
        <v>7.5</v>
      </c>
      <c r="F198" s="47">
        <f t="shared" si="27"/>
        <v>365</v>
      </c>
      <c r="G198" s="47">
        <f>purchase!T199</f>
        <v>7.5</v>
      </c>
      <c r="H198" s="47">
        <f>G198*purchase!U199</f>
        <v>365</v>
      </c>
      <c r="I198" s="47">
        <f>store!E197</f>
        <v>0</v>
      </c>
      <c r="J198" s="47">
        <f>I198*store!D197</f>
        <v>0</v>
      </c>
      <c r="K198" s="47">
        <f t="shared" si="28"/>
        <v>0</v>
      </c>
      <c r="L198" s="47">
        <f>K198*M198</f>
        <v>0</v>
      </c>
      <c r="M198" s="48">
        <f>IF(ISERR((J198+H198)/(G198+I198)),purchase!U199,(J198+H198)/(G198+I198))</f>
        <v>48.666666666666664</v>
      </c>
      <c r="N198" s="49">
        <f t="shared" si="29"/>
        <v>365</v>
      </c>
      <c r="O198" s="49">
        <f t="shared" si="30"/>
        <v>365</v>
      </c>
      <c r="P198" s="50" t="b">
        <f t="shared" si="31"/>
        <v>1</v>
      </c>
      <c r="Q198" s="29" t="str">
        <f t="shared" si="32"/>
        <v>SHOW</v>
      </c>
      <c r="AJ198" s="68">
        <f t="shared" si="33"/>
        <v>48.666666666666664</v>
      </c>
      <c r="AK198" s="68">
        <f t="shared" si="34"/>
        <v>0</v>
      </c>
    </row>
    <row r="199" spans="1:37" ht="20.25" customHeight="1" x14ac:dyDescent="0.3">
      <c r="A199" s="45">
        <f>SUBTOTAL(103,B$4:B199)</f>
        <v>196</v>
      </c>
      <c r="B199" s="21">
        <f>purchase!A200</f>
        <v>196</v>
      </c>
      <c r="C199" s="46" t="str">
        <f>purchase!B200</f>
        <v>ধনিয়া পাতা</v>
      </c>
      <c r="D199" s="21" t="str">
        <f>purchase!C200</f>
        <v>কেজি</v>
      </c>
      <c r="E199" s="47">
        <f>store!X198</f>
        <v>12.5</v>
      </c>
      <c r="F199" s="47">
        <f t="shared" si="27"/>
        <v>525</v>
      </c>
      <c r="G199" s="47">
        <f>purchase!T200</f>
        <v>12.5</v>
      </c>
      <c r="H199" s="47">
        <f>G199*purchase!U200</f>
        <v>525</v>
      </c>
      <c r="I199" s="47">
        <f>store!E198</f>
        <v>0</v>
      </c>
      <c r="J199" s="47">
        <f>I199*store!D198</f>
        <v>0</v>
      </c>
      <c r="K199" s="47">
        <f t="shared" si="28"/>
        <v>0</v>
      </c>
      <c r="L199" s="47">
        <f t="shared" ref="L199:L253" si="35">K199*M199</f>
        <v>0</v>
      </c>
      <c r="M199" s="48">
        <f>IF(ISERR((J199+H199)/(G199+I199)),purchase!U200,(J199+H199)/(G199+I199))</f>
        <v>42</v>
      </c>
      <c r="N199" s="49">
        <f t="shared" si="29"/>
        <v>525</v>
      </c>
      <c r="O199" s="49">
        <f t="shared" si="30"/>
        <v>525</v>
      </c>
      <c r="P199" s="50" t="b">
        <f t="shared" si="31"/>
        <v>1</v>
      </c>
      <c r="Q199" s="29" t="str">
        <f t="shared" si="32"/>
        <v>SHOW</v>
      </c>
      <c r="AJ199" s="68">
        <f t="shared" si="33"/>
        <v>42</v>
      </c>
      <c r="AK199" s="68">
        <f t="shared" si="34"/>
        <v>0</v>
      </c>
    </row>
    <row r="200" spans="1:37" ht="20.25" customHeight="1" x14ac:dyDescent="0.3">
      <c r="A200" s="45">
        <f>SUBTOTAL(103,B$4:B200)</f>
        <v>197</v>
      </c>
      <c r="B200" s="21">
        <f>purchase!A201</f>
        <v>197</v>
      </c>
      <c r="C200" s="46" t="str">
        <f>purchase!B201</f>
        <v>পুদিনা পাতা</v>
      </c>
      <c r="D200" s="21" t="str">
        <f>purchase!C201</f>
        <v>কেজি</v>
      </c>
      <c r="E200" s="47">
        <f>store!X199</f>
        <v>2.4500000000000002</v>
      </c>
      <c r="F200" s="47">
        <f t="shared" si="27"/>
        <v>244.99999999999997</v>
      </c>
      <c r="G200" s="47">
        <f>purchase!T201</f>
        <v>2.4500000000000002</v>
      </c>
      <c r="H200" s="47">
        <f>G200*purchase!U201</f>
        <v>244.99999999999997</v>
      </c>
      <c r="I200" s="47">
        <f>store!E199</f>
        <v>0</v>
      </c>
      <c r="J200" s="47">
        <f>I200*store!D199</f>
        <v>0</v>
      </c>
      <c r="K200" s="47">
        <f t="shared" si="28"/>
        <v>0</v>
      </c>
      <c r="L200" s="47">
        <f t="shared" si="35"/>
        <v>0</v>
      </c>
      <c r="M200" s="48">
        <f>IF(ISERR((J200+H200)/(G200+I200)),purchase!U201,(J200+H200)/(G200+I200))</f>
        <v>99.999999999999986</v>
      </c>
      <c r="N200" s="49">
        <f t="shared" si="29"/>
        <v>244.99999999999997</v>
      </c>
      <c r="O200" s="49">
        <f t="shared" si="30"/>
        <v>244.99999999999997</v>
      </c>
      <c r="P200" s="50" t="b">
        <f t="shared" si="31"/>
        <v>1</v>
      </c>
      <c r="Q200" s="29" t="str">
        <f t="shared" si="32"/>
        <v>SHOW</v>
      </c>
      <c r="AJ200" s="68">
        <f t="shared" si="33"/>
        <v>99.999999999999986</v>
      </c>
      <c r="AK200" s="68">
        <f t="shared" si="34"/>
        <v>0</v>
      </c>
    </row>
    <row r="201" spans="1:37" ht="20.25" customHeight="1" x14ac:dyDescent="0.3">
      <c r="A201" s="45">
        <f>SUBTOTAL(103,B$4:B201)</f>
        <v>198</v>
      </c>
      <c r="B201" s="21">
        <f>purchase!A202</f>
        <v>198</v>
      </c>
      <c r="C201" s="46" t="str">
        <f>purchase!B202</f>
        <v>সালাদ/লেটুস পাতা</v>
      </c>
      <c r="D201" s="21" t="str">
        <f>purchase!C202</f>
        <v>কেজি</v>
      </c>
      <c r="E201" s="47">
        <f>store!X200</f>
        <v>0</v>
      </c>
      <c r="F201" s="47">
        <f t="shared" si="27"/>
        <v>0</v>
      </c>
      <c r="G201" s="47">
        <f>purchase!T202</f>
        <v>0</v>
      </c>
      <c r="H201" s="47">
        <f>G201*purchase!U202</f>
        <v>0</v>
      </c>
      <c r="I201" s="47">
        <f>store!E200</f>
        <v>0</v>
      </c>
      <c r="J201" s="47">
        <f>I201*store!D200</f>
        <v>0</v>
      </c>
      <c r="K201" s="47">
        <f t="shared" si="28"/>
        <v>0</v>
      </c>
      <c r="L201" s="47">
        <f t="shared" si="35"/>
        <v>0</v>
      </c>
      <c r="M201" s="48">
        <f>IF(ISERR((J201+H201)/(G201+I201)),purchase!U202,(J201+H201)/(G201+I201))</f>
        <v>166.66666666666669</v>
      </c>
      <c r="N201" s="49">
        <f t="shared" si="29"/>
        <v>0</v>
      </c>
      <c r="O201" s="49">
        <f t="shared" si="30"/>
        <v>0</v>
      </c>
      <c r="P201" s="50" t="b">
        <f t="shared" si="31"/>
        <v>1</v>
      </c>
      <c r="Q201" s="29" t="str">
        <f t="shared" si="32"/>
        <v>HIDE</v>
      </c>
      <c r="AJ201" s="68">
        <f t="shared" si="33"/>
        <v>166.66666666666669</v>
      </c>
      <c r="AK201" s="68">
        <f t="shared" si="34"/>
        <v>0</v>
      </c>
    </row>
    <row r="202" spans="1:37" ht="20.25" customHeight="1" x14ac:dyDescent="0.3">
      <c r="A202" s="45">
        <f>SUBTOTAL(103,B$4:B202)</f>
        <v>199</v>
      </c>
      <c r="B202" s="21">
        <f>purchase!A203</f>
        <v>199</v>
      </c>
      <c r="C202" s="46" t="str">
        <f>purchase!B203</f>
        <v>পেয়াজ পাতা</v>
      </c>
      <c r="D202" s="21" t="str">
        <f>purchase!C203</f>
        <v>কেজি</v>
      </c>
      <c r="E202" s="47">
        <f>store!X201</f>
        <v>0</v>
      </c>
      <c r="F202" s="47">
        <f t="shared" si="27"/>
        <v>0</v>
      </c>
      <c r="G202" s="47">
        <f>purchase!T203</f>
        <v>0</v>
      </c>
      <c r="H202" s="47">
        <f>G202*purchase!U203</f>
        <v>0</v>
      </c>
      <c r="I202" s="47">
        <f>store!E201</f>
        <v>0</v>
      </c>
      <c r="J202" s="47">
        <f>I202*store!D201</f>
        <v>0</v>
      </c>
      <c r="K202" s="47">
        <f t="shared" si="28"/>
        <v>0</v>
      </c>
      <c r="L202" s="47">
        <f t="shared" si="35"/>
        <v>0</v>
      </c>
      <c r="M202" s="48">
        <f>IF(ISERR((J202+H202)/(G202+I202)),purchase!U203,(J202+H202)/(G202+I202))</f>
        <v>220</v>
      </c>
      <c r="N202" s="49">
        <f t="shared" si="29"/>
        <v>0</v>
      </c>
      <c r="O202" s="49">
        <f t="shared" si="30"/>
        <v>0</v>
      </c>
      <c r="P202" s="50" t="b">
        <f t="shared" si="31"/>
        <v>1</v>
      </c>
      <c r="Q202" s="29" t="str">
        <f t="shared" si="32"/>
        <v>HIDE</v>
      </c>
      <c r="AJ202" s="68">
        <f t="shared" si="33"/>
        <v>220</v>
      </c>
      <c r="AK202" s="68">
        <f t="shared" si="34"/>
        <v>0</v>
      </c>
    </row>
    <row r="203" spans="1:37" ht="20.25" customHeight="1" x14ac:dyDescent="0.3">
      <c r="A203" s="45">
        <f>SUBTOTAL(103,B$4:B203)</f>
        <v>200</v>
      </c>
      <c r="B203" s="21">
        <f>purchase!A204</f>
        <v>200</v>
      </c>
      <c r="C203" s="46" t="str">
        <f>purchase!B204</f>
        <v>সীম</v>
      </c>
      <c r="D203" s="21" t="str">
        <f>purchase!C204</f>
        <v>কেজি</v>
      </c>
      <c r="E203" s="47">
        <f>store!X202</f>
        <v>15</v>
      </c>
      <c r="F203" s="47">
        <f t="shared" si="27"/>
        <v>375</v>
      </c>
      <c r="G203" s="47">
        <f>purchase!T204</f>
        <v>15</v>
      </c>
      <c r="H203" s="47">
        <f>G203*purchase!U204</f>
        <v>375</v>
      </c>
      <c r="I203" s="47">
        <f>store!E202</f>
        <v>0</v>
      </c>
      <c r="J203" s="47">
        <f>I203*store!D202</f>
        <v>0</v>
      </c>
      <c r="K203" s="47">
        <f t="shared" si="28"/>
        <v>0</v>
      </c>
      <c r="L203" s="47">
        <f t="shared" si="35"/>
        <v>0</v>
      </c>
      <c r="M203" s="48">
        <f>IF(ISERR((J203+H203)/(G203+I203)),purchase!U204,(J203+H203)/(G203+I203))</f>
        <v>25</v>
      </c>
      <c r="N203" s="49">
        <f t="shared" si="29"/>
        <v>375</v>
      </c>
      <c r="O203" s="49">
        <f t="shared" si="30"/>
        <v>375</v>
      </c>
      <c r="P203" s="50" t="b">
        <f t="shared" si="31"/>
        <v>1</v>
      </c>
      <c r="Q203" s="29" t="str">
        <f t="shared" si="32"/>
        <v>SHOW</v>
      </c>
      <c r="AJ203" s="68">
        <f t="shared" si="33"/>
        <v>25</v>
      </c>
      <c r="AK203" s="68">
        <f t="shared" si="34"/>
        <v>0</v>
      </c>
    </row>
    <row r="204" spans="1:37" ht="20.25" customHeight="1" x14ac:dyDescent="0.3">
      <c r="A204" s="45">
        <f>SUBTOTAL(103,B$4:B204)</f>
        <v>201</v>
      </c>
      <c r="B204" s="21">
        <f>purchase!A205</f>
        <v>201</v>
      </c>
      <c r="C204" s="46" t="str">
        <f>purchase!B205</f>
        <v>পটল</v>
      </c>
      <c r="D204" s="21" t="str">
        <f>purchase!C205</f>
        <v>কেজি</v>
      </c>
      <c r="E204" s="47">
        <f>store!X203</f>
        <v>0</v>
      </c>
      <c r="F204" s="47">
        <f t="shared" si="27"/>
        <v>0</v>
      </c>
      <c r="G204" s="47">
        <f>purchase!T205</f>
        <v>0</v>
      </c>
      <c r="H204" s="47">
        <f>G204*purchase!U205</f>
        <v>0</v>
      </c>
      <c r="I204" s="47">
        <f>store!E203</f>
        <v>0</v>
      </c>
      <c r="J204" s="47">
        <f>I204*store!D203</f>
        <v>0</v>
      </c>
      <c r="K204" s="47">
        <f t="shared" si="28"/>
        <v>0</v>
      </c>
      <c r="L204" s="47">
        <f t="shared" si="35"/>
        <v>0</v>
      </c>
      <c r="M204" s="48">
        <f>IF(ISERR((J204+H204)/(G204+I204)),purchase!U205,(J204+H204)/(G204+I204))</f>
        <v>70</v>
      </c>
      <c r="N204" s="49">
        <f t="shared" si="29"/>
        <v>0</v>
      </c>
      <c r="O204" s="49">
        <f t="shared" si="30"/>
        <v>0</v>
      </c>
      <c r="P204" s="50" t="b">
        <f t="shared" si="31"/>
        <v>1</v>
      </c>
      <c r="Q204" s="29" t="str">
        <f t="shared" si="32"/>
        <v>HIDE</v>
      </c>
      <c r="AJ204" s="68">
        <f t="shared" si="33"/>
        <v>70</v>
      </c>
      <c r="AK204" s="68">
        <f t="shared" si="34"/>
        <v>0</v>
      </c>
    </row>
    <row r="205" spans="1:37" ht="20.25" customHeight="1" x14ac:dyDescent="0.3">
      <c r="A205" s="45">
        <f>SUBTOTAL(103,B$4:B205)</f>
        <v>202</v>
      </c>
      <c r="B205" s="21">
        <f>purchase!A206</f>
        <v>202</v>
      </c>
      <c r="C205" s="46" t="str">
        <f>purchase!B206</f>
        <v>ফুলকপি</v>
      </c>
      <c r="D205" s="21" t="str">
        <f>purchase!C206</f>
        <v>কেজি</v>
      </c>
      <c r="E205" s="47">
        <f>store!X204</f>
        <v>76</v>
      </c>
      <c r="F205" s="47">
        <f t="shared" si="27"/>
        <v>1210</v>
      </c>
      <c r="G205" s="47">
        <f>purchase!T206</f>
        <v>76</v>
      </c>
      <c r="H205" s="47">
        <f>G205*purchase!U206</f>
        <v>1210</v>
      </c>
      <c r="I205" s="47">
        <f>store!E204</f>
        <v>0</v>
      </c>
      <c r="J205" s="47">
        <f>I205*store!D204</f>
        <v>0</v>
      </c>
      <c r="K205" s="47">
        <f t="shared" si="28"/>
        <v>0</v>
      </c>
      <c r="L205" s="47">
        <f t="shared" si="35"/>
        <v>0</v>
      </c>
      <c r="M205" s="48">
        <f>IF(ISERR((J205+H205)/(G205+I205)),purchase!U206,(J205+H205)/(G205+I205))</f>
        <v>15.921052631578947</v>
      </c>
      <c r="N205" s="49">
        <f t="shared" si="29"/>
        <v>1210</v>
      </c>
      <c r="O205" s="49">
        <f t="shared" si="30"/>
        <v>1210</v>
      </c>
      <c r="P205" s="50" t="b">
        <f t="shared" si="31"/>
        <v>1</v>
      </c>
      <c r="Q205" s="29" t="str">
        <f t="shared" si="32"/>
        <v>SHOW</v>
      </c>
      <c r="AJ205" s="68">
        <f t="shared" si="33"/>
        <v>15.921052631578947</v>
      </c>
      <c r="AK205" s="68">
        <f t="shared" si="34"/>
        <v>0</v>
      </c>
    </row>
    <row r="206" spans="1:37" ht="20.25" customHeight="1" x14ac:dyDescent="0.3">
      <c r="A206" s="45">
        <f>SUBTOTAL(103,B$4:B206)</f>
        <v>203</v>
      </c>
      <c r="B206" s="21">
        <f>purchase!A207</f>
        <v>203</v>
      </c>
      <c r="C206" s="46" t="str">
        <f>purchase!B207</f>
        <v>পাতাকপি</v>
      </c>
      <c r="D206" s="21" t="str">
        <f>purchase!C207</f>
        <v>কেজি</v>
      </c>
      <c r="E206" s="47">
        <f>store!X205</f>
        <v>22</v>
      </c>
      <c r="F206" s="47">
        <f t="shared" si="27"/>
        <v>640</v>
      </c>
      <c r="G206" s="47">
        <f>purchase!T207</f>
        <v>22</v>
      </c>
      <c r="H206" s="47">
        <f>G206*purchase!U207</f>
        <v>640</v>
      </c>
      <c r="I206" s="47">
        <f>store!E205</f>
        <v>0</v>
      </c>
      <c r="J206" s="47">
        <f>I206*store!D205</f>
        <v>0</v>
      </c>
      <c r="K206" s="47">
        <f t="shared" si="28"/>
        <v>0</v>
      </c>
      <c r="L206" s="47">
        <f t="shared" si="35"/>
        <v>0</v>
      </c>
      <c r="M206" s="48">
        <f>IF(ISERR((J206+H206)/(G206+I206)),purchase!U207,(J206+H206)/(G206+I206))</f>
        <v>29.09090909090909</v>
      </c>
      <c r="N206" s="49">
        <f t="shared" si="29"/>
        <v>640</v>
      </c>
      <c r="O206" s="49">
        <f t="shared" si="30"/>
        <v>640</v>
      </c>
      <c r="P206" s="50" t="b">
        <f t="shared" si="31"/>
        <v>1</v>
      </c>
      <c r="Q206" s="29" t="str">
        <f t="shared" si="32"/>
        <v>SHOW</v>
      </c>
      <c r="AJ206" s="68">
        <f t="shared" si="33"/>
        <v>29.09090909090909</v>
      </c>
      <c r="AK206" s="68">
        <f t="shared" si="34"/>
        <v>0</v>
      </c>
    </row>
    <row r="207" spans="1:37" ht="20.25" customHeight="1" x14ac:dyDescent="0.3">
      <c r="A207" s="45">
        <f>SUBTOTAL(103,B$4:B207)</f>
        <v>204</v>
      </c>
      <c r="B207" s="21">
        <f>purchase!A208</f>
        <v>204</v>
      </c>
      <c r="C207" s="46" t="str">
        <f>purchase!B208</f>
        <v>চিচিঙ্গা (সাদা)</v>
      </c>
      <c r="D207" s="21" t="str">
        <f>purchase!C208</f>
        <v>কেজি</v>
      </c>
      <c r="E207" s="47">
        <f>store!X206</f>
        <v>26</v>
      </c>
      <c r="F207" s="47">
        <f t="shared" si="27"/>
        <v>890.00000000000011</v>
      </c>
      <c r="G207" s="47">
        <f>purchase!T208</f>
        <v>26</v>
      </c>
      <c r="H207" s="47">
        <f>G207*purchase!U208</f>
        <v>890.00000000000011</v>
      </c>
      <c r="I207" s="47">
        <f>store!E206</f>
        <v>0</v>
      </c>
      <c r="J207" s="47">
        <f>I207*store!D206</f>
        <v>0</v>
      </c>
      <c r="K207" s="47">
        <f t="shared" si="28"/>
        <v>0</v>
      </c>
      <c r="L207" s="47">
        <f t="shared" si="35"/>
        <v>0</v>
      </c>
      <c r="M207" s="48">
        <f>IF(ISERR((J207+H207)/(G207+I207)),purchase!U208,(J207+H207)/(G207+I207))</f>
        <v>34.230769230769234</v>
      </c>
      <c r="N207" s="49">
        <f t="shared" si="29"/>
        <v>890.00000000000011</v>
      </c>
      <c r="O207" s="49">
        <f t="shared" si="30"/>
        <v>890.00000000000011</v>
      </c>
      <c r="P207" s="50" t="b">
        <f t="shared" si="31"/>
        <v>1</v>
      </c>
      <c r="Q207" s="29" t="str">
        <f t="shared" si="32"/>
        <v>SHOW</v>
      </c>
      <c r="AJ207" s="68">
        <f t="shared" si="33"/>
        <v>34.230769230769234</v>
      </c>
      <c r="AK207" s="68">
        <f t="shared" si="34"/>
        <v>0</v>
      </c>
    </row>
    <row r="208" spans="1:37" ht="20.25" customHeight="1" x14ac:dyDescent="0.3">
      <c r="A208" s="45">
        <f>SUBTOTAL(103,B$4:B208)</f>
        <v>205</v>
      </c>
      <c r="B208" s="21">
        <f>purchase!A209</f>
        <v>205</v>
      </c>
      <c r="C208" s="46" t="str">
        <f>purchase!B209</f>
        <v>করলা</v>
      </c>
      <c r="D208" s="21" t="str">
        <f>purchase!C209</f>
        <v>কেজি</v>
      </c>
      <c r="E208" s="47">
        <f>store!X207</f>
        <v>20</v>
      </c>
      <c r="F208" s="47">
        <f t="shared" si="27"/>
        <v>1150</v>
      </c>
      <c r="G208" s="47">
        <f>purchase!T209</f>
        <v>20</v>
      </c>
      <c r="H208" s="47">
        <f>G208*purchase!U209</f>
        <v>1150</v>
      </c>
      <c r="I208" s="47">
        <f>store!E207</f>
        <v>0</v>
      </c>
      <c r="J208" s="47">
        <f>I208*store!D207</f>
        <v>0</v>
      </c>
      <c r="K208" s="47">
        <f t="shared" si="28"/>
        <v>0</v>
      </c>
      <c r="L208" s="47">
        <f t="shared" si="35"/>
        <v>0</v>
      </c>
      <c r="M208" s="48">
        <f>IF(ISERR((J208+H208)/(G208+I208)),purchase!U209,(J208+H208)/(G208+I208))</f>
        <v>57.5</v>
      </c>
      <c r="N208" s="49">
        <f t="shared" si="29"/>
        <v>1150</v>
      </c>
      <c r="O208" s="49">
        <f t="shared" si="30"/>
        <v>1150</v>
      </c>
      <c r="P208" s="50" t="b">
        <f t="shared" si="31"/>
        <v>1</v>
      </c>
      <c r="Q208" s="29" t="str">
        <f t="shared" si="32"/>
        <v>SHOW</v>
      </c>
      <c r="AJ208" s="68">
        <f t="shared" si="33"/>
        <v>57.5</v>
      </c>
      <c r="AK208" s="68">
        <f t="shared" si="34"/>
        <v>0</v>
      </c>
    </row>
    <row r="209" spans="1:37" ht="20.25" customHeight="1" x14ac:dyDescent="0.3">
      <c r="A209" s="45">
        <f>SUBTOTAL(103,B$4:B209)</f>
        <v>206</v>
      </c>
      <c r="B209" s="21">
        <f>purchase!A210</f>
        <v>206</v>
      </c>
      <c r="C209" s="46" t="str">
        <f>purchase!B210</f>
        <v>বিট/ওলকপি</v>
      </c>
      <c r="D209" s="21" t="str">
        <f>purchase!C210</f>
        <v>কেজি</v>
      </c>
      <c r="E209" s="47">
        <f>store!X208</f>
        <v>0</v>
      </c>
      <c r="F209" s="47">
        <f t="shared" si="27"/>
        <v>0</v>
      </c>
      <c r="G209" s="47">
        <f>purchase!T210</f>
        <v>0</v>
      </c>
      <c r="H209" s="47">
        <f>G209*purchase!U210</f>
        <v>0</v>
      </c>
      <c r="I209" s="47">
        <f>store!E208</f>
        <v>0</v>
      </c>
      <c r="J209" s="47">
        <f>I209*store!D208</f>
        <v>0</v>
      </c>
      <c r="K209" s="47">
        <f t="shared" si="28"/>
        <v>0</v>
      </c>
      <c r="L209" s="47">
        <f t="shared" si="35"/>
        <v>0</v>
      </c>
      <c r="M209" s="48">
        <f>IF(ISERR((J209+H209)/(G209+I209)),purchase!U210,(J209+H209)/(G209+I209))</f>
        <v>0</v>
      </c>
      <c r="N209" s="49">
        <f t="shared" si="29"/>
        <v>0</v>
      </c>
      <c r="O209" s="49">
        <f t="shared" si="30"/>
        <v>0</v>
      </c>
      <c r="P209" s="50" t="b">
        <f t="shared" si="31"/>
        <v>1</v>
      </c>
      <c r="Q209" s="29" t="str">
        <f t="shared" si="32"/>
        <v>HIDE</v>
      </c>
      <c r="AJ209" s="68">
        <f t="shared" si="33"/>
        <v>0</v>
      </c>
      <c r="AK209" s="68">
        <f t="shared" si="34"/>
        <v>0</v>
      </c>
    </row>
    <row r="210" spans="1:37" ht="20.25" customHeight="1" x14ac:dyDescent="0.3">
      <c r="A210" s="45">
        <f>SUBTOTAL(103,B$4:B210)</f>
        <v>207</v>
      </c>
      <c r="B210" s="21">
        <f>purchase!A211</f>
        <v>207</v>
      </c>
      <c r="C210" s="46" t="str">
        <f>purchase!B211</f>
        <v>কচুর মুখি</v>
      </c>
      <c r="D210" s="21" t="str">
        <f>purchase!C211</f>
        <v>কেজি</v>
      </c>
      <c r="E210" s="47">
        <f>store!X209</f>
        <v>0</v>
      </c>
      <c r="F210" s="47">
        <f t="shared" si="27"/>
        <v>0</v>
      </c>
      <c r="G210" s="47">
        <f>purchase!T211</f>
        <v>0</v>
      </c>
      <c r="H210" s="47">
        <f>G210*purchase!U211</f>
        <v>0</v>
      </c>
      <c r="I210" s="47">
        <f>store!E209</f>
        <v>0</v>
      </c>
      <c r="J210" s="47">
        <f>I210*store!D209</f>
        <v>0</v>
      </c>
      <c r="K210" s="47">
        <f t="shared" si="28"/>
        <v>0</v>
      </c>
      <c r="L210" s="47">
        <f t="shared" si="35"/>
        <v>0</v>
      </c>
      <c r="M210" s="48">
        <f>IF(ISERR((J210+H210)/(G210+I210)),purchase!U211,(J210+H210)/(G210+I210))</f>
        <v>80</v>
      </c>
      <c r="N210" s="49">
        <f t="shared" si="29"/>
        <v>0</v>
      </c>
      <c r="O210" s="49">
        <f t="shared" si="30"/>
        <v>0</v>
      </c>
      <c r="P210" s="50" t="b">
        <f t="shared" si="31"/>
        <v>1</v>
      </c>
      <c r="Q210" s="29" t="str">
        <f t="shared" si="32"/>
        <v>HIDE</v>
      </c>
      <c r="AJ210" s="68">
        <f t="shared" si="33"/>
        <v>80</v>
      </c>
      <c r="AK210" s="68">
        <f t="shared" si="34"/>
        <v>0</v>
      </c>
    </row>
    <row r="211" spans="1:37" ht="20.25" customHeight="1" x14ac:dyDescent="0.3">
      <c r="A211" s="45">
        <f>SUBTOTAL(103,B$4:B211)</f>
        <v>208</v>
      </c>
      <c r="B211" s="21">
        <f>purchase!A212</f>
        <v>208</v>
      </c>
      <c r="C211" s="46" t="str">
        <f>purchase!B212</f>
        <v>সজনা/জলপাই</v>
      </c>
      <c r="D211" s="21" t="str">
        <f>purchase!C212</f>
        <v>কেজি</v>
      </c>
      <c r="E211" s="47">
        <f>store!X210</f>
        <v>0</v>
      </c>
      <c r="F211" s="47">
        <f t="shared" si="27"/>
        <v>0</v>
      </c>
      <c r="G211" s="47">
        <f>purchase!T212</f>
        <v>0</v>
      </c>
      <c r="H211" s="47">
        <f>G211*purchase!U212</f>
        <v>0</v>
      </c>
      <c r="I211" s="47">
        <f>store!E210</f>
        <v>0</v>
      </c>
      <c r="J211" s="47">
        <f>I211*store!D210</f>
        <v>0</v>
      </c>
      <c r="K211" s="47">
        <f t="shared" si="28"/>
        <v>0</v>
      </c>
      <c r="L211" s="47">
        <f t="shared" si="35"/>
        <v>0</v>
      </c>
      <c r="M211" s="48">
        <f>IF(ISERR((J211+H211)/(G211+I211)),purchase!U212,(J211+H211)/(G211+I211))</f>
        <v>150</v>
      </c>
      <c r="N211" s="49">
        <f t="shared" si="29"/>
        <v>0</v>
      </c>
      <c r="O211" s="49">
        <f t="shared" si="30"/>
        <v>0</v>
      </c>
      <c r="P211" s="50" t="b">
        <f t="shared" si="31"/>
        <v>1</v>
      </c>
      <c r="Q211" s="29" t="str">
        <f t="shared" si="32"/>
        <v>HIDE</v>
      </c>
      <c r="AJ211" s="68">
        <f t="shared" si="33"/>
        <v>150</v>
      </c>
      <c r="AK211" s="68">
        <f t="shared" si="34"/>
        <v>0</v>
      </c>
    </row>
    <row r="212" spans="1:37" ht="20.25" customHeight="1" x14ac:dyDescent="0.3">
      <c r="A212" s="45">
        <f>SUBTOTAL(103,B$4:B212)</f>
        <v>209</v>
      </c>
      <c r="B212" s="21">
        <f>purchase!A213</f>
        <v>209</v>
      </c>
      <c r="C212" s="46" t="str">
        <f>purchase!B213</f>
        <v>ভেন্ডি/ঢ়েঁড়স</v>
      </c>
      <c r="D212" s="21" t="str">
        <f>purchase!C213</f>
        <v>কেজি</v>
      </c>
      <c r="E212" s="47">
        <f>store!X211</f>
        <v>0</v>
      </c>
      <c r="F212" s="47">
        <f t="shared" si="27"/>
        <v>0</v>
      </c>
      <c r="G212" s="47">
        <f>purchase!T213</f>
        <v>0</v>
      </c>
      <c r="H212" s="47">
        <f>G212*purchase!U213</f>
        <v>0</v>
      </c>
      <c r="I212" s="47">
        <f>store!E211</f>
        <v>0</v>
      </c>
      <c r="J212" s="47">
        <f>I212*store!D211</f>
        <v>0</v>
      </c>
      <c r="K212" s="47">
        <f t="shared" si="28"/>
        <v>0</v>
      </c>
      <c r="L212" s="47">
        <f t="shared" si="35"/>
        <v>0</v>
      </c>
      <c r="M212" s="48">
        <f>IF(ISERR((J212+H212)/(G212+I212)),purchase!U213,(J212+H212)/(G212+I212))</f>
        <v>50</v>
      </c>
      <c r="N212" s="49">
        <f t="shared" si="29"/>
        <v>0</v>
      </c>
      <c r="O212" s="49">
        <f t="shared" si="30"/>
        <v>0</v>
      </c>
      <c r="P212" s="50" t="b">
        <f t="shared" si="31"/>
        <v>1</v>
      </c>
      <c r="Q212" s="29" t="str">
        <f t="shared" si="32"/>
        <v>HIDE</v>
      </c>
      <c r="AJ212" s="68">
        <f t="shared" si="33"/>
        <v>50</v>
      </c>
      <c r="AK212" s="68">
        <f t="shared" si="34"/>
        <v>0</v>
      </c>
    </row>
    <row r="213" spans="1:37" ht="20.25" customHeight="1" x14ac:dyDescent="0.3">
      <c r="A213" s="45">
        <f>SUBTOTAL(103,B$4:B213)</f>
        <v>210</v>
      </c>
      <c r="B213" s="21">
        <f>purchase!A214</f>
        <v>210</v>
      </c>
      <c r="C213" s="46" t="str">
        <f>purchase!B214</f>
        <v>ক্যাপসিকাম (সবুজ/লাল/হলুদ)</v>
      </c>
      <c r="D213" s="21" t="str">
        <f>purchase!C214</f>
        <v>কেজি</v>
      </c>
      <c r="E213" s="47">
        <f>store!X212</f>
        <v>0</v>
      </c>
      <c r="F213" s="47">
        <f t="shared" si="27"/>
        <v>0</v>
      </c>
      <c r="G213" s="47">
        <f>purchase!T214</f>
        <v>0</v>
      </c>
      <c r="H213" s="47">
        <f>G213*purchase!U214</f>
        <v>0</v>
      </c>
      <c r="I213" s="47">
        <f>store!E212</f>
        <v>0</v>
      </c>
      <c r="J213" s="47">
        <f>I213*store!D212</f>
        <v>0</v>
      </c>
      <c r="K213" s="47">
        <f t="shared" si="28"/>
        <v>0</v>
      </c>
      <c r="L213" s="47">
        <f t="shared" si="35"/>
        <v>0</v>
      </c>
      <c r="M213" s="48">
        <f>IF(ISERR((J213+H213)/(G213+I213)),purchase!U214,(J213+H213)/(G213+I213))</f>
        <v>362.66666666666669</v>
      </c>
      <c r="N213" s="49">
        <f t="shared" si="29"/>
        <v>0</v>
      </c>
      <c r="O213" s="49">
        <f t="shared" si="30"/>
        <v>0</v>
      </c>
      <c r="P213" s="50" t="b">
        <f t="shared" si="31"/>
        <v>1</v>
      </c>
      <c r="Q213" s="29" t="str">
        <f t="shared" si="32"/>
        <v>HIDE</v>
      </c>
      <c r="AJ213" s="68">
        <f t="shared" si="33"/>
        <v>362.66666666666669</v>
      </c>
      <c r="AK213" s="68">
        <f t="shared" si="34"/>
        <v>0</v>
      </c>
    </row>
    <row r="214" spans="1:37" ht="20.25" customHeight="1" x14ac:dyDescent="0.3">
      <c r="A214" s="45">
        <f>SUBTOTAL(103,B$4:B214)</f>
        <v>211</v>
      </c>
      <c r="B214" s="21">
        <f>purchase!A215</f>
        <v>211</v>
      </c>
      <c r="C214" s="46" t="str">
        <f>purchase!B215</f>
        <v>ব্রকোলি</v>
      </c>
      <c r="D214" s="21" t="str">
        <f>purchase!C215</f>
        <v>কেজি</v>
      </c>
      <c r="E214" s="47">
        <f>store!X213</f>
        <v>0</v>
      </c>
      <c r="F214" s="47">
        <f t="shared" si="27"/>
        <v>0</v>
      </c>
      <c r="G214" s="47">
        <f>purchase!T215</f>
        <v>0</v>
      </c>
      <c r="H214" s="47">
        <f>G214*purchase!U215</f>
        <v>0</v>
      </c>
      <c r="I214" s="47">
        <f>store!E213</f>
        <v>0</v>
      </c>
      <c r="J214" s="47">
        <f>I214*store!D213</f>
        <v>0</v>
      </c>
      <c r="K214" s="47">
        <f t="shared" si="28"/>
        <v>0</v>
      </c>
      <c r="L214" s="47">
        <f t="shared" si="35"/>
        <v>0</v>
      </c>
      <c r="M214" s="48">
        <f>IF(ISERR((J214+H214)/(G214+I214)),purchase!U215,(J214+H214)/(G214+I214))</f>
        <v>0</v>
      </c>
      <c r="N214" s="49">
        <f t="shared" si="29"/>
        <v>0</v>
      </c>
      <c r="O214" s="49">
        <f t="shared" si="30"/>
        <v>0</v>
      </c>
      <c r="P214" s="50" t="b">
        <f t="shared" si="31"/>
        <v>1</v>
      </c>
      <c r="Q214" s="29" t="str">
        <f t="shared" si="32"/>
        <v>HIDE</v>
      </c>
      <c r="AJ214" s="68">
        <f t="shared" si="33"/>
        <v>0</v>
      </c>
      <c r="AK214" s="68">
        <f t="shared" si="34"/>
        <v>0</v>
      </c>
    </row>
    <row r="215" spans="1:37" ht="20.25" customHeight="1" x14ac:dyDescent="0.3">
      <c r="A215" s="45">
        <f>SUBTOTAL(103,B$4:B215)</f>
        <v>212</v>
      </c>
      <c r="B215" s="21">
        <f>purchase!A216</f>
        <v>212</v>
      </c>
      <c r="C215" s="46" t="str">
        <f>purchase!B216</f>
        <v>পেয়াজ (ইন্ডিয়ান)</v>
      </c>
      <c r="D215" s="21" t="str">
        <f>purchase!C216</f>
        <v>কেজি</v>
      </c>
      <c r="E215" s="47">
        <f>store!X214</f>
        <v>12</v>
      </c>
      <c r="F215" s="47">
        <f t="shared" si="27"/>
        <v>590</v>
      </c>
      <c r="G215" s="47">
        <f>purchase!T216</f>
        <v>12</v>
      </c>
      <c r="H215" s="47">
        <f>G215*purchase!U216</f>
        <v>590</v>
      </c>
      <c r="I215" s="47">
        <f>store!E214</f>
        <v>0</v>
      </c>
      <c r="J215" s="47">
        <f>I215*store!D214</f>
        <v>0</v>
      </c>
      <c r="K215" s="47">
        <f t="shared" si="28"/>
        <v>0</v>
      </c>
      <c r="L215" s="47">
        <f t="shared" si="35"/>
        <v>0</v>
      </c>
      <c r="M215" s="48">
        <f>IF(ISERR((J215+H215)/(G215+I215)),purchase!U216,(J215+H215)/(G215+I215))</f>
        <v>49.166666666666664</v>
      </c>
      <c r="N215" s="49">
        <f t="shared" si="29"/>
        <v>590</v>
      </c>
      <c r="O215" s="49">
        <f t="shared" si="30"/>
        <v>590</v>
      </c>
      <c r="P215" s="50" t="b">
        <f t="shared" si="31"/>
        <v>1</v>
      </c>
      <c r="Q215" s="29" t="str">
        <f t="shared" si="32"/>
        <v>SHOW</v>
      </c>
      <c r="AJ215" s="68">
        <f t="shared" si="33"/>
        <v>49.166666666666664</v>
      </c>
      <c r="AK215" s="68">
        <f t="shared" si="34"/>
        <v>0</v>
      </c>
    </row>
    <row r="216" spans="1:37" ht="20.25" customHeight="1" x14ac:dyDescent="0.3">
      <c r="A216" s="45">
        <f>SUBTOTAL(103,B$4:B216)</f>
        <v>213</v>
      </c>
      <c r="B216" s="21">
        <f>purchase!A217</f>
        <v>213</v>
      </c>
      <c r="C216" s="46" t="str">
        <f>purchase!B217</f>
        <v xml:space="preserve"> চিকেন বল/ফিস ফিঙ্গার</v>
      </c>
      <c r="D216" s="21" t="str">
        <f>purchase!C217</f>
        <v>প্যাকেট</v>
      </c>
      <c r="E216" s="47">
        <f>store!X215</f>
        <v>0</v>
      </c>
      <c r="F216" s="47">
        <f t="shared" si="27"/>
        <v>0</v>
      </c>
      <c r="G216" s="47">
        <f>purchase!T217</f>
        <v>0</v>
      </c>
      <c r="H216" s="47">
        <f>G216*purchase!U217</f>
        <v>0</v>
      </c>
      <c r="I216" s="47">
        <f>store!E215</f>
        <v>0</v>
      </c>
      <c r="J216" s="47">
        <f>I216*store!D215</f>
        <v>0</v>
      </c>
      <c r="K216" s="47">
        <f t="shared" si="28"/>
        <v>0</v>
      </c>
      <c r="L216" s="47">
        <f t="shared" si="35"/>
        <v>0</v>
      </c>
      <c r="M216" s="48">
        <f>IF(ISERR((J216+H216)/(G216+I216)),purchase!U217,(J216+H216)/(G216+I216))</f>
        <v>1386</v>
      </c>
      <c r="N216" s="49">
        <f t="shared" si="29"/>
        <v>0</v>
      </c>
      <c r="O216" s="49">
        <f t="shared" si="30"/>
        <v>0</v>
      </c>
      <c r="P216" s="50" t="b">
        <f t="shared" si="31"/>
        <v>1</v>
      </c>
      <c r="Q216" s="29" t="str">
        <f t="shared" si="32"/>
        <v>HIDE</v>
      </c>
      <c r="AJ216" s="68">
        <f t="shared" si="33"/>
        <v>1386</v>
      </c>
      <c r="AK216" s="68">
        <f t="shared" si="34"/>
        <v>0</v>
      </c>
    </row>
    <row r="217" spans="1:37" ht="20.25" customHeight="1" x14ac:dyDescent="0.3">
      <c r="A217" s="45">
        <f>SUBTOTAL(103,B$4:B217)</f>
        <v>214</v>
      </c>
      <c r="B217" s="21">
        <f>purchase!A218</f>
        <v>214</v>
      </c>
      <c r="C217" s="46" t="str">
        <f>purchase!B218</f>
        <v xml:space="preserve">থাই আদা </v>
      </c>
      <c r="D217" s="21" t="str">
        <f>purchase!C218</f>
        <v>কেজি</v>
      </c>
      <c r="E217" s="47">
        <f>store!X216</f>
        <v>0</v>
      </c>
      <c r="F217" s="47">
        <f t="shared" si="27"/>
        <v>0</v>
      </c>
      <c r="G217" s="47">
        <f>purchase!T218</f>
        <v>0</v>
      </c>
      <c r="H217" s="47">
        <f>G217*purchase!U218</f>
        <v>0</v>
      </c>
      <c r="I217" s="47">
        <f>store!E216</f>
        <v>0</v>
      </c>
      <c r="J217" s="47">
        <f>I217*store!D216</f>
        <v>0</v>
      </c>
      <c r="K217" s="47">
        <f t="shared" si="28"/>
        <v>0</v>
      </c>
      <c r="L217" s="47">
        <f t="shared" si="35"/>
        <v>0</v>
      </c>
      <c r="M217" s="48">
        <f>IF(ISERR((J217+H217)/(G217+I217)),purchase!U218,(J217+H217)/(G217+I217))</f>
        <v>300</v>
      </c>
      <c r="N217" s="49">
        <f t="shared" si="29"/>
        <v>0</v>
      </c>
      <c r="O217" s="49">
        <f t="shared" si="30"/>
        <v>0</v>
      </c>
      <c r="P217" s="50" t="b">
        <f t="shared" si="31"/>
        <v>1</v>
      </c>
      <c r="Q217" s="29" t="str">
        <f t="shared" si="32"/>
        <v>HIDE</v>
      </c>
      <c r="AJ217" s="68">
        <f t="shared" si="33"/>
        <v>300</v>
      </c>
      <c r="AK217" s="68">
        <f t="shared" si="34"/>
        <v>0</v>
      </c>
    </row>
    <row r="218" spans="1:37" ht="20.25" customHeight="1" x14ac:dyDescent="0.3">
      <c r="A218" s="45">
        <f>SUBTOTAL(103,B$4:B218)</f>
        <v>215</v>
      </c>
      <c r="B218" s="21">
        <f>purchase!A219</f>
        <v>215</v>
      </c>
      <c r="C218" s="46" t="str">
        <f>purchase!B219</f>
        <v>থাই পাতা</v>
      </c>
      <c r="D218" s="21" t="str">
        <f>purchase!C219</f>
        <v>কেজি</v>
      </c>
      <c r="E218" s="47">
        <f>store!X217</f>
        <v>0</v>
      </c>
      <c r="F218" s="47">
        <f t="shared" si="27"/>
        <v>0</v>
      </c>
      <c r="G218" s="47">
        <f>purchase!T219</f>
        <v>0</v>
      </c>
      <c r="H218" s="47">
        <f>G218*purchase!U219</f>
        <v>0</v>
      </c>
      <c r="I218" s="47">
        <f>store!E217</f>
        <v>0</v>
      </c>
      <c r="J218" s="47">
        <f>I218*store!D217</f>
        <v>0</v>
      </c>
      <c r="K218" s="47">
        <f t="shared" si="28"/>
        <v>0</v>
      </c>
      <c r="L218" s="47">
        <f t="shared" si="35"/>
        <v>0</v>
      </c>
      <c r="M218" s="48">
        <f>IF(ISERR((J218+H218)/(G218+I218)),purchase!U219,(J218+H218)/(G218+I218))</f>
        <v>140</v>
      </c>
      <c r="N218" s="49">
        <f t="shared" si="29"/>
        <v>0</v>
      </c>
      <c r="O218" s="49">
        <f t="shared" si="30"/>
        <v>0</v>
      </c>
      <c r="P218" s="50" t="b">
        <f t="shared" si="31"/>
        <v>1</v>
      </c>
      <c r="Q218" s="29" t="str">
        <f t="shared" si="32"/>
        <v>HIDE</v>
      </c>
      <c r="AJ218" s="68">
        <f t="shared" si="33"/>
        <v>140</v>
      </c>
      <c r="AK218" s="68">
        <f t="shared" si="34"/>
        <v>0</v>
      </c>
    </row>
    <row r="219" spans="1:37" ht="20.25" customHeight="1" x14ac:dyDescent="0.3">
      <c r="A219" s="45">
        <f>SUBTOTAL(103,B$4:B219)</f>
        <v>216</v>
      </c>
      <c r="B219" s="21">
        <f>purchase!A220</f>
        <v>216</v>
      </c>
      <c r="C219" s="46" t="str">
        <f>purchase!B220</f>
        <v>মাশরুম</v>
      </c>
      <c r="D219" s="21" t="str">
        <f>purchase!C220</f>
        <v>কেজি</v>
      </c>
      <c r="E219" s="47">
        <f>store!X218</f>
        <v>0</v>
      </c>
      <c r="F219" s="47">
        <f t="shared" si="27"/>
        <v>0</v>
      </c>
      <c r="G219" s="47">
        <f>purchase!T220</f>
        <v>0</v>
      </c>
      <c r="H219" s="47">
        <f>G219*purchase!U220</f>
        <v>0</v>
      </c>
      <c r="I219" s="47">
        <f>store!E218</f>
        <v>0</v>
      </c>
      <c r="J219" s="47">
        <f>I219*store!D218</f>
        <v>0</v>
      </c>
      <c r="K219" s="47">
        <f t="shared" si="28"/>
        <v>0</v>
      </c>
      <c r="L219" s="47">
        <f t="shared" si="35"/>
        <v>0</v>
      </c>
      <c r="M219" s="48">
        <f>IF(ISERR((J219+H219)/(G219+I219)),purchase!U220,(J219+H219)/(G219+I219))</f>
        <v>130</v>
      </c>
      <c r="N219" s="49">
        <f t="shared" si="29"/>
        <v>0</v>
      </c>
      <c r="O219" s="49">
        <f t="shared" si="30"/>
        <v>0</v>
      </c>
      <c r="P219" s="50" t="b">
        <f t="shared" si="31"/>
        <v>1</v>
      </c>
      <c r="Q219" s="29" t="str">
        <f t="shared" si="32"/>
        <v>HIDE</v>
      </c>
      <c r="AJ219" s="68">
        <f t="shared" si="33"/>
        <v>130</v>
      </c>
      <c r="AK219" s="68">
        <f t="shared" si="34"/>
        <v>0</v>
      </c>
    </row>
    <row r="220" spans="1:37" ht="20.25" customHeight="1" x14ac:dyDescent="0.3">
      <c r="A220" s="45">
        <f>SUBTOTAL(103,B$4:B220)</f>
        <v>217</v>
      </c>
      <c r="B220" s="21">
        <f>purchase!A221</f>
        <v>217</v>
      </c>
      <c r="C220" s="46" t="str">
        <f>purchase!B221</f>
        <v>কনফ্লাওয়ার</v>
      </c>
      <c r="D220" s="21" t="str">
        <f>purchase!C221</f>
        <v>পিস</v>
      </c>
      <c r="E220" s="47">
        <f>store!X219</f>
        <v>0</v>
      </c>
      <c r="F220" s="47">
        <f t="shared" si="27"/>
        <v>0</v>
      </c>
      <c r="G220" s="47">
        <f>purchase!T221</f>
        <v>0</v>
      </c>
      <c r="H220" s="47">
        <f>G220*purchase!U221</f>
        <v>0</v>
      </c>
      <c r="I220" s="47">
        <f>store!E219</f>
        <v>0</v>
      </c>
      <c r="J220" s="47">
        <f>I220*store!D219</f>
        <v>0</v>
      </c>
      <c r="K220" s="47">
        <f t="shared" si="28"/>
        <v>0</v>
      </c>
      <c r="L220" s="47">
        <f t="shared" si="35"/>
        <v>0</v>
      </c>
      <c r="M220" s="48">
        <f>IF(ISERR((J220+H220)/(G220+I220)),purchase!U221,(J220+H220)/(G220+I220))</f>
        <v>0</v>
      </c>
      <c r="N220" s="49">
        <f t="shared" si="29"/>
        <v>0</v>
      </c>
      <c r="O220" s="49">
        <f t="shared" si="30"/>
        <v>0</v>
      </c>
      <c r="P220" s="50" t="b">
        <f t="shared" si="31"/>
        <v>1</v>
      </c>
      <c r="Q220" s="29" t="str">
        <f t="shared" si="32"/>
        <v>HIDE</v>
      </c>
      <c r="AJ220" s="68">
        <f t="shared" si="33"/>
        <v>0</v>
      </c>
      <c r="AK220" s="68">
        <f t="shared" si="34"/>
        <v>0</v>
      </c>
    </row>
    <row r="221" spans="1:37" ht="20.25" customHeight="1" x14ac:dyDescent="0.3">
      <c r="A221" s="45">
        <f>SUBTOTAL(103,B$4:B221)</f>
        <v>218</v>
      </c>
      <c r="B221" s="21">
        <f>purchase!A222</f>
        <v>218</v>
      </c>
      <c r="C221" s="46" t="str">
        <f>purchase!B222</f>
        <v>মাজনী</v>
      </c>
      <c r="D221" s="21" t="str">
        <f>purchase!C222</f>
        <v>কেজি</v>
      </c>
      <c r="E221" s="47">
        <f>store!X220</f>
        <v>0</v>
      </c>
      <c r="F221" s="47">
        <f t="shared" si="27"/>
        <v>0</v>
      </c>
      <c r="G221" s="47">
        <f>purchase!T222</f>
        <v>0</v>
      </c>
      <c r="H221" s="47">
        <f>G221*purchase!U222</f>
        <v>0</v>
      </c>
      <c r="I221" s="47">
        <f>store!E220</f>
        <v>0</v>
      </c>
      <c r="J221" s="47">
        <f>I221*store!D220</f>
        <v>0</v>
      </c>
      <c r="K221" s="47">
        <f t="shared" si="28"/>
        <v>0</v>
      </c>
      <c r="L221" s="47">
        <f t="shared" si="35"/>
        <v>0</v>
      </c>
      <c r="M221" s="48">
        <f>IF(ISERR((J221+H221)/(G221+I221)),purchase!U222,(J221+H221)/(G221+I221))</f>
        <v>0</v>
      </c>
      <c r="N221" s="49">
        <f t="shared" si="29"/>
        <v>0</v>
      </c>
      <c r="O221" s="49">
        <f t="shared" si="30"/>
        <v>0</v>
      </c>
      <c r="P221" s="50" t="b">
        <f t="shared" si="31"/>
        <v>1</v>
      </c>
      <c r="Q221" s="29" t="str">
        <f t="shared" si="32"/>
        <v>HIDE</v>
      </c>
      <c r="AJ221" s="68">
        <f t="shared" si="33"/>
        <v>0</v>
      </c>
      <c r="AK221" s="68">
        <f t="shared" si="34"/>
        <v>0</v>
      </c>
    </row>
    <row r="222" spans="1:37" ht="20.25" customHeight="1" x14ac:dyDescent="0.3">
      <c r="A222" s="45">
        <f>SUBTOTAL(103,B$4:B222)</f>
        <v>219</v>
      </c>
      <c r="B222" s="21">
        <f>purchase!A223</f>
        <v>219</v>
      </c>
      <c r="C222" s="46" t="str">
        <f>purchase!B223</f>
        <v>চিজ/পনির</v>
      </c>
      <c r="D222" s="21" t="str">
        <f>purchase!C223</f>
        <v>কেজি</v>
      </c>
      <c r="E222" s="47">
        <f>store!X221</f>
        <v>0</v>
      </c>
      <c r="F222" s="47">
        <f t="shared" si="27"/>
        <v>0</v>
      </c>
      <c r="G222" s="47">
        <f>purchase!T223</f>
        <v>0</v>
      </c>
      <c r="H222" s="47">
        <f>G222*purchase!U223</f>
        <v>0</v>
      </c>
      <c r="I222" s="47">
        <f>store!E221</f>
        <v>0</v>
      </c>
      <c r="J222" s="47">
        <f>I222*store!D221</f>
        <v>0</v>
      </c>
      <c r="K222" s="47">
        <f t="shared" si="28"/>
        <v>0</v>
      </c>
      <c r="L222" s="47">
        <f t="shared" si="35"/>
        <v>0</v>
      </c>
      <c r="M222" s="48">
        <f>IF(ISERR((J222+H222)/(G222+I222)),purchase!U223,(J222+H222)/(G222+I222))</f>
        <v>1000</v>
      </c>
      <c r="N222" s="49">
        <f t="shared" si="29"/>
        <v>0</v>
      </c>
      <c r="O222" s="49">
        <f t="shared" si="30"/>
        <v>0</v>
      </c>
      <c r="P222" s="50" t="b">
        <f t="shared" si="31"/>
        <v>1</v>
      </c>
      <c r="Q222" s="29" t="str">
        <f t="shared" si="32"/>
        <v>HIDE</v>
      </c>
      <c r="AJ222" s="68">
        <f t="shared" si="33"/>
        <v>1000</v>
      </c>
      <c r="AK222" s="68">
        <f t="shared" si="34"/>
        <v>0</v>
      </c>
    </row>
    <row r="223" spans="1:37" ht="20.25" customHeight="1" x14ac:dyDescent="0.3">
      <c r="A223" s="45">
        <f>SUBTOTAL(103,B$4:B223)</f>
        <v>220</v>
      </c>
      <c r="B223" s="21">
        <f>purchase!A224</f>
        <v>220</v>
      </c>
      <c r="C223" s="46" t="str">
        <f>purchase!B224</f>
        <v>পানি</v>
      </c>
      <c r="D223" s="21" t="str">
        <f>purchase!C224</f>
        <v>লিটার</v>
      </c>
      <c r="E223" s="47">
        <f>store!X222</f>
        <v>0</v>
      </c>
      <c r="F223" s="47">
        <f t="shared" si="27"/>
        <v>0</v>
      </c>
      <c r="G223" s="47">
        <f>purchase!T224</f>
        <v>0</v>
      </c>
      <c r="H223" s="47">
        <f>G223*purchase!U224</f>
        <v>0</v>
      </c>
      <c r="I223" s="47">
        <f>store!E222</f>
        <v>0</v>
      </c>
      <c r="J223" s="47">
        <f>I223*store!D222</f>
        <v>0</v>
      </c>
      <c r="K223" s="47">
        <f t="shared" si="28"/>
        <v>0</v>
      </c>
      <c r="L223" s="47">
        <f t="shared" si="35"/>
        <v>0</v>
      </c>
      <c r="M223" s="48">
        <f>IF(ISERR((J223+H223)/(G223+I223)),purchase!U224,(J223+H223)/(G223+I223))</f>
        <v>0</v>
      </c>
      <c r="N223" s="49">
        <f t="shared" si="29"/>
        <v>0</v>
      </c>
      <c r="O223" s="49">
        <f t="shared" si="30"/>
        <v>0</v>
      </c>
      <c r="P223" s="50" t="b">
        <f t="shared" si="31"/>
        <v>1</v>
      </c>
      <c r="Q223" s="29" t="str">
        <f t="shared" si="32"/>
        <v>HIDE</v>
      </c>
      <c r="AJ223" s="68">
        <f t="shared" si="33"/>
        <v>0</v>
      </c>
      <c r="AK223" s="68">
        <f t="shared" si="34"/>
        <v>0</v>
      </c>
    </row>
    <row r="224" spans="1:37" ht="20.25" customHeight="1" x14ac:dyDescent="0.3">
      <c r="A224" s="45">
        <f>SUBTOTAL(103,B$4:B224)</f>
        <v>221</v>
      </c>
      <c r="B224" s="21">
        <f>purchase!A225</f>
        <v>221</v>
      </c>
      <c r="C224" s="46" t="str">
        <f>purchase!B225</f>
        <v>বড় পানির জার</v>
      </c>
      <c r="D224" s="21" t="str">
        <f>purchase!C225</f>
        <v>পিস</v>
      </c>
      <c r="E224" s="47">
        <f>store!X223</f>
        <v>0</v>
      </c>
      <c r="F224" s="47">
        <f t="shared" si="27"/>
        <v>0</v>
      </c>
      <c r="G224" s="47">
        <f>purchase!T225</f>
        <v>0</v>
      </c>
      <c r="H224" s="47">
        <f>G224*purchase!U225</f>
        <v>0</v>
      </c>
      <c r="I224" s="47">
        <f>store!E223</f>
        <v>0</v>
      </c>
      <c r="J224" s="47">
        <f>I224*store!D223</f>
        <v>0</v>
      </c>
      <c r="K224" s="47">
        <f t="shared" si="28"/>
        <v>0</v>
      </c>
      <c r="L224" s="47">
        <f t="shared" si="35"/>
        <v>0</v>
      </c>
      <c r="M224" s="48">
        <f>IF(ISERR((J224+H224)/(G224+I224)),purchase!U225,(J224+H224)/(G224+I224))</f>
        <v>0</v>
      </c>
      <c r="N224" s="49">
        <f t="shared" si="29"/>
        <v>0</v>
      </c>
      <c r="O224" s="49">
        <f t="shared" si="30"/>
        <v>0</v>
      </c>
      <c r="P224" s="50" t="b">
        <f t="shared" si="31"/>
        <v>1</v>
      </c>
      <c r="Q224" s="29" t="str">
        <f t="shared" si="32"/>
        <v>HIDE</v>
      </c>
      <c r="AJ224" s="68">
        <f t="shared" si="33"/>
        <v>0</v>
      </c>
      <c r="AK224" s="68">
        <f t="shared" si="34"/>
        <v>0</v>
      </c>
    </row>
    <row r="225" spans="1:37" ht="20.25" customHeight="1" x14ac:dyDescent="0.3">
      <c r="A225" s="45">
        <f>SUBTOTAL(103,B$4:B225)</f>
        <v>222</v>
      </c>
      <c r="B225" s="21">
        <f>purchase!A226</f>
        <v>222</v>
      </c>
      <c r="C225" s="46" t="str">
        <f>purchase!B226</f>
        <v>মামপানি</v>
      </c>
      <c r="D225" s="21" t="str">
        <f>purchase!C226</f>
        <v>পিস</v>
      </c>
      <c r="E225" s="47">
        <f>store!X224</f>
        <v>0</v>
      </c>
      <c r="F225" s="47">
        <f t="shared" si="27"/>
        <v>0</v>
      </c>
      <c r="G225" s="47">
        <f>purchase!T226</f>
        <v>0</v>
      </c>
      <c r="H225" s="47">
        <f>G225*purchase!U226</f>
        <v>0</v>
      </c>
      <c r="I225" s="47">
        <f>store!E224</f>
        <v>0</v>
      </c>
      <c r="J225" s="47">
        <f>I225*store!D224</f>
        <v>0</v>
      </c>
      <c r="K225" s="47">
        <f t="shared" si="28"/>
        <v>0</v>
      </c>
      <c r="L225" s="47">
        <f t="shared" si="35"/>
        <v>0</v>
      </c>
      <c r="M225" s="48">
        <f>IF(ISERR((J225+H225)/(G225+I225)),purchase!U226,(J225+H225)/(G225+I225))</f>
        <v>0</v>
      </c>
      <c r="N225" s="49">
        <f t="shared" si="29"/>
        <v>0</v>
      </c>
      <c r="O225" s="49">
        <f t="shared" si="30"/>
        <v>0</v>
      </c>
      <c r="P225" s="50" t="b">
        <f t="shared" si="31"/>
        <v>1</v>
      </c>
      <c r="Q225" s="29" t="str">
        <f t="shared" si="32"/>
        <v>HIDE</v>
      </c>
      <c r="AJ225" s="68">
        <f t="shared" si="33"/>
        <v>0</v>
      </c>
      <c r="AK225" s="68">
        <f t="shared" si="34"/>
        <v>0</v>
      </c>
    </row>
    <row r="226" spans="1:37" ht="20.25" customHeight="1" x14ac:dyDescent="0.3">
      <c r="A226" s="45">
        <f>SUBTOTAL(103,B$4:B226)</f>
        <v>223</v>
      </c>
      <c r="B226" s="21">
        <f>purchase!A227</f>
        <v>223</v>
      </c>
      <c r="C226" s="46" t="str">
        <f>purchase!B227</f>
        <v>মুক্তাপানি (২লি:)</v>
      </c>
      <c r="D226" s="21" t="str">
        <f>purchase!C227</f>
        <v>পিস</v>
      </c>
      <c r="E226" s="47">
        <f>store!X225</f>
        <v>0</v>
      </c>
      <c r="F226" s="47">
        <f t="shared" si="27"/>
        <v>0</v>
      </c>
      <c r="G226" s="47">
        <f>purchase!T227</f>
        <v>0</v>
      </c>
      <c r="H226" s="47">
        <f>G226*purchase!U227</f>
        <v>0</v>
      </c>
      <c r="I226" s="47">
        <f>store!E225</f>
        <v>0</v>
      </c>
      <c r="J226" s="47">
        <f>I226*store!D225</f>
        <v>0</v>
      </c>
      <c r="K226" s="47">
        <f t="shared" si="28"/>
        <v>0</v>
      </c>
      <c r="L226" s="47">
        <f t="shared" si="35"/>
        <v>0</v>
      </c>
      <c r="M226" s="48">
        <f>IF(ISERR((J226+H226)/(G226+I226)),purchase!U227,(J226+H226)/(G226+I226))</f>
        <v>0</v>
      </c>
      <c r="N226" s="49">
        <f t="shared" si="29"/>
        <v>0</v>
      </c>
      <c r="O226" s="49">
        <f t="shared" si="30"/>
        <v>0</v>
      </c>
      <c r="P226" s="50" t="b">
        <f t="shared" si="31"/>
        <v>1</v>
      </c>
      <c r="Q226" s="29" t="str">
        <f t="shared" si="32"/>
        <v>HIDE</v>
      </c>
      <c r="AJ226" s="68">
        <f t="shared" si="33"/>
        <v>0</v>
      </c>
      <c r="AK226" s="68">
        <f t="shared" si="34"/>
        <v>0</v>
      </c>
    </row>
    <row r="227" spans="1:37" ht="20.25" customHeight="1" x14ac:dyDescent="0.3">
      <c r="A227" s="45">
        <f>SUBTOTAL(103,B$4:B227)</f>
        <v>224</v>
      </c>
      <c r="B227" s="21">
        <f>purchase!A228</f>
        <v>224</v>
      </c>
      <c r="C227" s="46" t="str">
        <f>purchase!B228</f>
        <v>মুক্তাপানি(৫০০ মি:লি:)</v>
      </c>
      <c r="D227" s="21" t="str">
        <f>purchase!C228</f>
        <v>পিস</v>
      </c>
      <c r="E227" s="47">
        <f>store!X226</f>
        <v>0</v>
      </c>
      <c r="F227" s="47">
        <f t="shared" si="27"/>
        <v>0</v>
      </c>
      <c r="G227" s="47">
        <f>purchase!T228</f>
        <v>0</v>
      </c>
      <c r="H227" s="47">
        <f>G227*purchase!U228</f>
        <v>0</v>
      </c>
      <c r="I227" s="47">
        <f>store!E226</f>
        <v>0</v>
      </c>
      <c r="J227" s="47">
        <f>I227*store!D226</f>
        <v>0</v>
      </c>
      <c r="K227" s="47">
        <f t="shared" si="28"/>
        <v>0</v>
      </c>
      <c r="L227" s="47">
        <f t="shared" si="35"/>
        <v>0</v>
      </c>
      <c r="M227" s="48">
        <f>IF(ISERR((J227+H227)/(G227+I227)),purchase!U228,(J227+H227)/(G227+I227))</f>
        <v>0</v>
      </c>
      <c r="N227" s="49">
        <f t="shared" si="29"/>
        <v>0</v>
      </c>
      <c r="O227" s="49">
        <f t="shared" si="30"/>
        <v>0</v>
      </c>
      <c r="P227" s="50" t="b">
        <f t="shared" si="31"/>
        <v>1</v>
      </c>
      <c r="Q227" s="29" t="str">
        <f t="shared" si="32"/>
        <v>HIDE</v>
      </c>
      <c r="AJ227" s="68">
        <f t="shared" si="33"/>
        <v>0</v>
      </c>
      <c r="AK227" s="68">
        <f t="shared" si="34"/>
        <v>0</v>
      </c>
    </row>
    <row r="228" spans="1:37" ht="20.25" customHeight="1" x14ac:dyDescent="0.3">
      <c r="A228" s="45">
        <f>SUBTOTAL(103,B$4:B228)</f>
        <v>225</v>
      </c>
      <c r="B228" s="21">
        <f>purchase!A229</f>
        <v>225</v>
      </c>
      <c r="C228" s="46" t="str">
        <f>purchase!B229</f>
        <v>মুক্তাপানি (২৫০মি:লি:)</v>
      </c>
      <c r="D228" s="21" t="str">
        <f>purchase!C229</f>
        <v>পিস</v>
      </c>
      <c r="E228" s="47">
        <f>store!X227</f>
        <v>0</v>
      </c>
      <c r="F228" s="47">
        <f t="shared" si="27"/>
        <v>0</v>
      </c>
      <c r="G228" s="47">
        <f>purchase!T229</f>
        <v>0</v>
      </c>
      <c r="H228" s="47">
        <f>G228*purchase!U229</f>
        <v>0</v>
      </c>
      <c r="I228" s="47">
        <f>store!E227</f>
        <v>0</v>
      </c>
      <c r="J228" s="47">
        <f>I228*store!D227</f>
        <v>0</v>
      </c>
      <c r="K228" s="47">
        <f t="shared" si="28"/>
        <v>0</v>
      </c>
      <c r="L228" s="47">
        <f t="shared" si="35"/>
        <v>0</v>
      </c>
      <c r="M228" s="48">
        <f>IF(ISERR((J228+H228)/(G228+I228)),purchase!U229,(J228+H228)/(G228+I228))</f>
        <v>0</v>
      </c>
      <c r="N228" s="49">
        <f t="shared" si="29"/>
        <v>0</v>
      </c>
      <c r="O228" s="49">
        <f t="shared" si="30"/>
        <v>0</v>
      </c>
      <c r="P228" s="50" t="b">
        <f t="shared" si="31"/>
        <v>1</v>
      </c>
      <c r="Q228" s="29" t="str">
        <f t="shared" si="32"/>
        <v>HIDE</v>
      </c>
      <c r="AJ228" s="68">
        <f t="shared" si="33"/>
        <v>0</v>
      </c>
      <c r="AK228" s="68">
        <f t="shared" si="34"/>
        <v>0</v>
      </c>
    </row>
    <row r="229" spans="1:37" ht="20.25" customHeight="1" x14ac:dyDescent="0.3">
      <c r="A229" s="45">
        <f>SUBTOTAL(103,B$4:B229)</f>
        <v>226</v>
      </c>
      <c r="B229" s="21">
        <f>purchase!A230</f>
        <v>226</v>
      </c>
      <c r="C229" s="46" t="str">
        <f>purchase!B230</f>
        <v>রাজভোগ মিষ্টি/লাড্ডু</v>
      </c>
      <c r="D229" s="21" t="str">
        <f>purchase!C230</f>
        <v>কেজি</v>
      </c>
      <c r="E229" s="47">
        <f>store!X228</f>
        <v>0</v>
      </c>
      <c r="F229" s="47">
        <f t="shared" si="27"/>
        <v>0</v>
      </c>
      <c r="G229" s="47">
        <f>purchase!T230</f>
        <v>0</v>
      </c>
      <c r="H229" s="47">
        <f>G229*purchase!U230</f>
        <v>0</v>
      </c>
      <c r="I229" s="47">
        <f>store!E228</f>
        <v>0</v>
      </c>
      <c r="J229" s="47">
        <f>I229*store!D228</f>
        <v>0</v>
      </c>
      <c r="K229" s="47">
        <f t="shared" si="28"/>
        <v>0</v>
      </c>
      <c r="L229" s="47">
        <f t="shared" si="35"/>
        <v>0</v>
      </c>
      <c r="M229" s="48">
        <f>IF(ISERR((J229+H229)/(G229+I229)),purchase!U230,(J229+H229)/(G229+I229))</f>
        <v>0</v>
      </c>
      <c r="N229" s="49">
        <f t="shared" si="29"/>
        <v>0</v>
      </c>
      <c r="O229" s="49">
        <f t="shared" si="30"/>
        <v>0</v>
      </c>
      <c r="P229" s="50" t="b">
        <f t="shared" si="31"/>
        <v>1</v>
      </c>
      <c r="Q229" s="29" t="str">
        <f t="shared" si="32"/>
        <v>HIDE</v>
      </c>
      <c r="AJ229" s="68">
        <f t="shared" si="33"/>
        <v>0</v>
      </c>
      <c r="AK229" s="68">
        <f t="shared" si="34"/>
        <v>0</v>
      </c>
    </row>
    <row r="230" spans="1:37" ht="20.25" customHeight="1" x14ac:dyDescent="0.3">
      <c r="A230" s="45">
        <f>SUBTOTAL(103,B$4:B230)</f>
        <v>227</v>
      </c>
      <c r="B230" s="21">
        <f>purchase!A231</f>
        <v>227</v>
      </c>
      <c r="C230" s="46" t="str">
        <f>purchase!B231</f>
        <v>কাচাছানার সন্দেশ</v>
      </c>
      <c r="D230" s="21" t="str">
        <f>purchase!C231</f>
        <v>কেজি</v>
      </c>
      <c r="E230" s="47">
        <f>store!X229</f>
        <v>5.54</v>
      </c>
      <c r="F230" s="47">
        <f t="shared" si="27"/>
        <v>3767</v>
      </c>
      <c r="G230" s="47">
        <f>purchase!T231</f>
        <v>5.54</v>
      </c>
      <c r="H230" s="47">
        <f>G230*purchase!U231</f>
        <v>3767</v>
      </c>
      <c r="I230" s="47">
        <f>store!E229</f>
        <v>0</v>
      </c>
      <c r="J230" s="47">
        <f>I230*store!D229</f>
        <v>0</v>
      </c>
      <c r="K230" s="47">
        <f t="shared" si="28"/>
        <v>0</v>
      </c>
      <c r="L230" s="47">
        <f t="shared" si="35"/>
        <v>0</v>
      </c>
      <c r="M230" s="48">
        <f>IF(ISERR((J230+H230)/(G230+I230)),purchase!U231,(J230+H230)/(G230+I230))</f>
        <v>679.96389891696754</v>
      </c>
      <c r="N230" s="49">
        <f t="shared" si="29"/>
        <v>3767</v>
      </c>
      <c r="O230" s="49">
        <f t="shared" si="30"/>
        <v>3767</v>
      </c>
      <c r="P230" s="50" t="b">
        <f t="shared" si="31"/>
        <v>1</v>
      </c>
      <c r="Q230" s="29" t="str">
        <f t="shared" si="32"/>
        <v>SHOW</v>
      </c>
      <c r="AJ230" s="68">
        <f t="shared" si="33"/>
        <v>679.96389891696754</v>
      </c>
      <c r="AK230" s="68">
        <f t="shared" si="34"/>
        <v>0</v>
      </c>
    </row>
    <row r="231" spans="1:37" ht="20.25" customHeight="1" x14ac:dyDescent="0.3">
      <c r="A231" s="45">
        <f>SUBTOTAL(103,B$4:B231)</f>
        <v>228</v>
      </c>
      <c r="B231" s="21">
        <f>purchase!A232</f>
        <v>228</v>
      </c>
      <c r="C231" s="46" t="str">
        <f>purchase!B232</f>
        <v>কফিমেট (চা/কফি,সুগার/নন-সুগার)</v>
      </c>
      <c r="D231" s="21" t="str">
        <f>purchase!C232</f>
        <v>কেজি</v>
      </c>
      <c r="E231" s="47">
        <f>store!X230</f>
        <v>30.5</v>
      </c>
      <c r="F231" s="47">
        <f t="shared" si="27"/>
        <v>28507.479816205065</v>
      </c>
      <c r="G231" s="47">
        <f>purchase!T232</f>
        <v>40</v>
      </c>
      <c r="H231" s="47">
        <f>G231*purchase!U232</f>
        <v>33200</v>
      </c>
      <c r="I231" s="47">
        <f>store!E230</f>
        <v>20.450000000000003</v>
      </c>
      <c r="J231" s="47">
        <f>I231*store!D230</f>
        <v>23300.89032424906</v>
      </c>
      <c r="K231" s="47">
        <f t="shared" si="28"/>
        <v>29.950000000000003</v>
      </c>
      <c r="L231" s="47">
        <f t="shared" si="35"/>
        <v>27993.410508043995</v>
      </c>
      <c r="M231" s="48">
        <f>IF(ISERR((J231+H231)/(G231+I231)),purchase!U232,(J231+H231)/(G231+I231))</f>
        <v>934.67146938377266</v>
      </c>
      <c r="N231" s="49">
        <f t="shared" si="29"/>
        <v>56500.890324249063</v>
      </c>
      <c r="O231" s="49">
        <f t="shared" si="30"/>
        <v>56500.890324249063</v>
      </c>
      <c r="P231" s="50" t="b">
        <f t="shared" si="31"/>
        <v>1</v>
      </c>
      <c r="Q231" s="29" t="str">
        <f t="shared" si="32"/>
        <v>SHOW</v>
      </c>
      <c r="AJ231" s="68">
        <f t="shared" si="33"/>
        <v>934.67146938377266</v>
      </c>
      <c r="AK231" s="68">
        <f t="shared" si="34"/>
        <v>29.950000000000003</v>
      </c>
    </row>
    <row r="232" spans="1:37" ht="20.25" customHeight="1" x14ac:dyDescent="0.3">
      <c r="A232" s="45">
        <f>SUBTOTAL(103,B$4:B232)</f>
        <v>229</v>
      </c>
      <c r="B232" s="21">
        <f>purchase!A233</f>
        <v>229</v>
      </c>
      <c r="C232" s="46" t="str">
        <f>purchase!B233</f>
        <v>কফি কাপ</v>
      </c>
      <c r="D232" s="21" t="str">
        <f>purchase!C233</f>
        <v>পিস</v>
      </c>
      <c r="E232" s="47">
        <f>store!X231</f>
        <v>3477</v>
      </c>
      <c r="F232" s="47">
        <f t="shared" si="27"/>
        <v>4902.1047500348568</v>
      </c>
      <c r="G232" s="47">
        <f>purchase!T233</f>
        <v>3000</v>
      </c>
      <c r="H232" s="47">
        <f>G232*purchase!U233</f>
        <v>4200</v>
      </c>
      <c r="I232" s="47">
        <f>store!E231</f>
        <v>2995</v>
      </c>
      <c r="J232" s="47">
        <f>I232*store!D231</f>
        <v>4252.1478218173625</v>
      </c>
      <c r="K232" s="47">
        <f t="shared" si="28"/>
        <v>2518</v>
      </c>
      <c r="L232" s="47">
        <f t="shared" si="35"/>
        <v>3550.0430717825047</v>
      </c>
      <c r="M232" s="48">
        <f>IF(ISERR((J232+H232)/(G232+I232)),purchase!U233,(J232+H232)/(G232+I232))</f>
        <v>1.4098661921296682</v>
      </c>
      <c r="N232" s="49">
        <f t="shared" si="29"/>
        <v>8452.1478218173615</v>
      </c>
      <c r="O232" s="49">
        <f t="shared" si="30"/>
        <v>8452.1478218173615</v>
      </c>
      <c r="P232" s="50" t="b">
        <f t="shared" si="31"/>
        <v>1</v>
      </c>
      <c r="Q232" s="29" t="str">
        <f t="shared" si="32"/>
        <v>SHOW</v>
      </c>
      <c r="AJ232" s="68">
        <f t="shared" si="33"/>
        <v>1.4098661921296682</v>
      </c>
      <c r="AK232" s="68">
        <f t="shared" si="34"/>
        <v>2518</v>
      </c>
    </row>
    <row r="233" spans="1:37" ht="20.25" customHeight="1" x14ac:dyDescent="0.3">
      <c r="A233" s="45">
        <f>SUBTOTAL(103,B$4:B233)</f>
        <v>230</v>
      </c>
      <c r="B233" s="21">
        <f>purchase!A234</f>
        <v>230</v>
      </c>
      <c r="C233" s="46" t="str">
        <f>purchase!B234</f>
        <v>কাপদই/কাপ আইসক্রিম</v>
      </c>
      <c r="D233" s="21" t="str">
        <f>purchase!C234</f>
        <v>পিস</v>
      </c>
      <c r="E233" s="47">
        <f>store!X232</f>
        <v>207</v>
      </c>
      <c r="F233" s="47">
        <f t="shared" si="27"/>
        <v>5179.2793486432092</v>
      </c>
      <c r="G233" s="47">
        <f>purchase!T234</f>
        <v>270</v>
      </c>
      <c r="H233" s="47">
        <f>G233*purchase!U234</f>
        <v>6750</v>
      </c>
      <c r="I233" s="47">
        <f>store!E232</f>
        <v>31</v>
      </c>
      <c r="J233" s="47">
        <f>I233*store!D232</f>
        <v>781.22262773722628</v>
      </c>
      <c r="K233" s="47">
        <f t="shared" si="28"/>
        <v>94</v>
      </c>
      <c r="L233" s="47">
        <f t="shared" si="35"/>
        <v>2351.9432790940177</v>
      </c>
      <c r="M233" s="48">
        <f>IF(ISERR((J233+H233)/(G233+I233)),purchase!U234,(J233+H233)/(G233+I233))</f>
        <v>25.020673181851251</v>
      </c>
      <c r="N233" s="49">
        <f t="shared" si="29"/>
        <v>7531.2226277372265</v>
      </c>
      <c r="O233" s="49">
        <f t="shared" si="30"/>
        <v>7531.2226277372265</v>
      </c>
      <c r="P233" s="50" t="b">
        <f t="shared" si="31"/>
        <v>1</v>
      </c>
      <c r="Q233" s="29" t="str">
        <f t="shared" si="32"/>
        <v>SHOW</v>
      </c>
      <c r="AJ233" s="68">
        <f t="shared" si="33"/>
        <v>25.020673181851251</v>
      </c>
      <c r="AK233" s="68">
        <f t="shared" si="34"/>
        <v>94</v>
      </c>
    </row>
    <row r="234" spans="1:37" ht="20.25" customHeight="1" x14ac:dyDescent="0.3">
      <c r="A234" s="45">
        <f>SUBTOTAL(103,B$4:B234)</f>
        <v>231</v>
      </c>
      <c r="B234" s="21">
        <f>purchase!A235</f>
        <v>231</v>
      </c>
      <c r="C234" s="46" t="str">
        <f>purchase!B235</f>
        <v xml:space="preserve">চমচম </v>
      </c>
      <c r="D234" s="21" t="str">
        <f>purchase!C235</f>
        <v>কেজি</v>
      </c>
      <c r="E234" s="47">
        <f>store!X233</f>
        <v>0</v>
      </c>
      <c r="F234" s="47">
        <f t="shared" si="27"/>
        <v>0</v>
      </c>
      <c r="G234" s="47">
        <f>purchase!T235</f>
        <v>0</v>
      </c>
      <c r="H234" s="47">
        <f>G234*purchase!U235</f>
        <v>0</v>
      </c>
      <c r="I234" s="47">
        <f>store!E233</f>
        <v>0</v>
      </c>
      <c r="J234" s="47">
        <f>I234*store!D233</f>
        <v>0</v>
      </c>
      <c r="K234" s="47">
        <f t="shared" si="28"/>
        <v>0</v>
      </c>
      <c r="L234" s="47">
        <f t="shared" si="35"/>
        <v>0</v>
      </c>
      <c r="M234" s="48">
        <f>IF(ISERR((J234+H234)/(G234+I234)),purchase!U235,(J234+H234)/(G234+I234))</f>
        <v>500</v>
      </c>
      <c r="N234" s="49">
        <f t="shared" si="29"/>
        <v>0</v>
      </c>
      <c r="O234" s="49">
        <f t="shared" si="30"/>
        <v>0</v>
      </c>
      <c r="P234" s="50" t="b">
        <f t="shared" si="31"/>
        <v>1</v>
      </c>
      <c r="Q234" s="29" t="str">
        <f t="shared" si="32"/>
        <v>HIDE</v>
      </c>
      <c r="AJ234" s="68">
        <f t="shared" si="33"/>
        <v>500</v>
      </c>
      <c r="AK234" s="68">
        <f t="shared" si="34"/>
        <v>0</v>
      </c>
    </row>
    <row r="235" spans="1:37" ht="20.25" customHeight="1" x14ac:dyDescent="0.3">
      <c r="A235" s="45">
        <f>SUBTOTAL(103,B$4:B235)</f>
        <v>232</v>
      </c>
      <c r="B235" s="21">
        <f>purchase!A236</f>
        <v>232</v>
      </c>
      <c r="C235" s="46" t="str">
        <f>purchase!B236</f>
        <v>রসমালাই</v>
      </c>
      <c r="D235" s="21" t="str">
        <f>purchase!C236</f>
        <v>কেজি</v>
      </c>
      <c r="E235" s="47">
        <f>store!X234</f>
        <v>0</v>
      </c>
      <c r="F235" s="47">
        <f t="shared" si="27"/>
        <v>0</v>
      </c>
      <c r="G235" s="47">
        <f>purchase!T236</f>
        <v>0</v>
      </c>
      <c r="H235" s="47">
        <f>G235*purchase!U236</f>
        <v>0</v>
      </c>
      <c r="I235" s="47">
        <f>store!E234</f>
        <v>0</v>
      </c>
      <c r="J235" s="47">
        <f>I235*store!D234</f>
        <v>0</v>
      </c>
      <c r="K235" s="47">
        <f t="shared" si="28"/>
        <v>0</v>
      </c>
      <c r="L235" s="47">
        <f t="shared" si="35"/>
        <v>0</v>
      </c>
      <c r="M235" s="48">
        <f>IF(ISERR((J235+H235)/(G235+I235)),purchase!U236,(J235+H235)/(G235+I235))</f>
        <v>600</v>
      </c>
      <c r="N235" s="49">
        <f t="shared" si="29"/>
        <v>0</v>
      </c>
      <c r="O235" s="49">
        <f t="shared" si="30"/>
        <v>0</v>
      </c>
      <c r="P235" s="50" t="b">
        <f t="shared" si="31"/>
        <v>1</v>
      </c>
      <c r="Q235" s="29" t="str">
        <f t="shared" si="32"/>
        <v>HIDE</v>
      </c>
      <c r="AJ235" s="68">
        <f t="shared" si="33"/>
        <v>600</v>
      </c>
      <c r="AK235" s="68">
        <f t="shared" si="34"/>
        <v>0</v>
      </c>
    </row>
    <row r="236" spans="1:37" ht="20.25" customHeight="1" x14ac:dyDescent="0.3">
      <c r="A236" s="45">
        <f>SUBTOTAL(103,B$4:B236)</f>
        <v>233</v>
      </c>
      <c r="B236" s="21">
        <f>purchase!A237</f>
        <v>233</v>
      </c>
      <c r="C236" s="46" t="str">
        <f>purchase!B237</f>
        <v>জর্দ্দামিষ্টি</v>
      </c>
      <c r="D236" s="21" t="str">
        <f>purchase!C237</f>
        <v>কেজি</v>
      </c>
      <c r="E236" s="47">
        <f>store!X235</f>
        <v>2</v>
      </c>
      <c r="F236" s="47">
        <f t="shared" si="27"/>
        <v>960</v>
      </c>
      <c r="G236" s="47">
        <f>purchase!T237</f>
        <v>2</v>
      </c>
      <c r="H236" s="47">
        <f>G236*purchase!U237</f>
        <v>960</v>
      </c>
      <c r="I236" s="47">
        <f>store!E235</f>
        <v>0</v>
      </c>
      <c r="J236" s="47">
        <f>I236*store!D235</f>
        <v>0</v>
      </c>
      <c r="K236" s="47">
        <f t="shared" si="28"/>
        <v>0</v>
      </c>
      <c r="L236" s="47">
        <f t="shared" si="35"/>
        <v>0</v>
      </c>
      <c r="M236" s="48">
        <f>IF(ISERR((J236+H236)/(G236+I236)),purchase!U237,(J236+H236)/(G236+I236))</f>
        <v>480</v>
      </c>
      <c r="N236" s="49">
        <f t="shared" si="29"/>
        <v>960</v>
      </c>
      <c r="O236" s="49">
        <f t="shared" si="30"/>
        <v>960</v>
      </c>
      <c r="P236" s="50" t="b">
        <f t="shared" si="31"/>
        <v>1</v>
      </c>
      <c r="Q236" s="29" t="str">
        <f t="shared" si="32"/>
        <v>SHOW</v>
      </c>
      <c r="AJ236" s="68">
        <f t="shared" si="33"/>
        <v>480</v>
      </c>
      <c r="AK236" s="68">
        <f t="shared" si="34"/>
        <v>0</v>
      </c>
    </row>
    <row r="237" spans="1:37" ht="20.25" customHeight="1" x14ac:dyDescent="0.3">
      <c r="A237" s="45">
        <f>SUBTOTAL(103,B$4:B237)</f>
        <v>234</v>
      </c>
      <c r="B237" s="21">
        <f>purchase!A238</f>
        <v>234</v>
      </c>
      <c r="C237" s="46" t="str">
        <f>purchase!B238</f>
        <v>কালোজাম</v>
      </c>
      <c r="D237" s="21" t="str">
        <f>purchase!C238</f>
        <v>কেজি</v>
      </c>
      <c r="E237" s="47">
        <f>store!X236</f>
        <v>0</v>
      </c>
      <c r="F237" s="47">
        <f t="shared" si="27"/>
        <v>0</v>
      </c>
      <c r="G237" s="47">
        <f>purchase!T238</f>
        <v>0</v>
      </c>
      <c r="H237" s="47">
        <f>G237*purchase!U238</f>
        <v>0</v>
      </c>
      <c r="I237" s="47">
        <f>store!E236</f>
        <v>0</v>
      </c>
      <c r="J237" s="47">
        <f>I237*store!D236</f>
        <v>0</v>
      </c>
      <c r="K237" s="47">
        <f t="shared" si="28"/>
        <v>0</v>
      </c>
      <c r="L237" s="47">
        <f t="shared" si="35"/>
        <v>0</v>
      </c>
      <c r="M237" s="48">
        <f>IF(ISERR((J237+H237)/(G237+I237)),purchase!U238,(J237+H237)/(G237+I237))</f>
        <v>380</v>
      </c>
      <c r="N237" s="49">
        <f t="shared" si="29"/>
        <v>0</v>
      </c>
      <c r="O237" s="49">
        <f t="shared" si="30"/>
        <v>0</v>
      </c>
      <c r="P237" s="50" t="b">
        <f t="shared" si="31"/>
        <v>1</v>
      </c>
      <c r="Q237" s="29" t="str">
        <f t="shared" si="32"/>
        <v>HIDE</v>
      </c>
      <c r="AJ237" s="68">
        <f t="shared" si="33"/>
        <v>380</v>
      </c>
      <c r="AK237" s="68">
        <f t="shared" si="34"/>
        <v>0</v>
      </c>
    </row>
    <row r="238" spans="1:37" ht="20.25" customHeight="1" x14ac:dyDescent="0.3">
      <c r="A238" s="45">
        <f>SUBTOTAL(103,B$4:B238)</f>
        <v>235</v>
      </c>
      <c r="B238" s="21">
        <f>purchase!A239</f>
        <v>235</v>
      </c>
      <c r="C238" s="46" t="str">
        <f>purchase!B239</f>
        <v>দই (মিষ্টি/টক)</v>
      </c>
      <c r="D238" s="21" t="str">
        <f>purchase!C239</f>
        <v>কেজি</v>
      </c>
      <c r="E238" s="47">
        <f>store!X237</f>
        <v>0</v>
      </c>
      <c r="F238" s="47">
        <f t="shared" si="27"/>
        <v>0</v>
      </c>
      <c r="G238" s="47">
        <f>purchase!T239</f>
        <v>0</v>
      </c>
      <c r="H238" s="47">
        <f>G238*purchase!U239</f>
        <v>0</v>
      </c>
      <c r="I238" s="47">
        <f>store!E237</f>
        <v>0</v>
      </c>
      <c r="J238" s="47">
        <f>I238*store!D237</f>
        <v>0</v>
      </c>
      <c r="K238" s="47">
        <f t="shared" si="28"/>
        <v>0</v>
      </c>
      <c r="L238" s="47">
        <f t="shared" si="35"/>
        <v>0</v>
      </c>
      <c r="M238" s="48">
        <f>IF(ISERR((J238+H238)/(G238+I238)),purchase!U239,(J238+H238)/(G238+I238))</f>
        <v>380</v>
      </c>
      <c r="N238" s="49">
        <f t="shared" si="29"/>
        <v>0</v>
      </c>
      <c r="O238" s="49">
        <f t="shared" si="30"/>
        <v>0</v>
      </c>
      <c r="P238" s="50" t="b">
        <f t="shared" si="31"/>
        <v>1</v>
      </c>
      <c r="Q238" s="29" t="str">
        <f t="shared" si="32"/>
        <v>HIDE</v>
      </c>
      <c r="AJ238" s="68">
        <f t="shared" si="33"/>
        <v>380</v>
      </c>
      <c r="AK238" s="68">
        <f t="shared" si="34"/>
        <v>0</v>
      </c>
    </row>
    <row r="239" spans="1:37" ht="20.25" customHeight="1" x14ac:dyDescent="0.3">
      <c r="A239" s="45">
        <f>SUBTOTAL(103,B$4:B239)</f>
        <v>236</v>
      </c>
      <c r="B239" s="21">
        <f>purchase!A240</f>
        <v>236</v>
      </c>
      <c r="C239" s="46" t="str">
        <f>purchase!B240</f>
        <v>রসগোল্লা/বালুসাই</v>
      </c>
      <c r="D239" s="21" t="str">
        <f>purchase!C240</f>
        <v>কেজি</v>
      </c>
      <c r="E239" s="47">
        <f>store!X238</f>
        <v>0</v>
      </c>
      <c r="F239" s="47">
        <f t="shared" si="27"/>
        <v>0</v>
      </c>
      <c r="G239" s="47">
        <f>purchase!T240</f>
        <v>0</v>
      </c>
      <c r="H239" s="47">
        <f>G239*purchase!U240</f>
        <v>0</v>
      </c>
      <c r="I239" s="47">
        <f>store!E238</f>
        <v>0</v>
      </c>
      <c r="J239" s="47">
        <f>I239*store!D238</f>
        <v>0</v>
      </c>
      <c r="K239" s="47">
        <f t="shared" si="28"/>
        <v>0</v>
      </c>
      <c r="L239" s="47">
        <f t="shared" si="35"/>
        <v>0</v>
      </c>
      <c r="M239" s="48">
        <f>IF(ISERR((J239+H239)/(G239+I239)),purchase!U240,(J239+H239)/(G239+I239))</f>
        <v>1200</v>
      </c>
      <c r="N239" s="49">
        <f t="shared" si="29"/>
        <v>0</v>
      </c>
      <c r="O239" s="49">
        <f t="shared" si="30"/>
        <v>0</v>
      </c>
      <c r="P239" s="50" t="b">
        <f t="shared" si="31"/>
        <v>1</v>
      </c>
      <c r="Q239" s="29" t="str">
        <f t="shared" si="32"/>
        <v>HIDE</v>
      </c>
      <c r="AJ239" s="68">
        <f t="shared" si="33"/>
        <v>1200</v>
      </c>
      <c r="AK239" s="68">
        <f t="shared" si="34"/>
        <v>0</v>
      </c>
    </row>
    <row r="240" spans="1:37" ht="20.25" customHeight="1" x14ac:dyDescent="0.3">
      <c r="A240" s="45">
        <f>SUBTOTAL(103,B$4:B240)</f>
        <v>237</v>
      </c>
      <c r="B240" s="21">
        <f>purchase!A241</f>
        <v>237</v>
      </c>
      <c r="C240" s="46" t="str">
        <f>purchase!B241</f>
        <v>জিলাপী/রেশমী জিলাপী</v>
      </c>
      <c r="D240" s="21" t="str">
        <f>purchase!C241</f>
        <v>কেজি</v>
      </c>
      <c r="E240" s="47">
        <f>store!X239</f>
        <v>0</v>
      </c>
      <c r="F240" s="47">
        <f t="shared" si="27"/>
        <v>0</v>
      </c>
      <c r="G240" s="47">
        <f>purchase!T241</f>
        <v>0</v>
      </c>
      <c r="H240" s="47">
        <f>G240*purchase!U241</f>
        <v>0</v>
      </c>
      <c r="I240" s="47">
        <f>store!E239</f>
        <v>0</v>
      </c>
      <c r="J240" s="47">
        <f>I240*store!D239</f>
        <v>0</v>
      </c>
      <c r="K240" s="47">
        <f t="shared" si="28"/>
        <v>0</v>
      </c>
      <c r="L240" s="47">
        <f t="shared" si="35"/>
        <v>0</v>
      </c>
      <c r="M240" s="48">
        <f>IF(ISERR((J240+H240)/(G240+I240)),purchase!U241,(J240+H240)/(G240+I240))</f>
        <v>320</v>
      </c>
      <c r="N240" s="49">
        <f t="shared" si="29"/>
        <v>0</v>
      </c>
      <c r="O240" s="49">
        <f t="shared" si="30"/>
        <v>0</v>
      </c>
      <c r="P240" s="50" t="b">
        <f t="shared" si="31"/>
        <v>1</v>
      </c>
      <c r="Q240" s="29" t="str">
        <f t="shared" si="32"/>
        <v>HIDE</v>
      </c>
      <c r="AJ240" s="68">
        <f t="shared" si="33"/>
        <v>320</v>
      </c>
      <c r="AK240" s="68">
        <f t="shared" si="34"/>
        <v>0</v>
      </c>
    </row>
    <row r="241" spans="1:37" ht="20.25" customHeight="1" x14ac:dyDescent="0.3">
      <c r="A241" s="45">
        <f>SUBTOTAL(103,B$4:B241)</f>
        <v>238</v>
      </c>
      <c r="B241" s="21">
        <f>purchase!A242</f>
        <v>238</v>
      </c>
      <c r="C241" s="46" t="str">
        <f>purchase!B242</f>
        <v>খেজুর গুড়</v>
      </c>
      <c r="D241" s="21" t="str">
        <f>purchase!C242</f>
        <v>কেজি</v>
      </c>
      <c r="E241" s="47">
        <f>store!X240</f>
        <v>0</v>
      </c>
      <c r="F241" s="47">
        <f t="shared" si="27"/>
        <v>0</v>
      </c>
      <c r="G241" s="47">
        <f>purchase!T242</f>
        <v>0</v>
      </c>
      <c r="H241" s="47">
        <f>G241*purchase!U242</f>
        <v>0</v>
      </c>
      <c r="I241" s="47">
        <f>store!E240</f>
        <v>0</v>
      </c>
      <c r="J241" s="47">
        <f>I241*store!D240</f>
        <v>0</v>
      </c>
      <c r="K241" s="47">
        <f t="shared" si="28"/>
        <v>0</v>
      </c>
      <c r="L241" s="47">
        <f t="shared" si="35"/>
        <v>0</v>
      </c>
      <c r="M241" s="48">
        <f>IF(ISERR((J241+H241)/(G241+I241)),purchase!U242,(J241+H241)/(G241+I241))</f>
        <v>348.01136363636363</v>
      </c>
      <c r="N241" s="49">
        <f t="shared" si="29"/>
        <v>0</v>
      </c>
      <c r="O241" s="49">
        <f t="shared" si="30"/>
        <v>0</v>
      </c>
      <c r="P241" s="50" t="b">
        <f t="shared" si="31"/>
        <v>1</v>
      </c>
      <c r="Q241" s="29" t="str">
        <f t="shared" si="32"/>
        <v>HIDE</v>
      </c>
      <c r="AJ241" s="68">
        <f t="shared" si="33"/>
        <v>348.01136363636363</v>
      </c>
      <c r="AK241" s="68">
        <f t="shared" si="34"/>
        <v>0</v>
      </c>
    </row>
    <row r="242" spans="1:37" ht="20.25" customHeight="1" x14ac:dyDescent="0.3">
      <c r="A242" s="45">
        <f>SUBTOTAL(103,B$4:B242)</f>
        <v>239</v>
      </c>
      <c r="B242" s="21">
        <f>purchase!A243</f>
        <v>239</v>
      </c>
      <c r="C242" s="46" t="str">
        <f>purchase!B243</f>
        <v>চানাচুর</v>
      </c>
      <c r="D242" s="21" t="str">
        <f>purchase!C243</f>
        <v>কেজি</v>
      </c>
      <c r="E242" s="47">
        <f>store!X241</f>
        <v>0</v>
      </c>
      <c r="F242" s="47">
        <f t="shared" si="27"/>
        <v>0</v>
      </c>
      <c r="G242" s="47">
        <f>purchase!T243</f>
        <v>0</v>
      </c>
      <c r="H242" s="47">
        <f>G242*purchase!U243</f>
        <v>0</v>
      </c>
      <c r="I242" s="47">
        <f>store!E241</f>
        <v>0</v>
      </c>
      <c r="J242" s="47">
        <f>I242*store!D241</f>
        <v>0</v>
      </c>
      <c r="K242" s="47">
        <f t="shared" si="28"/>
        <v>0</v>
      </c>
      <c r="L242" s="47">
        <f t="shared" si="35"/>
        <v>0</v>
      </c>
      <c r="M242" s="48">
        <f>IF(ISERR((J242+H242)/(G242+I242)),purchase!U243,(J242+H242)/(G242+I242))</f>
        <v>0</v>
      </c>
      <c r="N242" s="49">
        <f t="shared" si="29"/>
        <v>0</v>
      </c>
      <c r="O242" s="49">
        <f t="shared" si="30"/>
        <v>0</v>
      </c>
      <c r="P242" s="50" t="b">
        <f t="shared" si="31"/>
        <v>1</v>
      </c>
      <c r="Q242" s="29" t="str">
        <f t="shared" si="32"/>
        <v>HIDE</v>
      </c>
      <c r="AJ242" s="68">
        <f t="shared" si="33"/>
        <v>0</v>
      </c>
      <c r="AK242" s="68">
        <f t="shared" si="34"/>
        <v>0</v>
      </c>
    </row>
    <row r="243" spans="1:37" ht="20.25" customHeight="1" x14ac:dyDescent="0.3">
      <c r="A243" s="45">
        <f>SUBTOTAL(103,B$4:B243)</f>
        <v>240</v>
      </c>
      <c r="B243" s="21">
        <f>purchase!A244</f>
        <v>240</v>
      </c>
      <c r="C243" s="46" t="str">
        <f>purchase!B244</f>
        <v>ফক্স চকলেট</v>
      </c>
      <c r="D243" s="21" t="str">
        <f>purchase!C244</f>
        <v>পিস</v>
      </c>
      <c r="E243" s="47">
        <f>store!X242</f>
        <v>0</v>
      </c>
      <c r="F243" s="47">
        <f t="shared" si="27"/>
        <v>0</v>
      </c>
      <c r="G243" s="47">
        <f>purchase!T244</f>
        <v>0</v>
      </c>
      <c r="H243" s="47">
        <f>G243*purchase!U244</f>
        <v>0</v>
      </c>
      <c r="I243" s="47">
        <f>store!E242</f>
        <v>0</v>
      </c>
      <c r="J243" s="47">
        <f>I243*store!D242</f>
        <v>0</v>
      </c>
      <c r="K243" s="47">
        <f t="shared" si="28"/>
        <v>0</v>
      </c>
      <c r="L243" s="47">
        <f t="shared" si="35"/>
        <v>0</v>
      </c>
      <c r="M243" s="48">
        <f>IF(ISERR((J243+H243)/(G243+I243)),purchase!U244,(J243+H243)/(G243+I243))</f>
        <v>300</v>
      </c>
      <c r="N243" s="49">
        <f t="shared" si="29"/>
        <v>0</v>
      </c>
      <c r="O243" s="49">
        <f t="shared" si="30"/>
        <v>0</v>
      </c>
      <c r="P243" s="50" t="b">
        <f t="shared" si="31"/>
        <v>1</v>
      </c>
      <c r="Q243" s="29" t="str">
        <f t="shared" si="32"/>
        <v>HIDE</v>
      </c>
      <c r="AJ243" s="68">
        <f t="shared" si="33"/>
        <v>300</v>
      </c>
      <c r="AK243" s="68">
        <f t="shared" si="34"/>
        <v>0</v>
      </c>
    </row>
    <row r="244" spans="1:37" ht="20.25" customHeight="1" x14ac:dyDescent="0.3">
      <c r="A244" s="45">
        <f>SUBTOTAL(103,B$4:B244)</f>
        <v>241</v>
      </c>
      <c r="B244" s="21">
        <f>purchase!A245</f>
        <v>241</v>
      </c>
      <c r="C244" s="46" t="str">
        <f>purchase!B245</f>
        <v>পরোটা/রুটি/বন</v>
      </c>
      <c r="D244" s="21" t="str">
        <f>purchase!C245</f>
        <v>পিস</v>
      </c>
      <c r="E244" s="47">
        <f>store!X243</f>
        <v>720</v>
      </c>
      <c r="F244" s="47">
        <f t="shared" si="27"/>
        <v>7081.9999999999991</v>
      </c>
      <c r="G244" s="47">
        <f>purchase!T245</f>
        <v>720</v>
      </c>
      <c r="H244" s="47">
        <f>G244*purchase!U245</f>
        <v>7081.9999999999991</v>
      </c>
      <c r="I244" s="47">
        <f>store!E243</f>
        <v>0</v>
      </c>
      <c r="J244" s="47">
        <f>I244*store!D243</f>
        <v>0</v>
      </c>
      <c r="K244" s="47">
        <f t="shared" si="28"/>
        <v>0</v>
      </c>
      <c r="L244" s="47">
        <f t="shared" si="35"/>
        <v>0</v>
      </c>
      <c r="M244" s="48">
        <f>IF(ISERR((J244+H244)/(G244+I244)),purchase!U245,(J244+H244)/(G244+I244))</f>
        <v>9.8361111111111104</v>
      </c>
      <c r="N244" s="49">
        <f t="shared" si="29"/>
        <v>7081.9999999999991</v>
      </c>
      <c r="O244" s="49">
        <f t="shared" si="30"/>
        <v>7081.9999999999991</v>
      </c>
      <c r="P244" s="50" t="b">
        <f t="shared" si="31"/>
        <v>1</v>
      </c>
      <c r="Q244" s="29" t="str">
        <f t="shared" si="32"/>
        <v>SHOW</v>
      </c>
      <c r="AJ244" s="68">
        <f t="shared" si="33"/>
        <v>9.8361111111111104</v>
      </c>
      <c r="AK244" s="68">
        <f t="shared" si="34"/>
        <v>0</v>
      </c>
    </row>
    <row r="245" spans="1:37" ht="20.25" customHeight="1" x14ac:dyDescent="0.3">
      <c r="A245" s="45">
        <f>SUBTOTAL(103,B$4:B245)</f>
        <v>242</v>
      </c>
      <c r="B245" s="21">
        <f>purchase!A246</f>
        <v>242</v>
      </c>
      <c r="C245" s="46" t="str">
        <f>purchase!B246</f>
        <v>থাই স্যুপ</v>
      </c>
      <c r="D245" s="21" t="str">
        <f>purchase!C246</f>
        <v>কেজি</v>
      </c>
      <c r="E245" s="47">
        <f>store!X244</f>
        <v>0</v>
      </c>
      <c r="F245" s="47">
        <f t="shared" si="27"/>
        <v>0</v>
      </c>
      <c r="G245" s="47">
        <f>purchase!T246</f>
        <v>0</v>
      </c>
      <c r="H245" s="47">
        <f>G245*purchase!U246</f>
        <v>0</v>
      </c>
      <c r="I245" s="47">
        <f>store!E244</f>
        <v>0</v>
      </c>
      <c r="J245" s="47">
        <f>I245*store!D244</f>
        <v>0</v>
      </c>
      <c r="K245" s="47">
        <f t="shared" si="28"/>
        <v>0</v>
      </c>
      <c r="L245" s="47">
        <f t="shared" si="35"/>
        <v>0</v>
      </c>
      <c r="M245" s="48">
        <f>IF(ISERR((J245+H245)/(G245+I245)),purchase!U246,(J245+H245)/(G245+I245))</f>
        <v>100</v>
      </c>
      <c r="N245" s="49">
        <f t="shared" si="29"/>
        <v>0</v>
      </c>
      <c r="O245" s="49">
        <f t="shared" si="30"/>
        <v>0</v>
      </c>
      <c r="P245" s="50" t="b">
        <f t="shared" si="31"/>
        <v>1</v>
      </c>
      <c r="Q245" s="29" t="str">
        <f t="shared" si="32"/>
        <v>HIDE</v>
      </c>
      <c r="AJ245" s="68">
        <f t="shared" si="33"/>
        <v>100</v>
      </c>
      <c r="AK245" s="68">
        <f t="shared" si="34"/>
        <v>0</v>
      </c>
    </row>
    <row r="246" spans="1:37" ht="20.25" customHeight="1" x14ac:dyDescent="0.3">
      <c r="A246" s="45">
        <f>SUBTOTAL(103,B$4:B246)</f>
        <v>243</v>
      </c>
      <c r="B246" s="21">
        <f>purchase!A247</f>
        <v>243</v>
      </c>
      <c r="C246" s="46" t="str">
        <f>purchase!B247</f>
        <v>বাটার</v>
      </c>
      <c r="D246" s="21" t="str">
        <f>purchase!C247</f>
        <v>কেজি</v>
      </c>
      <c r="E246" s="47">
        <f>store!X245</f>
        <v>1</v>
      </c>
      <c r="F246" s="47">
        <f t="shared" si="27"/>
        <v>350</v>
      </c>
      <c r="G246" s="47">
        <f>purchase!T247</f>
        <v>0</v>
      </c>
      <c r="H246" s="47">
        <f>G246*purchase!U247</f>
        <v>0</v>
      </c>
      <c r="I246" s="47">
        <f>store!E245</f>
        <v>7</v>
      </c>
      <c r="J246" s="47">
        <f>I246*store!D245</f>
        <v>2450</v>
      </c>
      <c r="K246" s="47">
        <f t="shared" si="28"/>
        <v>6</v>
      </c>
      <c r="L246" s="47">
        <f t="shared" si="35"/>
        <v>2100</v>
      </c>
      <c r="M246" s="48">
        <f>IF(ISERR((J246+H246)/(G246+I246)),purchase!U247,(J246+H246)/(G246+I246))</f>
        <v>350</v>
      </c>
      <c r="N246" s="49">
        <f t="shared" si="29"/>
        <v>2450</v>
      </c>
      <c r="O246" s="49">
        <f t="shared" si="30"/>
        <v>2450</v>
      </c>
      <c r="P246" s="50" t="b">
        <f t="shared" si="31"/>
        <v>1</v>
      </c>
      <c r="Q246" s="29" t="str">
        <f t="shared" si="32"/>
        <v>SHOW</v>
      </c>
      <c r="AJ246" s="68">
        <f t="shared" si="33"/>
        <v>350</v>
      </c>
      <c r="AK246" s="68">
        <f t="shared" si="34"/>
        <v>6</v>
      </c>
    </row>
    <row r="247" spans="1:37" ht="20.25" customHeight="1" x14ac:dyDescent="0.3">
      <c r="A247" s="45">
        <f>SUBTOTAL(103,B$4:B247)</f>
        <v>244</v>
      </c>
      <c r="B247" s="21">
        <f>purchase!A248</f>
        <v>244</v>
      </c>
      <c r="C247" s="46" t="str">
        <f>purchase!B248</f>
        <v>বাবুর্চী বিল</v>
      </c>
      <c r="D247" s="21" t="str">
        <f>purchase!C248</f>
        <v>জন</v>
      </c>
      <c r="E247" s="47">
        <f>store!X246</f>
        <v>0</v>
      </c>
      <c r="F247" s="47">
        <f t="shared" si="27"/>
        <v>0</v>
      </c>
      <c r="G247" s="47">
        <f>purchase!T248</f>
        <v>0</v>
      </c>
      <c r="H247" s="47">
        <f>G247*purchase!U248</f>
        <v>0</v>
      </c>
      <c r="I247" s="47">
        <f>store!E246</f>
        <v>0</v>
      </c>
      <c r="J247" s="47">
        <f>I247*store!D246</f>
        <v>0</v>
      </c>
      <c r="K247" s="47">
        <f t="shared" si="28"/>
        <v>0</v>
      </c>
      <c r="L247" s="47">
        <f t="shared" si="35"/>
        <v>0</v>
      </c>
      <c r="M247" s="48">
        <f>IF(ISERR((J247+H247)/(G247+I247)),purchase!U248,(J247+H247)/(G247+I247))</f>
        <v>17.5</v>
      </c>
      <c r="N247" s="49">
        <f t="shared" si="29"/>
        <v>0</v>
      </c>
      <c r="O247" s="49">
        <f t="shared" si="30"/>
        <v>0</v>
      </c>
      <c r="P247" s="50" t="b">
        <f t="shared" si="31"/>
        <v>1</v>
      </c>
      <c r="Q247" s="29" t="str">
        <f t="shared" si="32"/>
        <v>HIDE</v>
      </c>
      <c r="AJ247" s="68">
        <f t="shared" si="33"/>
        <v>17.5</v>
      </c>
      <c r="AK247" s="68">
        <f t="shared" si="34"/>
        <v>0</v>
      </c>
    </row>
    <row r="248" spans="1:37" s="2" customFormat="1" ht="31.5" customHeight="1" x14ac:dyDescent="0.3">
      <c r="A248" s="45">
        <f>SUBTOTAL(103,B$4:B248)</f>
        <v>245</v>
      </c>
      <c r="B248" s="21">
        <f>purchase!A249</f>
        <v>245</v>
      </c>
      <c r="C248" s="89" t="str">
        <f>purchase!B249</f>
        <v>বিবিধ</v>
      </c>
      <c r="D248" s="21" t="str">
        <f>purchase!C249</f>
        <v>টাকা</v>
      </c>
      <c r="E248" s="47">
        <f>store!X247</f>
        <v>9455</v>
      </c>
      <c r="F248" s="47">
        <f t="shared" si="27"/>
        <v>9455</v>
      </c>
      <c r="G248" s="47">
        <f>purchase!T249</f>
        <v>9455</v>
      </c>
      <c r="H248" s="47">
        <f>G248*purchase!U249</f>
        <v>9455</v>
      </c>
      <c r="I248" s="47">
        <f>store!E247</f>
        <v>0</v>
      </c>
      <c r="J248" s="47">
        <f>I248*store!D247</f>
        <v>0</v>
      </c>
      <c r="K248" s="47">
        <f t="shared" si="28"/>
        <v>0</v>
      </c>
      <c r="L248" s="47">
        <f t="shared" si="35"/>
        <v>0</v>
      </c>
      <c r="M248" s="48">
        <f>IF(ISERR((J248+H248)/(G248+I248)),purchase!U249,(J248+H248)/(G248+I248))</f>
        <v>1</v>
      </c>
      <c r="N248" s="49">
        <f t="shared" si="29"/>
        <v>9455</v>
      </c>
      <c r="O248" s="49">
        <f t="shared" si="30"/>
        <v>9455</v>
      </c>
      <c r="P248" s="50" t="b">
        <f t="shared" si="31"/>
        <v>1</v>
      </c>
      <c r="Q248" s="29" t="str">
        <f t="shared" si="32"/>
        <v>SHOW</v>
      </c>
      <c r="AJ248" s="68">
        <f t="shared" si="33"/>
        <v>1</v>
      </c>
      <c r="AK248" s="68">
        <f t="shared" si="34"/>
        <v>0</v>
      </c>
    </row>
    <row r="249" spans="1:37" ht="20.25" customHeight="1" x14ac:dyDescent="0.3">
      <c r="A249" s="45">
        <f>SUBTOTAL(103,B$4:B249)</f>
        <v>246</v>
      </c>
      <c r="B249" s="21">
        <f>purchase!A250</f>
        <v>246</v>
      </c>
      <c r="C249" s="46" t="str">
        <f>purchase!B250</f>
        <v>রিক্সাভাড়া/গাড়ী ভাড়া</v>
      </c>
      <c r="D249" s="21" t="str">
        <f>purchase!C250</f>
        <v>টাকা</v>
      </c>
      <c r="E249" s="47">
        <f>store!X248</f>
        <v>690</v>
      </c>
      <c r="F249" s="47">
        <f t="shared" si="27"/>
        <v>690</v>
      </c>
      <c r="G249" s="47">
        <f>purchase!T250</f>
        <v>690</v>
      </c>
      <c r="H249" s="47">
        <f>G249*purchase!U250</f>
        <v>690</v>
      </c>
      <c r="I249" s="47">
        <f>store!E248</f>
        <v>0</v>
      </c>
      <c r="J249" s="47">
        <f>I249*store!D248</f>
        <v>0</v>
      </c>
      <c r="K249" s="47">
        <f t="shared" si="28"/>
        <v>0</v>
      </c>
      <c r="L249" s="47">
        <f t="shared" si="35"/>
        <v>0</v>
      </c>
      <c r="M249" s="48">
        <f>IF(ISERR((J249+H249)/(G249+I249)),purchase!U250,(J249+H249)/(G249+I249))</f>
        <v>1</v>
      </c>
      <c r="N249" s="49">
        <f t="shared" si="29"/>
        <v>690</v>
      </c>
      <c r="O249" s="49">
        <f t="shared" si="30"/>
        <v>690</v>
      </c>
      <c r="P249" s="50" t="b">
        <f t="shared" si="31"/>
        <v>1</v>
      </c>
      <c r="Q249" s="29" t="str">
        <f t="shared" si="32"/>
        <v>SHOW</v>
      </c>
      <c r="AJ249" s="68">
        <f t="shared" si="33"/>
        <v>1</v>
      </c>
      <c r="AK249" s="68">
        <f t="shared" si="34"/>
        <v>0</v>
      </c>
    </row>
    <row r="250" spans="1:37" ht="20.25" customHeight="1" x14ac:dyDescent="0.3">
      <c r="A250" s="45">
        <f>SUBTOTAL(103,B$4:B250)</f>
        <v>247</v>
      </c>
      <c r="B250" s="21">
        <f>purchase!A251</f>
        <v>247</v>
      </c>
      <c r="C250" s="46" t="str">
        <f>purchase!B251</f>
        <v>ক্রোকারিজ/ডেকোরেটর বিল</v>
      </c>
      <c r="D250" s="21" t="str">
        <f>purchase!C251</f>
        <v>টাকা</v>
      </c>
      <c r="E250" s="47">
        <f>store!X249</f>
        <v>0</v>
      </c>
      <c r="F250" s="47">
        <f t="shared" si="27"/>
        <v>0</v>
      </c>
      <c r="G250" s="47">
        <f>purchase!T251</f>
        <v>0</v>
      </c>
      <c r="H250" s="47">
        <f>G250*purchase!U251</f>
        <v>0</v>
      </c>
      <c r="I250" s="47">
        <f>store!E249</f>
        <v>0</v>
      </c>
      <c r="J250" s="47">
        <f>I250*store!D249</f>
        <v>0</v>
      </c>
      <c r="K250" s="47">
        <f t="shared" si="28"/>
        <v>0</v>
      </c>
      <c r="L250" s="47">
        <f t="shared" si="35"/>
        <v>0</v>
      </c>
      <c r="M250" s="48">
        <f>IF(ISERR((J250+H250)/(G250+I250)),purchase!U251,(J250+H250)/(G250+I250))</f>
        <v>1</v>
      </c>
      <c r="N250" s="49">
        <f t="shared" si="29"/>
        <v>0</v>
      </c>
      <c r="O250" s="49">
        <f t="shared" si="30"/>
        <v>0</v>
      </c>
      <c r="P250" s="50" t="b">
        <f t="shared" si="31"/>
        <v>1</v>
      </c>
      <c r="Q250" s="29" t="str">
        <f t="shared" si="32"/>
        <v>HIDE</v>
      </c>
      <c r="AJ250" s="68">
        <f t="shared" si="33"/>
        <v>1</v>
      </c>
      <c r="AK250" s="68">
        <f t="shared" si="34"/>
        <v>0</v>
      </c>
    </row>
    <row r="251" spans="1:37" ht="20.25" customHeight="1" x14ac:dyDescent="0.3">
      <c r="A251" s="45">
        <f>SUBTOTAL(103,B$4:B251)</f>
        <v>248</v>
      </c>
      <c r="B251" s="21">
        <f>purchase!A252</f>
        <v>248</v>
      </c>
      <c r="C251" s="46" t="str">
        <f>purchase!B252</f>
        <v>মাছ কাটা</v>
      </c>
      <c r="D251" s="21" t="str">
        <f>purchase!C252</f>
        <v>টাকা</v>
      </c>
      <c r="E251" s="47">
        <f>store!X250</f>
        <v>860</v>
      </c>
      <c r="F251" s="47">
        <f t="shared" si="27"/>
        <v>860</v>
      </c>
      <c r="G251" s="47">
        <f>purchase!T252</f>
        <v>860</v>
      </c>
      <c r="H251" s="47">
        <f>G251*purchase!U252</f>
        <v>860</v>
      </c>
      <c r="I251" s="47">
        <f>store!E250</f>
        <v>0</v>
      </c>
      <c r="J251" s="47">
        <f>I251*store!D250</f>
        <v>0</v>
      </c>
      <c r="K251" s="47">
        <f t="shared" si="28"/>
        <v>0</v>
      </c>
      <c r="L251" s="47">
        <f t="shared" si="35"/>
        <v>0</v>
      </c>
      <c r="M251" s="48">
        <f>IF(ISERR((J251+H251)/(G251+I251)),purchase!U252,(J251+H251)/(G251+I251))</f>
        <v>1</v>
      </c>
      <c r="N251" s="49">
        <f t="shared" si="29"/>
        <v>860</v>
      </c>
      <c r="O251" s="49">
        <f t="shared" si="30"/>
        <v>860</v>
      </c>
      <c r="P251" s="50" t="b">
        <f t="shared" si="31"/>
        <v>1</v>
      </c>
      <c r="Q251" s="29" t="str">
        <f t="shared" si="32"/>
        <v>SHOW</v>
      </c>
      <c r="AJ251" s="68">
        <f t="shared" si="33"/>
        <v>1</v>
      </c>
      <c r="AK251" s="68">
        <f t="shared" si="34"/>
        <v>0</v>
      </c>
    </row>
    <row r="252" spans="1:37" ht="20.25" customHeight="1" x14ac:dyDescent="0.3">
      <c r="A252" s="45">
        <f>SUBTOTAL(103,B$4:B252)</f>
        <v>249</v>
      </c>
      <c r="B252" s="21">
        <f>purchase!A253</f>
        <v>249</v>
      </c>
      <c r="C252" s="46" t="str">
        <f>purchase!B253</f>
        <v>মিনতি</v>
      </c>
      <c r="D252" s="21" t="str">
        <f>purchase!C253</f>
        <v>টাকা</v>
      </c>
      <c r="E252" s="47">
        <f>store!X251</f>
        <v>4000</v>
      </c>
      <c r="F252" s="47">
        <f t="shared" si="27"/>
        <v>4000</v>
      </c>
      <c r="G252" s="47">
        <f>purchase!T253</f>
        <v>4000</v>
      </c>
      <c r="H252" s="47">
        <f>G252*purchase!U253</f>
        <v>4000</v>
      </c>
      <c r="I252" s="47">
        <f>store!E251</f>
        <v>0</v>
      </c>
      <c r="J252" s="47">
        <f>I252*store!D251</f>
        <v>0</v>
      </c>
      <c r="K252" s="47">
        <f t="shared" si="28"/>
        <v>0</v>
      </c>
      <c r="L252" s="47">
        <f t="shared" si="35"/>
        <v>0</v>
      </c>
      <c r="M252" s="48">
        <f>IF(ISERR((J252+H252)/(G252+I252)),purchase!U253,(J252+H252)/(G252+I252))</f>
        <v>1</v>
      </c>
      <c r="N252" s="49">
        <f t="shared" si="29"/>
        <v>4000</v>
      </c>
      <c r="O252" s="49">
        <f t="shared" si="30"/>
        <v>4000</v>
      </c>
      <c r="P252" s="50" t="b">
        <f t="shared" si="31"/>
        <v>1</v>
      </c>
      <c r="Q252" s="29" t="str">
        <f t="shared" si="32"/>
        <v>SHOW</v>
      </c>
      <c r="AJ252" s="68">
        <f t="shared" si="33"/>
        <v>1</v>
      </c>
      <c r="AK252" s="68">
        <f t="shared" si="34"/>
        <v>0</v>
      </c>
    </row>
    <row r="253" spans="1:37" ht="20.25" customHeight="1" x14ac:dyDescent="0.3">
      <c r="A253" s="45">
        <f>SUBTOTAL(103,B$4:B253)</f>
        <v>250</v>
      </c>
      <c r="B253" s="21">
        <f>purchase!A254</f>
        <v>250</v>
      </c>
      <c r="C253" s="46" t="str">
        <f>purchase!B254</f>
        <v xml:space="preserve">অতিরিক্ত জনবল বাবদ </v>
      </c>
      <c r="D253" s="21" t="str">
        <f>purchase!C254</f>
        <v>টাকা</v>
      </c>
      <c r="E253" s="47">
        <f>store!X252</f>
        <v>26100</v>
      </c>
      <c r="F253" s="47">
        <f t="shared" si="27"/>
        <v>26100</v>
      </c>
      <c r="G253" s="47">
        <f>purchase!T254</f>
        <v>26100</v>
      </c>
      <c r="H253" s="47">
        <f>G253*purchase!U254</f>
        <v>26100</v>
      </c>
      <c r="I253" s="47">
        <f>store!E252</f>
        <v>0</v>
      </c>
      <c r="J253" s="47">
        <f>I253*store!D252</f>
        <v>0</v>
      </c>
      <c r="K253" s="47">
        <f t="shared" si="28"/>
        <v>0</v>
      </c>
      <c r="L253" s="47">
        <f t="shared" si="35"/>
        <v>0</v>
      </c>
      <c r="M253" s="48">
        <f>IF(ISERR((J253+H253)/(G253+I253)),purchase!U254,(J253+H253)/(G253+I253))</f>
        <v>1</v>
      </c>
      <c r="N253" s="49">
        <f t="shared" si="29"/>
        <v>26100</v>
      </c>
      <c r="O253" s="49">
        <f t="shared" si="30"/>
        <v>26100</v>
      </c>
      <c r="P253" s="50" t="b">
        <f t="shared" si="31"/>
        <v>1</v>
      </c>
      <c r="Q253" s="29" t="str">
        <f t="shared" si="32"/>
        <v>SHOW</v>
      </c>
      <c r="AJ253" s="68">
        <f t="shared" si="33"/>
        <v>1</v>
      </c>
      <c r="AK253" s="68">
        <f t="shared" si="34"/>
        <v>0</v>
      </c>
    </row>
    <row r="254" spans="1:37" ht="17.25" customHeight="1" x14ac:dyDescent="0.3">
      <c r="A254" s="52"/>
      <c r="B254" s="22"/>
      <c r="C254" s="31"/>
      <c r="D254" s="25"/>
      <c r="E254" s="53"/>
      <c r="F254" s="285">
        <f>SUM(F4:F253)</f>
        <v>553864.32962839934</v>
      </c>
      <c r="G254" s="286"/>
      <c r="H254" s="285">
        <f>SUM(H4:H253)</f>
        <v>541685</v>
      </c>
      <c r="I254" s="286"/>
      <c r="J254" s="285">
        <f>SUM(J4:J253)</f>
        <v>105654.51059416267</v>
      </c>
      <c r="K254" s="287"/>
      <c r="L254" s="285">
        <f>SUM(L4:L253)</f>
        <v>93475.180965763357</v>
      </c>
      <c r="M254" s="40"/>
      <c r="N254" s="23"/>
      <c r="O254" s="23"/>
      <c r="P254" s="23"/>
      <c r="Q254" s="25"/>
    </row>
    <row r="255" spans="1:37" ht="16.5" customHeight="1" x14ac:dyDescent="0.3">
      <c r="A255" s="52"/>
      <c r="B255" s="22"/>
      <c r="C255" s="31"/>
      <c r="D255" s="25"/>
      <c r="E255" s="25"/>
      <c r="F255" s="43" t="s">
        <v>426</v>
      </c>
      <c r="G255" s="24"/>
      <c r="H255" s="43" t="s">
        <v>427</v>
      </c>
      <c r="I255" s="24"/>
      <c r="J255" s="43" t="s">
        <v>428</v>
      </c>
      <c r="K255" s="24"/>
      <c r="L255" s="43" t="s">
        <v>429</v>
      </c>
      <c r="M255" s="40"/>
      <c r="N255" s="51"/>
      <c r="O255" s="23"/>
      <c r="P255" s="23"/>
      <c r="Q255" s="25"/>
    </row>
    <row r="256" spans="1:37" ht="20.25" customHeight="1" x14ac:dyDescent="0.3">
      <c r="B256" s="1"/>
      <c r="C256" s="8"/>
    </row>
    <row r="257" spans="2:14" ht="20.25" customHeight="1" x14ac:dyDescent="0.3">
      <c r="B257" s="1"/>
      <c r="H257" s="6"/>
      <c r="N257" s="7"/>
    </row>
    <row r="258" spans="2:14" ht="20.25" customHeight="1" x14ac:dyDescent="0.3">
      <c r="H258" s="6"/>
    </row>
    <row r="283" spans="3:6" ht="16.5" customHeight="1" x14ac:dyDescent="0.3">
      <c r="C283" s="291"/>
      <c r="D283" s="291"/>
      <c r="E283" s="291"/>
      <c r="F283" s="291"/>
    </row>
    <row r="284" spans="3:6" ht="20.25" customHeight="1" x14ac:dyDescent="0.4">
      <c r="C284" s="58"/>
      <c r="D284" s="59"/>
      <c r="E284" s="290"/>
      <c r="F284" s="290"/>
    </row>
    <row r="285" spans="3:6" ht="20.25" customHeight="1" x14ac:dyDescent="0.4">
      <c r="C285" s="60"/>
      <c r="D285" s="59"/>
      <c r="E285" s="290"/>
      <c r="F285" s="290"/>
    </row>
    <row r="286" spans="3:6" ht="20.25" customHeight="1" x14ac:dyDescent="0.4">
      <c r="C286" s="60"/>
      <c r="D286" s="59"/>
      <c r="E286" s="290"/>
      <c r="F286" s="290"/>
    </row>
    <row r="287" spans="3:6" ht="20.25" customHeight="1" x14ac:dyDescent="0.4">
      <c r="C287" s="60"/>
      <c r="D287" s="59"/>
      <c r="E287" s="290"/>
      <c r="F287" s="290"/>
    </row>
    <row r="288" spans="3:6" ht="20.25" customHeight="1" x14ac:dyDescent="0.4">
      <c r="C288" s="60"/>
      <c r="D288" s="59"/>
      <c r="E288" s="290"/>
      <c r="F288" s="290"/>
    </row>
    <row r="289" spans="3:6" ht="20.25" customHeight="1" x14ac:dyDescent="0.4">
      <c r="C289" s="60"/>
      <c r="D289" s="59"/>
      <c r="E289" s="290"/>
      <c r="F289" s="290"/>
    </row>
    <row r="290" spans="3:6" ht="20.25" customHeight="1" x14ac:dyDescent="0.4">
      <c r="C290" s="60"/>
      <c r="D290" s="59"/>
      <c r="E290" s="292"/>
      <c r="F290" s="292"/>
    </row>
    <row r="291" spans="3:6" ht="20.25" customHeight="1" x14ac:dyDescent="0.4">
      <c r="C291" s="60"/>
      <c r="D291" s="59"/>
      <c r="E291" s="290"/>
      <c r="F291" s="290"/>
    </row>
    <row r="292" spans="3:6" ht="20.25" customHeight="1" x14ac:dyDescent="0.4">
      <c r="C292" s="60"/>
      <c r="D292" s="59"/>
      <c r="E292" s="290"/>
      <c r="F292" s="290"/>
    </row>
    <row r="294" spans="3:6" ht="20.25" customHeight="1" x14ac:dyDescent="0.4">
      <c r="C294" s="60"/>
      <c r="D294" s="290"/>
      <c r="E294" s="290"/>
      <c r="F294" s="290"/>
    </row>
    <row r="295" spans="3:6" ht="20.25" customHeight="1" x14ac:dyDescent="0.4">
      <c r="C295" s="60"/>
      <c r="D295" s="290"/>
      <c r="E295" s="290"/>
      <c r="F295" s="290"/>
    </row>
    <row r="296" spans="3:6" ht="20.25" customHeight="1" x14ac:dyDescent="0.4">
      <c r="C296" s="60"/>
      <c r="D296" s="290"/>
      <c r="E296" s="290"/>
      <c r="F296" s="290"/>
    </row>
    <row r="297" spans="3:6" ht="20.25" customHeight="1" x14ac:dyDescent="0.4">
      <c r="C297" s="61"/>
      <c r="D297" s="290"/>
      <c r="E297" s="290"/>
      <c r="F297" s="290"/>
    </row>
  </sheetData>
  <autoFilter ref="Q1:Q297" xr:uid="{00000000-0009-0000-0000-000001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4" priority="1" operator="lessThan">
      <formula>0</formula>
    </cfRule>
  </conditionalFormatting>
  <conditionalFormatting sqref="P4:P253">
    <cfRule type="cellIs" dxfId="43" priority="3" operator="equal">
      <formula>FALSE</formula>
    </cfRule>
  </conditionalFormatting>
  <conditionalFormatting sqref="Q4:Q253">
    <cfRule type="cellIs" dxfId="42" priority="2" operator="equal">
      <formula>"SHOW"</formula>
    </cfRule>
  </conditionalFormatting>
  <pageMargins left="0.6" right="0.6" top="0.4" bottom="1" header="0.3" footer="0.3"/>
  <pageSetup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I253"/>
  <sheetViews>
    <sheetView showGridLines="0" zoomScale="110" zoomScaleNormal="110" workbookViewId="0">
      <selection activeCell="C12" sqref="C12"/>
    </sheetView>
  </sheetViews>
  <sheetFormatPr defaultColWidth="9.140625" defaultRowHeight="16.5" x14ac:dyDescent="0.25"/>
  <cols>
    <col min="1" max="1" width="9.140625" style="3" customWidth="1"/>
    <col min="2" max="2" width="9.140625" style="9" customWidth="1"/>
    <col min="3" max="3" width="40.5703125" style="9" customWidth="1"/>
    <col min="4" max="4" width="13.42578125" style="9" customWidth="1"/>
    <col min="5" max="5" width="18.140625" style="9" customWidth="1"/>
    <col min="6" max="6" width="6.7109375" style="9" customWidth="1"/>
    <col min="7" max="8" width="9.140625" style="9"/>
    <col min="9" max="9" width="12" style="9" customWidth="1"/>
    <col min="10" max="16384" width="9.140625" style="9"/>
  </cols>
  <sheetData>
    <row r="1" spans="1:9" s="2" customFormat="1" ht="37.5" customHeight="1" x14ac:dyDescent="0.25">
      <c r="A1" s="293" t="s">
        <v>432</v>
      </c>
      <c r="B1" s="293"/>
      <c r="C1" s="293"/>
      <c r="D1" s="293"/>
      <c r="E1" s="293"/>
      <c r="F1" s="24"/>
    </row>
    <row r="2" spans="1:9" ht="18.75" customHeight="1" x14ac:dyDescent="0.25">
      <c r="A2" s="21" t="s">
        <v>0</v>
      </c>
      <c r="B2" s="11" t="s">
        <v>227</v>
      </c>
      <c r="C2" s="11" t="s">
        <v>1</v>
      </c>
      <c r="D2" s="11" t="s">
        <v>2</v>
      </c>
      <c r="E2" s="11" t="s">
        <v>239</v>
      </c>
      <c r="F2" s="39" t="s">
        <v>327</v>
      </c>
    </row>
    <row r="3" spans="1:9" ht="18.75" customHeight="1" x14ac:dyDescent="0.3">
      <c r="A3" s="21">
        <f>SUBTOTAL(103,B$3:B3)</f>
        <v>1</v>
      </c>
      <c r="B3" s="21">
        <f>purchase!A5</f>
        <v>1</v>
      </c>
      <c r="C3" s="11" t="str">
        <f>purchase!B5</f>
        <v>মিনিকেট চাল (রশিদ)</v>
      </c>
      <c r="D3" s="11" t="str">
        <f>purchase!C5</f>
        <v>কেজি</v>
      </c>
      <c r="E3" s="32">
        <f>purchase!T5</f>
        <v>50</v>
      </c>
      <c r="F3" s="29" t="str">
        <f>IF(E3&lt;&gt;0,"OK"," ")</f>
        <v>OK</v>
      </c>
    </row>
    <row r="4" spans="1:9" ht="18.75" hidden="1" customHeight="1" x14ac:dyDescent="0.3">
      <c r="A4" s="21">
        <f>SUBTOTAL(103,B$3:B4)</f>
        <v>1</v>
      </c>
      <c r="B4" s="21">
        <f>purchase!A6</f>
        <v>2</v>
      </c>
      <c r="C4" s="11" t="str">
        <f>purchase!B6</f>
        <v xml:space="preserve">নাজিরশাইল চাল </v>
      </c>
      <c r="D4" s="11" t="str">
        <f>purchase!C6</f>
        <v>কেজি</v>
      </c>
      <c r="E4" s="32">
        <f>purchase!T6</f>
        <v>0</v>
      </c>
      <c r="F4" s="29" t="str">
        <f t="shared" ref="F4:F67" si="0">IF(E4&lt;&gt;0,"OK"," ")</f>
        <v xml:space="preserve"> </v>
      </c>
    </row>
    <row r="5" spans="1:9" ht="18.75" hidden="1" customHeight="1" x14ac:dyDescent="0.3">
      <c r="A5" s="21">
        <f>SUBTOTAL(103,B$3:B5)</f>
        <v>1</v>
      </c>
      <c r="B5" s="21">
        <f>purchase!A7</f>
        <v>3</v>
      </c>
      <c r="C5" s="11" t="str">
        <f>purchase!B7</f>
        <v xml:space="preserve">কাটারি চাল </v>
      </c>
      <c r="D5" s="11" t="str">
        <f>purchase!C7</f>
        <v>কেজি</v>
      </c>
      <c r="E5" s="32">
        <f>purchase!T7</f>
        <v>0</v>
      </c>
      <c r="F5" s="29" t="str">
        <f t="shared" si="0"/>
        <v xml:space="preserve"> </v>
      </c>
    </row>
    <row r="6" spans="1:9" ht="18.75" customHeight="1" x14ac:dyDescent="0.3">
      <c r="A6" s="21">
        <f>SUBTOTAL(103,B$3:B6)</f>
        <v>2</v>
      </c>
      <c r="B6" s="21">
        <f>purchase!A8</f>
        <v>4</v>
      </c>
      <c r="C6" s="11" t="str">
        <f>purchase!B8</f>
        <v>পোলাও চাল (এরফান)</v>
      </c>
      <c r="D6" s="11" t="str">
        <f>purchase!C8</f>
        <v>কেজি</v>
      </c>
      <c r="E6" s="32">
        <f>purchase!T8</f>
        <v>150</v>
      </c>
      <c r="F6" s="29" t="str">
        <f t="shared" si="0"/>
        <v>OK</v>
      </c>
    </row>
    <row r="7" spans="1:9" ht="18.75" hidden="1" customHeight="1" x14ac:dyDescent="0.3">
      <c r="A7" s="21">
        <f>SUBTOTAL(103,B$3:B7)</f>
        <v>2</v>
      </c>
      <c r="B7" s="21">
        <f>purchase!A9</f>
        <v>5</v>
      </c>
      <c r="C7" s="11" t="str">
        <f>purchase!B9</f>
        <v>বাসমতি চাল</v>
      </c>
      <c r="D7" s="11" t="str">
        <f>purchase!C9</f>
        <v>কেজি</v>
      </c>
      <c r="E7" s="32">
        <f>purchase!T9</f>
        <v>0</v>
      </c>
      <c r="F7" s="29" t="str">
        <f t="shared" si="0"/>
        <v xml:space="preserve"> </v>
      </c>
    </row>
    <row r="8" spans="1:9" ht="18.75" customHeight="1" x14ac:dyDescent="0.3">
      <c r="A8" s="21">
        <f>SUBTOTAL(103,B$3:B8)</f>
        <v>3</v>
      </c>
      <c r="B8" s="21">
        <f>purchase!A10</f>
        <v>6</v>
      </c>
      <c r="C8" s="11" t="str">
        <f>purchase!B10</f>
        <v>মশুর ডাল</v>
      </c>
      <c r="D8" s="11" t="str">
        <f>purchase!C10</f>
        <v>কেজি</v>
      </c>
      <c r="E8" s="32">
        <f>purchase!T10</f>
        <v>30</v>
      </c>
      <c r="F8" s="29" t="str">
        <f t="shared" si="0"/>
        <v>OK</v>
      </c>
    </row>
    <row r="9" spans="1:9" ht="18.75" customHeight="1" x14ac:dyDescent="0.3">
      <c r="A9" s="21">
        <f>SUBTOTAL(103,B$3:B9)</f>
        <v>4</v>
      </c>
      <c r="B9" s="21">
        <f>purchase!A11</f>
        <v>7</v>
      </c>
      <c r="C9" s="11" t="str">
        <f>purchase!B11</f>
        <v xml:space="preserve">মুগ ডাল </v>
      </c>
      <c r="D9" s="11" t="str">
        <f>purchase!C11</f>
        <v>কেজি</v>
      </c>
      <c r="E9" s="32">
        <f>purchase!T11</f>
        <v>25</v>
      </c>
      <c r="F9" s="29" t="str">
        <f t="shared" si="0"/>
        <v>OK</v>
      </c>
    </row>
    <row r="10" spans="1:9" ht="18.75" hidden="1" customHeight="1" x14ac:dyDescent="0.3">
      <c r="A10" s="21">
        <f>SUBTOTAL(103,B$3:B10)</f>
        <v>4</v>
      </c>
      <c r="B10" s="21">
        <f>purchase!A12</f>
        <v>8</v>
      </c>
      <c r="C10" s="11" t="str">
        <f>purchase!B12</f>
        <v>বুটের ডাল</v>
      </c>
      <c r="D10" s="11" t="str">
        <f>purchase!C12</f>
        <v>কেজি</v>
      </c>
      <c r="E10" s="32">
        <f>purchase!T12</f>
        <v>0</v>
      </c>
      <c r="F10" s="29" t="str">
        <f t="shared" si="0"/>
        <v xml:space="preserve"> </v>
      </c>
    </row>
    <row r="11" spans="1:9" ht="18.75" hidden="1" customHeight="1" x14ac:dyDescent="0.3">
      <c r="A11" s="21">
        <f>SUBTOTAL(103,B$3:B11)</f>
        <v>4</v>
      </c>
      <c r="B11" s="21">
        <f>purchase!A13</f>
        <v>9</v>
      </c>
      <c r="C11" s="11" t="str">
        <f>purchase!B13</f>
        <v>সুজি</v>
      </c>
      <c r="D11" s="11" t="str">
        <f>purchase!C13</f>
        <v>কেজি</v>
      </c>
      <c r="E11" s="32">
        <f>purchase!T13</f>
        <v>0</v>
      </c>
      <c r="F11" s="29" t="str">
        <f t="shared" si="0"/>
        <v xml:space="preserve"> </v>
      </c>
    </row>
    <row r="12" spans="1:9" ht="18.75" customHeight="1" x14ac:dyDescent="0.3">
      <c r="A12" s="21">
        <f>SUBTOTAL(103,B$3:B12)</f>
        <v>5</v>
      </c>
      <c r="B12" s="21">
        <f>purchase!A14</f>
        <v>10</v>
      </c>
      <c r="C12" s="11" t="str">
        <f>purchase!B14</f>
        <v>আটা</v>
      </c>
      <c r="D12" s="11" t="str">
        <f>purchase!C14</f>
        <v>কেজি</v>
      </c>
      <c r="E12" s="32">
        <f>purchase!T14</f>
        <v>4</v>
      </c>
      <c r="F12" s="29" t="str">
        <f t="shared" si="0"/>
        <v>OK</v>
      </c>
    </row>
    <row r="13" spans="1:9" ht="18.75" customHeight="1" x14ac:dyDescent="0.3">
      <c r="A13" s="21">
        <f>SUBTOTAL(103,B$3:B13)</f>
        <v>6</v>
      </c>
      <c r="B13" s="21">
        <f>purchase!A15</f>
        <v>11</v>
      </c>
      <c r="C13" s="11" t="str">
        <f>purchase!B15</f>
        <v>সয়াবিন তেল</v>
      </c>
      <c r="D13" s="11" t="str">
        <f>purchase!C15</f>
        <v>লিটার</v>
      </c>
      <c r="E13" s="32">
        <f>purchase!T15</f>
        <v>105</v>
      </c>
      <c r="F13" s="29" t="str">
        <f t="shared" si="0"/>
        <v>OK</v>
      </c>
      <c r="I13" s="9" t="s">
        <v>333</v>
      </c>
    </row>
    <row r="14" spans="1:9" ht="18.75" customHeight="1" x14ac:dyDescent="0.3">
      <c r="A14" s="21">
        <f>SUBTOTAL(103,B$3:B14)</f>
        <v>7</v>
      </c>
      <c r="B14" s="21">
        <f>purchase!A16</f>
        <v>12</v>
      </c>
      <c r="C14" s="11" t="str">
        <f>purchase!B16</f>
        <v>সরিষার তেল</v>
      </c>
      <c r="D14" s="11" t="str">
        <f>purchase!C16</f>
        <v>লিটার</v>
      </c>
      <c r="E14" s="32">
        <f>purchase!T16</f>
        <v>5</v>
      </c>
      <c r="F14" s="29" t="str">
        <f t="shared" si="0"/>
        <v>OK</v>
      </c>
    </row>
    <row r="15" spans="1:9" ht="18.75" customHeight="1" x14ac:dyDescent="0.3">
      <c r="A15" s="21">
        <f>SUBTOTAL(103,B$3:B15)</f>
        <v>8</v>
      </c>
      <c r="B15" s="21">
        <f>purchase!A17</f>
        <v>13</v>
      </c>
      <c r="C15" s="11" t="str">
        <f>purchase!B17</f>
        <v>লবন</v>
      </c>
      <c r="D15" s="11" t="str">
        <f>purchase!C17</f>
        <v>কেজি</v>
      </c>
      <c r="E15" s="32">
        <f>purchase!T17</f>
        <v>25</v>
      </c>
      <c r="F15" s="29" t="str">
        <f t="shared" si="0"/>
        <v>OK</v>
      </c>
      <c r="I15" s="73" t="b">
        <f>A251='purchase-list'!A252</f>
        <v>1</v>
      </c>
    </row>
    <row r="16" spans="1:9" ht="18.75" hidden="1" customHeight="1" x14ac:dyDescent="0.3">
      <c r="A16" s="21">
        <f>SUBTOTAL(103,B$3:B16)</f>
        <v>8</v>
      </c>
      <c r="B16" s="21">
        <f>purchase!A18</f>
        <v>14</v>
      </c>
      <c r="C16" s="11" t="str">
        <f>purchase!B18</f>
        <v>হালিম মিক্স</v>
      </c>
      <c r="D16" s="11" t="str">
        <f>purchase!C18</f>
        <v>পিস</v>
      </c>
      <c r="E16" s="32">
        <f>purchase!T18</f>
        <v>0</v>
      </c>
      <c r="F16" s="29" t="str">
        <f t="shared" si="0"/>
        <v xml:space="preserve"> </v>
      </c>
    </row>
    <row r="17" spans="1:6" ht="18.75" customHeight="1" x14ac:dyDescent="0.3">
      <c r="A17" s="21">
        <f>SUBTOTAL(103,B$3:B17)</f>
        <v>9</v>
      </c>
      <c r="B17" s="21">
        <f>purchase!A19</f>
        <v>15</v>
      </c>
      <c r="C17" s="11" t="str">
        <f>purchase!B19</f>
        <v>টেষ্টিং সল্ট</v>
      </c>
      <c r="D17" s="11" t="str">
        <f>purchase!C19</f>
        <v>প্যাকেট</v>
      </c>
      <c r="E17" s="32">
        <f>purchase!T19</f>
        <v>1.2</v>
      </c>
      <c r="F17" s="29" t="str">
        <f t="shared" si="0"/>
        <v>OK</v>
      </c>
    </row>
    <row r="18" spans="1:6" ht="18.75" hidden="1" customHeight="1" x14ac:dyDescent="0.3">
      <c r="A18" s="21">
        <f>SUBTOTAL(103,B$3:B18)</f>
        <v>9</v>
      </c>
      <c r="B18" s="21">
        <f>purchase!A20</f>
        <v>16</v>
      </c>
      <c r="C18" s="11" t="str">
        <f>purchase!B20</f>
        <v>বিট লবন</v>
      </c>
      <c r="D18" s="11" t="str">
        <f>purchase!C20</f>
        <v>কেজি</v>
      </c>
      <c r="E18" s="32">
        <f>purchase!T20</f>
        <v>0</v>
      </c>
      <c r="F18" s="29" t="str">
        <f t="shared" si="0"/>
        <v xml:space="preserve"> </v>
      </c>
    </row>
    <row r="19" spans="1:6" ht="18.75" customHeight="1" x14ac:dyDescent="0.3">
      <c r="A19" s="21">
        <f>SUBTOTAL(103,B$3:B19)</f>
        <v>10</v>
      </c>
      <c r="B19" s="21">
        <f>purchase!A21</f>
        <v>17</v>
      </c>
      <c r="C19" s="11" t="str">
        <f>purchase!B21</f>
        <v>ন্যাপকিন টিসু্</v>
      </c>
      <c r="D19" s="11" t="str">
        <f>purchase!C21</f>
        <v>পিস</v>
      </c>
      <c r="E19" s="32">
        <f>purchase!T21</f>
        <v>63</v>
      </c>
      <c r="F19" s="29" t="str">
        <f t="shared" si="0"/>
        <v>OK</v>
      </c>
    </row>
    <row r="20" spans="1:6" ht="18.75" customHeight="1" x14ac:dyDescent="0.3">
      <c r="A20" s="21">
        <f>SUBTOTAL(103,B$3:B20)</f>
        <v>11</v>
      </c>
      <c r="B20" s="21">
        <f>purchase!A22</f>
        <v>18</v>
      </c>
      <c r="C20" s="11" t="str">
        <f>purchase!B22</f>
        <v>ডিপ্লোমা দুধ</v>
      </c>
      <c r="D20" s="11" t="str">
        <f>purchase!C22</f>
        <v>কেজি</v>
      </c>
      <c r="E20" s="32">
        <f>purchase!T22</f>
        <v>11</v>
      </c>
      <c r="F20" s="29" t="str">
        <f t="shared" si="0"/>
        <v>OK</v>
      </c>
    </row>
    <row r="21" spans="1:6" ht="18.75" customHeight="1" x14ac:dyDescent="0.3">
      <c r="A21" s="21">
        <f>SUBTOTAL(103,B$3:B21)</f>
        <v>12</v>
      </c>
      <c r="B21" s="21">
        <f>purchase!A23</f>
        <v>19</v>
      </c>
      <c r="C21" s="11" t="str">
        <f>purchase!B23</f>
        <v>টমেটোসস (১লি:)</v>
      </c>
      <c r="D21" s="11" t="str">
        <f>purchase!C23</f>
        <v>কেজি</v>
      </c>
      <c r="E21" s="32">
        <f>purchase!T23</f>
        <v>6</v>
      </c>
      <c r="F21" s="29" t="str">
        <f t="shared" si="0"/>
        <v>OK</v>
      </c>
    </row>
    <row r="22" spans="1:6" ht="18.75" customHeight="1" x14ac:dyDescent="0.3">
      <c r="A22" s="21">
        <f>SUBTOTAL(103,B$3:B22)</f>
        <v>13</v>
      </c>
      <c r="B22" s="21">
        <f>purchase!A24</f>
        <v>20</v>
      </c>
      <c r="C22" s="11" t="str">
        <f>purchase!B24</f>
        <v>পাতা সস (১০ গ্রাম)</v>
      </c>
      <c r="D22" s="11" t="str">
        <f>purchase!C24</f>
        <v>পিস</v>
      </c>
      <c r="E22" s="32">
        <f>purchase!T24</f>
        <v>1000</v>
      </c>
      <c r="F22" s="29" t="str">
        <f t="shared" si="0"/>
        <v>OK</v>
      </c>
    </row>
    <row r="23" spans="1:6" ht="18.75" hidden="1" customHeight="1" x14ac:dyDescent="0.3">
      <c r="A23" s="21">
        <f>SUBTOTAL(103,B$3:B23)</f>
        <v>13</v>
      </c>
      <c r="B23" s="21">
        <f>purchase!A25</f>
        <v>21</v>
      </c>
      <c r="C23" s="11" t="str">
        <f>purchase!B25</f>
        <v>চিলিসস (৩৪০ গ্রাম)</v>
      </c>
      <c r="D23" s="11" t="str">
        <f>purchase!C25</f>
        <v>পিস</v>
      </c>
      <c r="E23" s="32">
        <f>purchase!T25</f>
        <v>0</v>
      </c>
      <c r="F23" s="29" t="str">
        <f t="shared" si="0"/>
        <v xml:space="preserve"> </v>
      </c>
    </row>
    <row r="24" spans="1:6" ht="18.75" hidden="1" customHeight="1" x14ac:dyDescent="0.3">
      <c r="A24" s="21">
        <f>SUBTOTAL(103,B$3:B24)</f>
        <v>13</v>
      </c>
      <c r="B24" s="21">
        <f>purchase!A26</f>
        <v>22</v>
      </c>
      <c r="C24" s="11" t="str">
        <f>purchase!B26</f>
        <v>বারবিকিউসস (৪৫০ গ্রাম)</v>
      </c>
      <c r="D24" s="11" t="str">
        <f>purchase!C26</f>
        <v>পিস</v>
      </c>
      <c r="E24" s="32">
        <f>purchase!T26</f>
        <v>0</v>
      </c>
      <c r="F24" s="29" t="str">
        <f t="shared" si="0"/>
        <v xml:space="preserve"> </v>
      </c>
    </row>
    <row r="25" spans="1:6" ht="18.75" hidden="1" customHeight="1" x14ac:dyDescent="0.3">
      <c r="A25" s="21">
        <f>SUBTOTAL(103,B$3:B25)</f>
        <v>13</v>
      </c>
      <c r="B25" s="21">
        <f>purchase!A27</f>
        <v>23</v>
      </c>
      <c r="C25" s="11" t="str">
        <f>purchase!B27</f>
        <v>ফিসসস (৭৫০ গ্রাম)</v>
      </c>
      <c r="D25" s="11" t="str">
        <f>purchase!C27</f>
        <v>পিস</v>
      </c>
      <c r="E25" s="32">
        <f>purchase!T27</f>
        <v>0</v>
      </c>
      <c r="F25" s="29" t="str">
        <f t="shared" si="0"/>
        <v xml:space="preserve"> </v>
      </c>
    </row>
    <row r="26" spans="1:6" ht="18.75" hidden="1" customHeight="1" x14ac:dyDescent="0.3">
      <c r="A26" s="21">
        <f>SUBTOTAL(103,B$3:B26)</f>
        <v>13</v>
      </c>
      <c r="B26" s="21">
        <f>purchase!A28</f>
        <v>24</v>
      </c>
      <c r="C26" s="11" t="str">
        <f>purchase!B28</f>
        <v>বারবিকিউ মসলা</v>
      </c>
      <c r="D26" s="11" t="str">
        <f>purchase!C28</f>
        <v>পিস</v>
      </c>
      <c r="E26" s="32">
        <f>purchase!T28</f>
        <v>0</v>
      </c>
      <c r="F26" s="29" t="str">
        <f t="shared" si="0"/>
        <v xml:space="preserve"> </v>
      </c>
    </row>
    <row r="27" spans="1:6" ht="18.75" hidden="1" customHeight="1" x14ac:dyDescent="0.3">
      <c r="A27" s="21">
        <f>SUBTOTAL(103,B$3:B27)</f>
        <v>13</v>
      </c>
      <c r="B27" s="21">
        <f>purchase!A29</f>
        <v>25</v>
      </c>
      <c r="C27" s="11" t="str">
        <f>purchase!B29</f>
        <v>ওয়েসটার সস (৪০০ গ্রাম)</v>
      </c>
      <c r="D27" s="11" t="str">
        <f>purchase!C29</f>
        <v>পিস</v>
      </c>
      <c r="E27" s="32">
        <f>purchase!T29</f>
        <v>0</v>
      </c>
      <c r="F27" s="29" t="str">
        <f t="shared" si="0"/>
        <v xml:space="preserve"> </v>
      </c>
    </row>
    <row r="28" spans="1:6" ht="18.75" hidden="1" customHeight="1" x14ac:dyDescent="0.3">
      <c r="A28" s="21">
        <f>SUBTOTAL(103,B$3:B28)</f>
        <v>13</v>
      </c>
      <c r="B28" s="21">
        <f>purchase!A30</f>
        <v>26</v>
      </c>
      <c r="C28" s="11" t="str">
        <f>purchase!B30</f>
        <v>সয়াসস</v>
      </c>
      <c r="D28" s="11" t="str">
        <f>purchase!C30</f>
        <v>কেজি</v>
      </c>
      <c r="E28" s="32">
        <f>purchase!T30</f>
        <v>0</v>
      </c>
      <c r="F28" s="29" t="str">
        <f t="shared" si="0"/>
        <v xml:space="preserve"> </v>
      </c>
    </row>
    <row r="29" spans="1:6" ht="18.75" customHeight="1" x14ac:dyDescent="0.3">
      <c r="A29" s="21">
        <f>SUBTOTAL(103,B$3:B29)</f>
        <v>14</v>
      </c>
      <c r="B29" s="21">
        <f>purchase!A31</f>
        <v>27</v>
      </c>
      <c r="C29" s="11" t="str">
        <f>purchase!B31</f>
        <v>জাফরান</v>
      </c>
      <c r="D29" s="11" t="str">
        <f>purchase!C31</f>
        <v>কেজি</v>
      </c>
      <c r="E29" s="32">
        <f>purchase!T31</f>
        <v>6.0000000000000001E-3</v>
      </c>
      <c r="F29" s="29" t="str">
        <f t="shared" si="0"/>
        <v>OK</v>
      </c>
    </row>
    <row r="30" spans="1:6" ht="18.75" customHeight="1" x14ac:dyDescent="0.3">
      <c r="A30" s="21">
        <f>SUBTOTAL(103,B$3:B30)</f>
        <v>15</v>
      </c>
      <c r="B30" s="21">
        <f>purchase!A32</f>
        <v>28</v>
      </c>
      <c r="C30" s="11" t="str">
        <f>purchase!B32</f>
        <v>জর্দ্দা রং</v>
      </c>
      <c r="D30" s="11" t="str">
        <f>purchase!C32</f>
        <v>কেজি</v>
      </c>
      <c r="E30" s="32">
        <f>purchase!T32</f>
        <v>0.30000000000000004</v>
      </c>
      <c r="F30" s="29" t="str">
        <f t="shared" si="0"/>
        <v>OK</v>
      </c>
    </row>
    <row r="31" spans="1:6" ht="18.75" hidden="1" customHeight="1" x14ac:dyDescent="0.3">
      <c r="A31" s="21">
        <f>SUBTOTAL(103,B$3:B31)</f>
        <v>15</v>
      </c>
      <c r="B31" s="21">
        <f>purchase!A33</f>
        <v>29</v>
      </c>
      <c r="C31" s="11" t="str">
        <f>purchase!B33</f>
        <v>এরারুট</v>
      </c>
      <c r="D31" s="11" t="str">
        <f>purchase!C33</f>
        <v>কেজি</v>
      </c>
      <c r="E31" s="32">
        <f>purchase!T33</f>
        <v>0</v>
      </c>
      <c r="F31" s="29" t="str">
        <f t="shared" si="0"/>
        <v xml:space="preserve"> </v>
      </c>
    </row>
    <row r="32" spans="1:6" ht="18.75" hidden="1" customHeight="1" x14ac:dyDescent="0.3">
      <c r="A32" s="21">
        <f>SUBTOTAL(103,B$3:B32)</f>
        <v>15</v>
      </c>
      <c r="B32" s="21">
        <f>purchase!A34</f>
        <v>30</v>
      </c>
      <c r="C32" s="11" t="str">
        <f>purchase!B34</f>
        <v>হুইল পাওডার</v>
      </c>
      <c r="D32" s="11" t="str">
        <f>purchase!C34</f>
        <v>কেজি</v>
      </c>
      <c r="E32" s="32">
        <f>purchase!T34</f>
        <v>0</v>
      </c>
      <c r="F32" s="29" t="str">
        <f t="shared" si="0"/>
        <v xml:space="preserve"> </v>
      </c>
    </row>
    <row r="33" spans="1:6" ht="18.75" hidden="1" customHeight="1" x14ac:dyDescent="0.3">
      <c r="A33" s="21">
        <f>SUBTOTAL(103,B$3:B33)</f>
        <v>15</v>
      </c>
      <c r="B33" s="21">
        <f>purchase!A35</f>
        <v>31</v>
      </c>
      <c r="C33" s="11" t="str">
        <f>purchase!B35</f>
        <v>মিনিসাবান (লাক্স/কসকো)</v>
      </c>
      <c r="D33" s="11" t="str">
        <f>purchase!C35</f>
        <v>পিস</v>
      </c>
      <c r="E33" s="32">
        <f>purchase!T35</f>
        <v>0</v>
      </c>
      <c r="F33" s="29" t="str">
        <f t="shared" si="0"/>
        <v xml:space="preserve"> </v>
      </c>
    </row>
    <row r="34" spans="1:6" ht="18.75" customHeight="1" x14ac:dyDescent="0.3">
      <c r="A34" s="21">
        <f>SUBTOTAL(103,B$3:B34)</f>
        <v>16</v>
      </c>
      <c r="B34" s="21">
        <f>purchase!A36</f>
        <v>32</v>
      </c>
      <c r="C34" s="11" t="str">
        <f>purchase!B36</f>
        <v>জেট</v>
      </c>
      <c r="D34" s="11" t="str">
        <f>purchase!C36</f>
        <v>পিস</v>
      </c>
      <c r="E34" s="32">
        <f>purchase!T36</f>
        <v>32</v>
      </c>
      <c r="F34" s="29" t="str">
        <f t="shared" si="0"/>
        <v>OK</v>
      </c>
    </row>
    <row r="35" spans="1:6" ht="18.75" hidden="1" customHeight="1" x14ac:dyDescent="0.3">
      <c r="A35" s="21">
        <f>SUBTOTAL(103,B$3:B35)</f>
        <v>16</v>
      </c>
      <c r="B35" s="21">
        <f>purchase!A37</f>
        <v>33</v>
      </c>
      <c r="C35" s="11" t="str">
        <f>purchase!B37</f>
        <v>টোস্টবিস্কুট</v>
      </c>
      <c r="D35" s="11" t="str">
        <f>purchase!C37</f>
        <v>কেজি</v>
      </c>
      <c r="E35" s="32">
        <f>purchase!T37</f>
        <v>0</v>
      </c>
      <c r="F35" s="29" t="str">
        <f t="shared" si="0"/>
        <v xml:space="preserve"> </v>
      </c>
    </row>
    <row r="36" spans="1:6" ht="18.75" customHeight="1" x14ac:dyDescent="0.3">
      <c r="A36" s="21">
        <f>SUBTOTAL(103,B$3:B36)</f>
        <v>17</v>
      </c>
      <c r="B36" s="21">
        <f>purchase!A38</f>
        <v>34</v>
      </c>
      <c r="C36" s="11" t="str">
        <f>purchase!B38</f>
        <v>মাওয়া</v>
      </c>
      <c r="D36" s="11" t="str">
        <f>purchase!C38</f>
        <v>কেজি</v>
      </c>
      <c r="E36" s="32">
        <f>purchase!T38</f>
        <v>2</v>
      </c>
      <c r="F36" s="29" t="str">
        <f t="shared" si="0"/>
        <v>OK</v>
      </c>
    </row>
    <row r="37" spans="1:6" ht="18.75" hidden="1" customHeight="1" x14ac:dyDescent="0.3">
      <c r="A37" s="21">
        <f>SUBTOTAL(103,B$3:B37)</f>
        <v>17</v>
      </c>
      <c r="B37" s="21">
        <f>purchase!A39</f>
        <v>35</v>
      </c>
      <c r="C37" s="11" t="str">
        <f>purchase!B39</f>
        <v>মালাই</v>
      </c>
      <c r="D37" s="11" t="str">
        <f>purchase!C39</f>
        <v>কেজি</v>
      </c>
      <c r="E37" s="32">
        <f>purchase!T39</f>
        <v>0</v>
      </c>
      <c r="F37" s="29" t="str">
        <f t="shared" si="0"/>
        <v xml:space="preserve"> </v>
      </c>
    </row>
    <row r="38" spans="1:6" ht="18.75" hidden="1" customHeight="1" x14ac:dyDescent="0.3">
      <c r="A38" s="21">
        <f>SUBTOTAL(103,B$3:B38)</f>
        <v>17</v>
      </c>
      <c r="B38" s="21">
        <f>purchase!A40</f>
        <v>36</v>
      </c>
      <c r="C38" s="11" t="str">
        <f>purchase!B40</f>
        <v>টকদই (আড়ং) (৫০০ গ্রাম)</v>
      </c>
      <c r="D38" s="11" t="str">
        <f>purchase!C40</f>
        <v>পিস</v>
      </c>
      <c r="E38" s="32">
        <f>purchase!T40</f>
        <v>0</v>
      </c>
      <c r="F38" s="29" t="str">
        <f t="shared" si="0"/>
        <v xml:space="preserve"> </v>
      </c>
    </row>
    <row r="39" spans="1:6" ht="18.75" customHeight="1" x14ac:dyDescent="0.3">
      <c r="A39" s="21">
        <f>SUBTOTAL(103,B$3:B39)</f>
        <v>18</v>
      </c>
      <c r="B39" s="21">
        <f>purchase!A41</f>
        <v>37</v>
      </c>
      <c r="C39" s="11" t="str">
        <f>purchase!B41</f>
        <v>টকদই (লুজ)</v>
      </c>
      <c r="D39" s="11" t="str">
        <f>purchase!C41</f>
        <v>কেজি</v>
      </c>
      <c r="E39" s="32">
        <f>purchase!T41</f>
        <v>163</v>
      </c>
      <c r="F39" s="29" t="str">
        <f t="shared" si="0"/>
        <v>OK</v>
      </c>
    </row>
    <row r="40" spans="1:6" ht="18.75" customHeight="1" x14ac:dyDescent="0.3">
      <c r="A40" s="21">
        <f>SUBTOTAL(103,B$3:B40)</f>
        <v>19</v>
      </c>
      <c r="B40" s="21">
        <f>purchase!A42</f>
        <v>38</v>
      </c>
      <c r="C40" s="11" t="str">
        <f>purchase!B42</f>
        <v>পাউরুটি</v>
      </c>
      <c r="D40" s="11" t="str">
        <f>purchase!C42</f>
        <v>পিস</v>
      </c>
      <c r="E40" s="32">
        <f>purchase!T42</f>
        <v>5</v>
      </c>
      <c r="F40" s="29" t="str">
        <f t="shared" si="0"/>
        <v>OK</v>
      </c>
    </row>
    <row r="41" spans="1:6" ht="18.75" hidden="1" customHeight="1" x14ac:dyDescent="0.3">
      <c r="A41" s="21">
        <f>SUBTOTAL(103,B$3:B41)</f>
        <v>19</v>
      </c>
      <c r="B41" s="21">
        <f>purchase!A43</f>
        <v>39</v>
      </c>
      <c r="C41" s="11" t="str">
        <f>purchase!B43</f>
        <v>ব্যাগ (বিয়াম)</v>
      </c>
      <c r="D41" s="11" t="str">
        <f>purchase!C43</f>
        <v>পিস</v>
      </c>
      <c r="E41" s="32">
        <f>purchase!T43</f>
        <v>0</v>
      </c>
      <c r="F41" s="29" t="str">
        <f t="shared" si="0"/>
        <v xml:space="preserve"> </v>
      </c>
    </row>
    <row r="42" spans="1:6" ht="18.75" hidden="1" customHeight="1" x14ac:dyDescent="0.3">
      <c r="A42" s="21">
        <f>SUBTOTAL(103,B$3:B42)</f>
        <v>19</v>
      </c>
      <c r="B42" s="21">
        <f>purchase!A44</f>
        <v>40</v>
      </c>
      <c r="C42" s="11" t="str">
        <f>purchase!B44</f>
        <v>১ কেজির বাটি/ ৫০০ গ্রাম বাটি</v>
      </c>
      <c r="D42" s="11" t="str">
        <f>purchase!C44</f>
        <v>পিস</v>
      </c>
      <c r="E42" s="32">
        <f>purchase!T44</f>
        <v>0</v>
      </c>
      <c r="F42" s="29" t="str">
        <f t="shared" si="0"/>
        <v xml:space="preserve"> </v>
      </c>
    </row>
    <row r="43" spans="1:6" ht="18.75" hidden="1" customHeight="1" x14ac:dyDescent="0.3">
      <c r="A43" s="21">
        <f>SUBTOTAL(103,B$3:B43)</f>
        <v>19</v>
      </c>
      <c r="B43" s="21">
        <f>purchase!A45</f>
        <v>41</v>
      </c>
      <c r="C43" s="11" t="str">
        <f>purchase!B45</f>
        <v>নেটের ব্যাগ/বাসপাতা খাম</v>
      </c>
      <c r="D43" s="11" t="str">
        <f>purchase!C45</f>
        <v>পিস</v>
      </c>
      <c r="E43" s="32">
        <f>purchase!T45</f>
        <v>0</v>
      </c>
      <c r="F43" s="29" t="str">
        <f t="shared" si="0"/>
        <v xml:space="preserve"> </v>
      </c>
    </row>
    <row r="44" spans="1:6" ht="18.75" hidden="1" customHeight="1" x14ac:dyDescent="0.3">
      <c r="A44" s="21">
        <f>SUBTOTAL(103,B$3:B44)</f>
        <v>19</v>
      </c>
      <c r="B44" s="21">
        <f>purchase!A46</f>
        <v>42</v>
      </c>
      <c r="C44" s="11" t="str">
        <f>purchase!B46</f>
        <v xml:space="preserve">কাপড়ের ব্যাগ </v>
      </c>
      <c r="D44" s="11" t="str">
        <f>purchase!C46</f>
        <v>পিস</v>
      </c>
      <c r="E44" s="32">
        <f>purchase!T46</f>
        <v>0</v>
      </c>
      <c r="F44" s="29" t="str">
        <f t="shared" si="0"/>
        <v xml:space="preserve"> </v>
      </c>
    </row>
    <row r="45" spans="1:6" ht="18.75" hidden="1" customHeight="1" x14ac:dyDescent="0.3">
      <c r="A45" s="21">
        <f>SUBTOTAL(103,B$3:B45)</f>
        <v>19</v>
      </c>
      <c r="B45" s="21">
        <f>purchase!A47</f>
        <v>43</v>
      </c>
      <c r="C45" s="11" t="str">
        <f>purchase!B47</f>
        <v>চার কোনা প্যাকেট(বক্স)</v>
      </c>
      <c r="D45" s="11" t="str">
        <f>purchase!C47</f>
        <v>পিস</v>
      </c>
      <c r="E45" s="32">
        <f>purchase!T47</f>
        <v>0</v>
      </c>
      <c r="F45" s="29" t="str">
        <f t="shared" si="0"/>
        <v xml:space="preserve"> </v>
      </c>
    </row>
    <row r="46" spans="1:6" ht="18.75" hidden="1" customHeight="1" x14ac:dyDescent="0.3">
      <c r="A46" s="21">
        <f>SUBTOTAL(103,B$3:B46)</f>
        <v>19</v>
      </c>
      <c r="B46" s="21">
        <f>purchase!A48</f>
        <v>44</v>
      </c>
      <c r="C46" s="11" t="str">
        <f>purchase!B48</f>
        <v xml:space="preserve">২৫০ মিঃলিঃ বাটি </v>
      </c>
      <c r="D46" s="11" t="str">
        <f>purchase!C48</f>
        <v>পিস</v>
      </c>
      <c r="E46" s="32">
        <f>purchase!T48</f>
        <v>0</v>
      </c>
      <c r="F46" s="29" t="str">
        <f t="shared" si="0"/>
        <v xml:space="preserve"> </v>
      </c>
    </row>
    <row r="47" spans="1:6" ht="18.75" hidden="1" customHeight="1" x14ac:dyDescent="0.3">
      <c r="A47" s="21">
        <f>SUBTOTAL(103,B$3:B47)</f>
        <v>19</v>
      </c>
      <c r="B47" s="21">
        <f>purchase!A49</f>
        <v>45</v>
      </c>
      <c r="C47" s="11" t="str">
        <f>purchase!B49</f>
        <v xml:space="preserve">ডিসপোজেবল ফুল প্লেট </v>
      </c>
      <c r="D47" s="11" t="str">
        <f>purchase!C49</f>
        <v>পিস</v>
      </c>
      <c r="E47" s="32">
        <f>purchase!T49</f>
        <v>0</v>
      </c>
      <c r="F47" s="29" t="str">
        <f t="shared" si="0"/>
        <v xml:space="preserve"> </v>
      </c>
    </row>
    <row r="48" spans="1:6" ht="18.75" hidden="1" customHeight="1" x14ac:dyDescent="0.3">
      <c r="A48" s="21">
        <f>SUBTOTAL(103,B$3:B48)</f>
        <v>19</v>
      </c>
      <c r="B48" s="21">
        <f>purchase!A50</f>
        <v>46</v>
      </c>
      <c r="C48" s="11" t="str">
        <f>purchase!B50</f>
        <v>ডিসেপোজেবল হাফ প্লেট</v>
      </c>
      <c r="D48" s="11" t="str">
        <f>purchase!C50</f>
        <v>পিস</v>
      </c>
      <c r="E48" s="32">
        <f>purchase!T50</f>
        <v>0</v>
      </c>
      <c r="F48" s="29" t="str">
        <f t="shared" si="0"/>
        <v xml:space="preserve"> </v>
      </c>
    </row>
    <row r="49" spans="1:6" ht="18.75" hidden="1" customHeight="1" x14ac:dyDescent="0.3">
      <c r="A49" s="21">
        <f>SUBTOTAL(103,B$3:B49)</f>
        <v>19</v>
      </c>
      <c r="B49" s="21">
        <f>purchase!A51</f>
        <v>47</v>
      </c>
      <c r="C49" s="11" t="str">
        <f>purchase!B51</f>
        <v xml:space="preserve">ফোল্ডিং প্যাকেট </v>
      </c>
      <c r="D49" s="11" t="str">
        <f>purchase!C51</f>
        <v>পিস</v>
      </c>
      <c r="E49" s="32">
        <f>purchase!T51</f>
        <v>0</v>
      </c>
      <c r="F49" s="29" t="str">
        <f t="shared" si="0"/>
        <v xml:space="preserve"> </v>
      </c>
    </row>
    <row r="50" spans="1:6" ht="18.75" customHeight="1" x14ac:dyDescent="0.3">
      <c r="A50" s="21">
        <f>SUBTOTAL(103,B$3:B50)</f>
        <v>20</v>
      </c>
      <c r="B50" s="21">
        <f>purchase!A52</f>
        <v>48</v>
      </c>
      <c r="C50" s="11" t="str">
        <f>purchase!B52</f>
        <v>টুকরী</v>
      </c>
      <c r="D50" s="11" t="str">
        <f>purchase!C52</f>
        <v>পিস</v>
      </c>
      <c r="E50" s="32">
        <f>purchase!T52</f>
        <v>8</v>
      </c>
      <c r="F50" s="29" t="str">
        <f t="shared" si="0"/>
        <v>OK</v>
      </c>
    </row>
    <row r="51" spans="1:6" ht="18.75" hidden="1" customHeight="1" x14ac:dyDescent="0.3">
      <c r="A51" s="21">
        <f>SUBTOTAL(103,B$3:B51)</f>
        <v>20</v>
      </c>
      <c r="B51" s="21">
        <f>purchase!A53</f>
        <v>49</v>
      </c>
      <c r="C51" s="11" t="str">
        <f>purchase!B53</f>
        <v>গামছা</v>
      </c>
      <c r="D51" s="11" t="str">
        <f>purchase!C53</f>
        <v>পিস</v>
      </c>
      <c r="E51" s="32">
        <f>purchase!T53</f>
        <v>0</v>
      </c>
      <c r="F51" s="29" t="str">
        <f t="shared" si="0"/>
        <v xml:space="preserve"> </v>
      </c>
    </row>
    <row r="52" spans="1:6" ht="18.75" customHeight="1" x14ac:dyDescent="0.3">
      <c r="A52" s="21">
        <f>SUBTOTAL(103,B$3:B52)</f>
        <v>21</v>
      </c>
      <c r="B52" s="21">
        <f>purchase!A54</f>
        <v>50</v>
      </c>
      <c r="C52" s="11" t="str">
        <f>purchase!B54</f>
        <v>মার্কিনকাপড় (গজ)</v>
      </c>
      <c r="D52" s="11" t="str">
        <f>purchase!C54</f>
        <v>গজ</v>
      </c>
      <c r="E52" s="32">
        <f>purchase!T54</f>
        <v>4</v>
      </c>
      <c r="F52" s="29" t="str">
        <f t="shared" si="0"/>
        <v>OK</v>
      </c>
    </row>
    <row r="53" spans="1:6" ht="18.75" customHeight="1" x14ac:dyDescent="0.3">
      <c r="A53" s="21">
        <f>SUBTOTAL(103,B$3:B53)</f>
        <v>22</v>
      </c>
      <c r="B53" s="21">
        <f>purchase!A55</f>
        <v>51</v>
      </c>
      <c r="C53" s="11" t="str">
        <f>purchase!B55</f>
        <v>ওয়ানটাইম গ্লাস</v>
      </c>
      <c r="D53" s="11" t="str">
        <f>purchase!C55</f>
        <v>পিস</v>
      </c>
      <c r="E53" s="32">
        <f>purchase!T55</f>
        <v>300</v>
      </c>
      <c r="F53" s="29" t="str">
        <f t="shared" si="0"/>
        <v>OK</v>
      </c>
    </row>
    <row r="54" spans="1:6" ht="18.75" customHeight="1" x14ac:dyDescent="0.3">
      <c r="A54" s="21">
        <f>SUBTOTAL(103,B$3:B54)</f>
        <v>23</v>
      </c>
      <c r="B54" s="21">
        <f>purchase!A56</f>
        <v>52</v>
      </c>
      <c r="C54" s="11" t="str">
        <f>purchase!B56</f>
        <v xml:space="preserve">ফিরনি কাপ </v>
      </c>
      <c r="D54" s="11" t="str">
        <f>purchase!C56</f>
        <v>পিস</v>
      </c>
      <c r="E54" s="32">
        <f>purchase!T56</f>
        <v>400</v>
      </c>
      <c r="F54" s="29" t="str">
        <f t="shared" si="0"/>
        <v>OK</v>
      </c>
    </row>
    <row r="55" spans="1:6" ht="18.75" customHeight="1" x14ac:dyDescent="0.3">
      <c r="A55" s="21">
        <f>SUBTOTAL(103,B$3:B55)</f>
        <v>24</v>
      </c>
      <c r="B55" s="21">
        <f>purchase!A57</f>
        <v>53</v>
      </c>
      <c r="C55" s="11" t="str">
        <f>purchase!B57</f>
        <v xml:space="preserve">ফিরনি চামচ </v>
      </c>
      <c r="D55" s="11" t="str">
        <f>purchase!C57</f>
        <v>পিস</v>
      </c>
      <c r="E55" s="32">
        <f>purchase!T57</f>
        <v>400</v>
      </c>
      <c r="F55" s="29" t="str">
        <f t="shared" si="0"/>
        <v>OK</v>
      </c>
    </row>
    <row r="56" spans="1:6" ht="18.75" customHeight="1" x14ac:dyDescent="0.3">
      <c r="A56" s="21">
        <f>SUBTOTAL(103,B$3:B56)</f>
        <v>25</v>
      </c>
      <c r="B56" s="21">
        <f>purchase!A58</f>
        <v>54</v>
      </c>
      <c r="C56" s="11" t="str">
        <f>purchase!B58</f>
        <v>ডাস্টার</v>
      </c>
      <c r="D56" s="11" t="str">
        <f>purchase!C58</f>
        <v>পিস</v>
      </c>
      <c r="E56" s="32">
        <f>purchase!T58</f>
        <v>39</v>
      </c>
      <c r="F56" s="29" t="str">
        <f t="shared" si="0"/>
        <v>OK</v>
      </c>
    </row>
    <row r="57" spans="1:6" ht="18.75" customHeight="1" x14ac:dyDescent="0.3">
      <c r="A57" s="21">
        <f>SUBTOTAL(103,B$3:B57)</f>
        <v>26</v>
      </c>
      <c r="B57" s="21">
        <f>purchase!A59</f>
        <v>55</v>
      </c>
      <c r="C57" s="11" t="str">
        <f>purchase!B59</f>
        <v>কয়লা (বস্তা)</v>
      </c>
      <c r="D57" s="11" t="str">
        <f>purchase!C59</f>
        <v>বস্তা</v>
      </c>
      <c r="E57" s="32">
        <f>purchase!T59</f>
        <v>2</v>
      </c>
      <c r="F57" s="29" t="str">
        <f t="shared" si="0"/>
        <v>OK</v>
      </c>
    </row>
    <row r="58" spans="1:6" ht="18.75" hidden="1" customHeight="1" x14ac:dyDescent="0.3">
      <c r="A58" s="21">
        <f>SUBTOTAL(103,B$3:B58)</f>
        <v>26</v>
      </c>
      <c r="B58" s="21">
        <f>purchase!A60</f>
        <v>56</v>
      </c>
      <c r="C58" s="11" t="str">
        <f>purchase!B60</f>
        <v>লিকুইড সাবান</v>
      </c>
      <c r="D58" s="11" t="str">
        <f>purchase!C60</f>
        <v>পিস</v>
      </c>
      <c r="E58" s="32">
        <f>purchase!T60</f>
        <v>0</v>
      </c>
      <c r="F58" s="29" t="str">
        <f t="shared" si="0"/>
        <v xml:space="preserve"> </v>
      </c>
    </row>
    <row r="59" spans="1:6" ht="18.75" customHeight="1" x14ac:dyDescent="0.3">
      <c r="A59" s="21">
        <f>SUBTOTAL(103,B$3:B59)</f>
        <v>27</v>
      </c>
      <c r="B59" s="21">
        <f>purchase!A61</f>
        <v>57</v>
      </c>
      <c r="C59" s="11" t="str">
        <f>purchase!B61</f>
        <v>হোগলা</v>
      </c>
      <c r="D59" s="11" t="str">
        <f>purchase!C61</f>
        <v>পিস</v>
      </c>
      <c r="E59" s="32">
        <f>purchase!T61</f>
        <v>5</v>
      </c>
      <c r="F59" s="29" t="str">
        <f t="shared" si="0"/>
        <v>OK</v>
      </c>
    </row>
    <row r="60" spans="1:6" ht="18.75" customHeight="1" x14ac:dyDescent="0.3">
      <c r="A60" s="21">
        <f>SUBTOTAL(103,B$3:B60)</f>
        <v>28</v>
      </c>
      <c r="B60" s="21">
        <f>purchase!A62</f>
        <v>58</v>
      </c>
      <c r="C60" s="11" t="str">
        <f>purchase!B62</f>
        <v>স্প্রিরিট</v>
      </c>
      <c r="D60" s="11" t="str">
        <f>purchase!C62</f>
        <v>লিটার</v>
      </c>
      <c r="E60" s="32">
        <f>purchase!T62</f>
        <v>9</v>
      </c>
      <c r="F60" s="29" t="str">
        <f t="shared" si="0"/>
        <v>OK</v>
      </c>
    </row>
    <row r="61" spans="1:6" ht="18.75" customHeight="1" x14ac:dyDescent="0.3">
      <c r="A61" s="21">
        <f>SUBTOTAL(103,B$3:B61)</f>
        <v>29</v>
      </c>
      <c r="B61" s="21">
        <f>purchase!A63</f>
        <v>59</v>
      </c>
      <c r="C61" s="11" t="str">
        <f>purchase!B63</f>
        <v>হলুদগুড়া</v>
      </c>
      <c r="D61" s="11" t="str">
        <f>purchase!C63</f>
        <v>কেজি</v>
      </c>
      <c r="E61" s="32">
        <f>purchase!T63</f>
        <v>2</v>
      </c>
      <c r="F61" s="29" t="str">
        <f t="shared" si="0"/>
        <v>OK</v>
      </c>
    </row>
    <row r="62" spans="1:6" ht="18.75" customHeight="1" x14ac:dyDescent="0.3">
      <c r="A62" s="21">
        <f>SUBTOTAL(103,B$3:B62)</f>
        <v>30</v>
      </c>
      <c r="B62" s="21">
        <f>purchase!A64</f>
        <v>60</v>
      </c>
      <c r="C62" s="11" t="str">
        <f>purchase!B64</f>
        <v>মরিচগুড়া</v>
      </c>
      <c r="D62" s="11" t="str">
        <f>purchase!C64</f>
        <v>কেজি</v>
      </c>
      <c r="E62" s="32">
        <f>purchase!T64</f>
        <v>1</v>
      </c>
      <c r="F62" s="29" t="str">
        <f t="shared" si="0"/>
        <v>OK</v>
      </c>
    </row>
    <row r="63" spans="1:6" ht="18.75" hidden="1" customHeight="1" x14ac:dyDescent="0.3">
      <c r="A63" s="21">
        <f>SUBTOTAL(103,B$3:B63)</f>
        <v>30</v>
      </c>
      <c r="B63" s="21">
        <f>purchase!A65</f>
        <v>61</v>
      </c>
      <c r="C63" s="11" t="str">
        <f>purchase!B65</f>
        <v>শুকনামরিচ আস্তা</v>
      </c>
      <c r="D63" s="11" t="str">
        <f>purchase!C65</f>
        <v>কেজি</v>
      </c>
      <c r="E63" s="32">
        <f>purchase!T65</f>
        <v>0</v>
      </c>
      <c r="F63" s="29" t="str">
        <f t="shared" si="0"/>
        <v xml:space="preserve"> </v>
      </c>
    </row>
    <row r="64" spans="1:6" ht="18.75" customHeight="1" x14ac:dyDescent="0.3">
      <c r="A64" s="21">
        <f>SUBTOTAL(103,B$3:B64)</f>
        <v>31</v>
      </c>
      <c r="B64" s="21">
        <f>purchase!A66</f>
        <v>62</v>
      </c>
      <c r="C64" s="11" t="str">
        <f>purchase!B66</f>
        <v>ধনিয়া আস্তা</v>
      </c>
      <c r="D64" s="11" t="str">
        <f>purchase!C66</f>
        <v>কেজি</v>
      </c>
      <c r="E64" s="32">
        <f>purchase!T66</f>
        <v>0.2</v>
      </c>
      <c r="F64" s="29" t="str">
        <f t="shared" si="0"/>
        <v>OK</v>
      </c>
    </row>
    <row r="65" spans="1:6" ht="18.75" customHeight="1" x14ac:dyDescent="0.3">
      <c r="A65" s="21">
        <f>SUBTOTAL(103,B$3:B65)</f>
        <v>32</v>
      </c>
      <c r="B65" s="21">
        <f>purchase!A67</f>
        <v>63</v>
      </c>
      <c r="C65" s="11" t="str">
        <f>purchase!B67</f>
        <v>জিরা</v>
      </c>
      <c r="D65" s="11" t="str">
        <f>purchase!C67</f>
        <v>কেজি</v>
      </c>
      <c r="E65" s="32">
        <f>purchase!T67</f>
        <v>0.9</v>
      </c>
      <c r="F65" s="29" t="str">
        <f t="shared" si="0"/>
        <v>OK</v>
      </c>
    </row>
    <row r="66" spans="1:6" ht="18.75" customHeight="1" x14ac:dyDescent="0.3">
      <c r="A66" s="21">
        <f>SUBTOTAL(103,B$3:B66)</f>
        <v>33</v>
      </c>
      <c r="B66" s="21">
        <f>purchase!A68</f>
        <v>64</v>
      </c>
      <c r="C66" s="11" t="str">
        <f>purchase!B68</f>
        <v>গোলাপজল</v>
      </c>
      <c r="D66" s="11" t="str">
        <f>purchase!C68</f>
        <v>পিস</v>
      </c>
      <c r="E66" s="32">
        <f>purchase!T68</f>
        <v>12</v>
      </c>
      <c r="F66" s="29" t="str">
        <f t="shared" si="0"/>
        <v>OK</v>
      </c>
    </row>
    <row r="67" spans="1:6" ht="18.75" customHeight="1" x14ac:dyDescent="0.3">
      <c r="A67" s="21">
        <f>SUBTOTAL(103,B$3:B67)</f>
        <v>34</v>
      </c>
      <c r="B67" s="21">
        <f>purchase!A69</f>
        <v>65</v>
      </c>
      <c r="C67" s="11" t="str">
        <f>purchase!B69</f>
        <v>কেওড়াজল</v>
      </c>
      <c r="D67" s="11" t="str">
        <f>purchase!C69</f>
        <v>পিস</v>
      </c>
      <c r="E67" s="32">
        <f>purchase!T69</f>
        <v>12</v>
      </c>
      <c r="F67" s="29" t="str">
        <f t="shared" si="0"/>
        <v>OK</v>
      </c>
    </row>
    <row r="68" spans="1:6" ht="18.75" customHeight="1" x14ac:dyDescent="0.3">
      <c r="A68" s="21">
        <f>SUBTOTAL(103,B$3:B68)</f>
        <v>35</v>
      </c>
      <c r="B68" s="21">
        <f>purchase!A70</f>
        <v>66</v>
      </c>
      <c r="C68" s="11" t="str">
        <f>purchase!B70</f>
        <v>এলাচি</v>
      </c>
      <c r="D68" s="11" t="str">
        <f>purchase!C70</f>
        <v>কেজি</v>
      </c>
      <c r="E68" s="32">
        <f>purchase!T70</f>
        <v>0.5</v>
      </c>
      <c r="F68" s="29" t="str">
        <f t="shared" ref="F68:F131" si="1">IF(E68&lt;&gt;0,"OK"," ")</f>
        <v>OK</v>
      </c>
    </row>
    <row r="69" spans="1:6" ht="18.75" customHeight="1" x14ac:dyDescent="0.3">
      <c r="A69" s="21">
        <f>SUBTOTAL(103,B$3:B69)</f>
        <v>36</v>
      </c>
      <c r="B69" s="21">
        <f>purchase!A71</f>
        <v>67</v>
      </c>
      <c r="C69" s="11" t="str">
        <f>purchase!B71</f>
        <v>দারুচিনি</v>
      </c>
      <c r="D69" s="11" t="str">
        <f>purchase!C71</f>
        <v>কেজি</v>
      </c>
      <c r="E69" s="32">
        <f>purchase!T71</f>
        <v>0.2</v>
      </c>
      <c r="F69" s="29" t="str">
        <f t="shared" si="1"/>
        <v>OK</v>
      </c>
    </row>
    <row r="70" spans="1:6" ht="18.75" customHeight="1" x14ac:dyDescent="0.3">
      <c r="A70" s="21">
        <f>SUBTOTAL(103,B$3:B70)</f>
        <v>37</v>
      </c>
      <c r="B70" s="21">
        <f>purchase!A72</f>
        <v>68</v>
      </c>
      <c r="C70" s="11" t="str">
        <f>purchase!B72</f>
        <v>লবঙ্গ</v>
      </c>
      <c r="D70" s="11" t="str">
        <f>purchase!C72</f>
        <v>কেজি</v>
      </c>
      <c r="E70" s="32">
        <f>purchase!T72</f>
        <v>0.30000000000000004</v>
      </c>
      <c r="F70" s="29" t="str">
        <f t="shared" si="1"/>
        <v>OK</v>
      </c>
    </row>
    <row r="71" spans="1:6" ht="18.75" customHeight="1" x14ac:dyDescent="0.3">
      <c r="A71" s="21">
        <f>SUBTOTAL(103,B$3:B71)</f>
        <v>38</v>
      </c>
      <c r="B71" s="21">
        <f>purchase!A73</f>
        <v>69</v>
      </c>
      <c r="C71" s="11" t="str">
        <f>purchase!B73</f>
        <v>জয়ফল (পিস)</v>
      </c>
      <c r="D71" s="11" t="str">
        <f>purchase!C73</f>
        <v>পিস</v>
      </c>
      <c r="E71" s="32">
        <f>purchase!T73</f>
        <v>9</v>
      </c>
      <c r="F71" s="29" t="str">
        <f t="shared" si="1"/>
        <v>OK</v>
      </c>
    </row>
    <row r="72" spans="1:6" ht="18.75" customHeight="1" x14ac:dyDescent="0.3">
      <c r="A72" s="21">
        <f>SUBTOTAL(103,B$3:B72)</f>
        <v>39</v>
      </c>
      <c r="B72" s="21">
        <f>purchase!A74</f>
        <v>70</v>
      </c>
      <c r="C72" s="11" t="str">
        <f>purchase!B74</f>
        <v>কিসমিস</v>
      </c>
      <c r="D72" s="11" t="str">
        <f>purchase!C74</f>
        <v>কেজি</v>
      </c>
      <c r="E72" s="32">
        <f>purchase!T74</f>
        <v>4</v>
      </c>
      <c r="F72" s="29" t="str">
        <f t="shared" si="1"/>
        <v>OK</v>
      </c>
    </row>
    <row r="73" spans="1:6" ht="18.75" customHeight="1" x14ac:dyDescent="0.3">
      <c r="A73" s="21">
        <f>SUBTOTAL(103,B$3:B73)</f>
        <v>40</v>
      </c>
      <c r="B73" s="21">
        <f>purchase!A75</f>
        <v>71</v>
      </c>
      <c r="C73" s="11" t="str">
        <f>purchase!B75</f>
        <v>আলুবোখরা</v>
      </c>
      <c r="D73" s="11" t="str">
        <f>purchase!C75</f>
        <v>কেজি</v>
      </c>
      <c r="E73" s="32">
        <f>purchase!T75</f>
        <v>4</v>
      </c>
      <c r="F73" s="29" t="str">
        <f t="shared" si="1"/>
        <v>OK</v>
      </c>
    </row>
    <row r="74" spans="1:6" ht="18.75" hidden="1" customHeight="1" x14ac:dyDescent="0.3">
      <c r="A74" s="21">
        <f>SUBTOTAL(103,B$3:B74)</f>
        <v>40</v>
      </c>
      <c r="B74" s="21">
        <f>purchase!A76</f>
        <v>72</v>
      </c>
      <c r="C74" s="11" t="str">
        <f>purchase!B76</f>
        <v>পোস্তদানা</v>
      </c>
      <c r="D74" s="11" t="str">
        <f>purchase!C76</f>
        <v>কেজি</v>
      </c>
      <c r="E74" s="32">
        <f>purchase!T76</f>
        <v>0</v>
      </c>
      <c r="F74" s="29" t="str">
        <f t="shared" si="1"/>
        <v xml:space="preserve"> </v>
      </c>
    </row>
    <row r="75" spans="1:6" ht="18.75" customHeight="1" x14ac:dyDescent="0.3">
      <c r="A75" s="21">
        <f>SUBTOTAL(103,B$3:B75)</f>
        <v>41</v>
      </c>
      <c r="B75" s="21">
        <f>purchase!A77</f>
        <v>73</v>
      </c>
      <c r="C75" s="11" t="str">
        <f>purchase!B77</f>
        <v>মিল্কভিটা ঘি/ঘি</v>
      </c>
      <c r="D75" s="11" t="str">
        <f>purchase!C77</f>
        <v>কেজি</v>
      </c>
      <c r="E75" s="32">
        <f>purchase!T77</f>
        <v>5.8</v>
      </c>
      <c r="F75" s="29" t="str">
        <f t="shared" si="1"/>
        <v>OK</v>
      </c>
    </row>
    <row r="76" spans="1:6" ht="18.75" hidden="1" customHeight="1" x14ac:dyDescent="0.3">
      <c r="A76" s="21">
        <f>SUBTOTAL(103,B$3:B76)</f>
        <v>41</v>
      </c>
      <c r="B76" s="21">
        <f>purchase!A78</f>
        <v>74</v>
      </c>
      <c r="C76" s="11" t="str">
        <f>purchase!B78</f>
        <v>বাটারওয়েল</v>
      </c>
      <c r="D76" s="11" t="str">
        <f>purchase!C78</f>
        <v>কেজি</v>
      </c>
      <c r="E76" s="32">
        <f>purchase!T78</f>
        <v>0</v>
      </c>
      <c r="F76" s="29" t="str">
        <f t="shared" si="1"/>
        <v xml:space="preserve"> </v>
      </c>
    </row>
    <row r="77" spans="1:6" ht="18.75" customHeight="1" x14ac:dyDescent="0.3">
      <c r="A77" s="21">
        <f>SUBTOTAL(103,B$3:B77)</f>
        <v>42</v>
      </c>
      <c r="B77" s="21">
        <f>purchase!A79</f>
        <v>75</v>
      </c>
      <c r="C77" s="11" t="str">
        <f>purchase!B79</f>
        <v>যত্রিক</v>
      </c>
      <c r="D77" s="11" t="str">
        <f>purchase!C79</f>
        <v>কেজি</v>
      </c>
      <c r="E77" s="32">
        <f>purchase!T79</f>
        <v>0.4</v>
      </c>
      <c r="F77" s="29" t="str">
        <f t="shared" si="1"/>
        <v>OK</v>
      </c>
    </row>
    <row r="78" spans="1:6" ht="18.75" customHeight="1" x14ac:dyDescent="0.3">
      <c r="A78" s="21">
        <f>SUBTOTAL(103,B$3:B78)</f>
        <v>43</v>
      </c>
      <c r="B78" s="21">
        <f>purchase!A80</f>
        <v>76</v>
      </c>
      <c r="C78" s="11" t="str">
        <f>purchase!B80</f>
        <v>পাঁচফোড়ন</v>
      </c>
      <c r="D78" s="11" t="str">
        <f>purchase!C80</f>
        <v>কেজি</v>
      </c>
      <c r="E78" s="32">
        <f>purchase!T80</f>
        <v>0.1</v>
      </c>
      <c r="F78" s="29" t="str">
        <f t="shared" si="1"/>
        <v>OK</v>
      </c>
    </row>
    <row r="79" spans="1:6" ht="18.75" hidden="1" customHeight="1" x14ac:dyDescent="0.3">
      <c r="A79" s="21">
        <f>SUBTOTAL(103,B$3:B79)</f>
        <v>43</v>
      </c>
      <c r="B79" s="21">
        <f>purchase!A81</f>
        <v>77</v>
      </c>
      <c r="C79" s="11" t="str">
        <f>purchase!B81</f>
        <v>তেছপাতা</v>
      </c>
      <c r="D79" s="11" t="str">
        <f>purchase!C81</f>
        <v>কেজি</v>
      </c>
      <c r="E79" s="32">
        <f>purchase!T81</f>
        <v>0</v>
      </c>
      <c r="F79" s="29" t="str">
        <f t="shared" si="1"/>
        <v xml:space="preserve"> </v>
      </c>
    </row>
    <row r="80" spans="1:6" ht="18.75" customHeight="1" x14ac:dyDescent="0.3">
      <c r="A80" s="21">
        <f>SUBTOTAL(103,B$3:B80)</f>
        <v>44</v>
      </c>
      <c r="B80" s="21">
        <f>purchase!A82</f>
        <v>78</v>
      </c>
      <c r="C80" s="11" t="str">
        <f>purchase!B82</f>
        <v>চিনাবাদাম</v>
      </c>
      <c r="D80" s="11" t="str">
        <f>purchase!C82</f>
        <v>কেজি</v>
      </c>
      <c r="E80" s="32">
        <f>purchase!T82</f>
        <v>6</v>
      </c>
      <c r="F80" s="29" t="str">
        <f t="shared" si="1"/>
        <v>OK</v>
      </c>
    </row>
    <row r="81" spans="1:6" ht="18.75" hidden="1" customHeight="1" x14ac:dyDescent="0.3">
      <c r="A81" s="21">
        <f>SUBTOTAL(103,B$3:B81)</f>
        <v>44</v>
      </c>
      <c r="B81" s="21">
        <f>purchase!A83</f>
        <v>79</v>
      </c>
      <c r="C81" s="11" t="str">
        <f>purchase!B83</f>
        <v>কাঠ বাদাম</v>
      </c>
      <c r="D81" s="11" t="str">
        <f>purchase!C83</f>
        <v>কেজি</v>
      </c>
      <c r="E81" s="32">
        <f>purchase!T83</f>
        <v>0</v>
      </c>
      <c r="F81" s="29" t="str">
        <f t="shared" si="1"/>
        <v xml:space="preserve"> </v>
      </c>
    </row>
    <row r="82" spans="1:6" ht="18.75" hidden="1" customHeight="1" x14ac:dyDescent="0.3">
      <c r="A82" s="21">
        <f>SUBTOTAL(103,B$3:B82)</f>
        <v>44</v>
      </c>
      <c r="B82" s="21">
        <f>purchase!A84</f>
        <v>80</v>
      </c>
      <c r="C82" s="11" t="str">
        <f>purchase!B84</f>
        <v>তেতুল</v>
      </c>
      <c r="D82" s="11" t="str">
        <f>purchase!C84</f>
        <v>কেজি</v>
      </c>
      <c r="E82" s="32">
        <f>purchase!T84</f>
        <v>0</v>
      </c>
      <c r="F82" s="29" t="str">
        <f t="shared" si="1"/>
        <v xml:space="preserve"> </v>
      </c>
    </row>
    <row r="83" spans="1:6" ht="18.75" hidden="1" customHeight="1" x14ac:dyDescent="0.3">
      <c r="A83" s="21">
        <f>SUBTOTAL(103,B$3:B83)</f>
        <v>44</v>
      </c>
      <c r="B83" s="21">
        <f>purchase!A85</f>
        <v>81</v>
      </c>
      <c r="C83" s="11" t="str">
        <f>purchase!B85</f>
        <v>পিপল</v>
      </c>
      <c r="D83" s="11" t="str">
        <f>purchase!C85</f>
        <v>কেজি</v>
      </c>
      <c r="E83" s="32">
        <f>purchase!T85</f>
        <v>0</v>
      </c>
      <c r="F83" s="29" t="str">
        <f t="shared" si="1"/>
        <v xml:space="preserve"> </v>
      </c>
    </row>
    <row r="84" spans="1:6" ht="18.75" hidden="1" customHeight="1" x14ac:dyDescent="0.3">
      <c r="A84" s="21">
        <f>SUBTOTAL(103,B$3:B84)</f>
        <v>44</v>
      </c>
      <c r="B84" s="21">
        <f>purchase!A86</f>
        <v>82</v>
      </c>
      <c r="C84" s="11" t="str">
        <f>purchase!B86</f>
        <v>কাবাব চিনি</v>
      </c>
      <c r="D84" s="11" t="str">
        <f>purchase!C86</f>
        <v>কেজি</v>
      </c>
      <c r="E84" s="32">
        <f>purchase!T86</f>
        <v>0</v>
      </c>
      <c r="F84" s="29" t="str">
        <f t="shared" si="1"/>
        <v xml:space="preserve"> </v>
      </c>
    </row>
    <row r="85" spans="1:6" ht="18.75" hidden="1" customHeight="1" x14ac:dyDescent="0.3">
      <c r="A85" s="21">
        <f>SUBTOTAL(103,B$3:B85)</f>
        <v>44</v>
      </c>
      <c r="B85" s="21">
        <f>purchase!A87</f>
        <v>83</v>
      </c>
      <c r="C85" s="11" t="str">
        <f>purchase!B87</f>
        <v>সরিষা (সাদা/লাল)</v>
      </c>
      <c r="D85" s="11" t="str">
        <f>purchase!C87</f>
        <v>কেজি</v>
      </c>
      <c r="E85" s="32">
        <f>purchase!T87</f>
        <v>0</v>
      </c>
      <c r="F85" s="29" t="str">
        <f t="shared" si="1"/>
        <v xml:space="preserve"> </v>
      </c>
    </row>
    <row r="86" spans="1:6" ht="18.75" customHeight="1" x14ac:dyDescent="0.3">
      <c r="A86" s="21">
        <f>SUBTOTAL(103,B$3:B86)</f>
        <v>45</v>
      </c>
      <c r="B86" s="21">
        <f>purchase!A88</f>
        <v>84</v>
      </c>
      <c r="C86" s="11" t="str">
        <f>purchase!B88</f>
        <v>সাদা/কালো গোলমরিচ আস্তা /গুড়া</v>
      </c>
      <c r="D86" s="11" t="str">
        <f>purchase!C88</f>
        <v>কেজি</v>
      </c>
      <c r="E86" s="32">
        <f>purchase!T88</f>
        <v>0.7</v>
      </c>
      <c r="F86" s="29" t="str">
        <f t="shared" si="1"/>
        <v>OK</v>
      </c>
    </row>
    <row r="87" spans="1:6" ht="18.75" customHeight="1" x14ac:dyDescent="0.3">
      <c r="A87" s="21">
        <f>SUBTOTAL(103,B$3:B87)</f>
        <v>46</v>
      </c>
      <c r="B87" s="21">
        <f>purchase!A89</f>
        <v>85</v>
      </c>
      <c r="C87" s="11" t="str">
        <f>purchase!B89</f>
        <v>ময়দা</v>
      </c>
      <c r="D87" s="11" t="str">
        <f>purchase!C89</f>
        <v>কেজি</v>
      </c>
      <c r="E87" s="32">
        <f>purchase!T89</f>
        <v>24</v>
      </c>
      <c r="F87" s="29" t="str">
        <f t="shared" si="1"/>
        <v>OK</v>
      </c>
    </row>
    <row r="88" spans="1:6" ht="18.75" customHeight="1" x14ac:dyDescent="0.3">
      <c r="A88" s="21">
        <f>SUBTOTAL(103,B$3:B88)</f>
        <v>47</v>
      </c>
      <c r="B88" s="21">
        <f>purchase!A90</f>
        <v>86</v>
      </c>
      <c r="C88" s="11" t="str">
        <f>purchase!B90</f>
        <v xml:space="preserve">চিনি </v>
      </c>
      <c r="D88" s="11" t="str">
        <f>purchase!C90</f>
        <v>কেজি</v>
      </c>
      <c r="E88" s="32">
        <f>purchase!T90</f>
        <v>7</v>
      </c>
      <c r="F88" s="29" t="str">
        <f t="shared" si="1"/>
        <v>OK</v>
      </c>
    </row>
    <row r="89" spans="1:6" ht="18.75" customHeight="1" x14ac:dyDescent="0.3">
      <c r="A89" s="21">
        <f>SUBTOTAL(103,B$3:B89)</f>
        <v>48</v>
      </c>
      <c r="B89" s="21">
        <f>purchase!A91</f>
        <v>87</v>
      </c>
      <c r="C89" s="11" t="str">
        <f>purchase!B91</f>
        <v>লাল ডিম</v>
      </c>
      <c r="D89" s="11" t="str">
        <f>purchase!C91</f>
        <v>পিস</v>
      </c>
      <c r="E89" s="32">
        <f>purchase!T91</f>
        <v>960</v>
      </c>
      <c r="F89" s="29" t="str">
        <f t="shared" si="1"/>
        <v>OK</v>
      </c>
    </row>
    <row r="90" spans="1:6" ht="18.75" hidden="1" customHeight="1" x14ac:dyDescent="0.3">
      <c r="A90" s="21">
        <f>SUBTOTAL(103,B$3:B90)</f>
        <v>48</v>
      </c>
      <c r="B90" s="21">
        <f>purchase!A92</f>
        <v>88</v>
      </c>
      <c r="C90" s="11" t="str">
        <f>purchase!B92</f>
        <v>হাসের ডিম</v>
      </c>
      <c r="D90" s="11" t="str">
        <f>purchase!C92</f>
        <v>পিস</v>
      </c>
      <c r="E90" s="32">
        <f>purchase!T92</f>
        <v>0</v>
      </c>
      <c r="F90" s="29" t="str">
        <f t="shared" si="1"/>
        <v xml:space="preserve"> </v>
      </c>
    </row>
    <row r="91" spans="1:6" ht="18.75" hidden="1" customHeight="1" x14ac:dyDescent="0.3">
      <c r="A91" s="21">
        <f>SUBTOTAL(103,B$3:B91)</f>
        <v>48</v>
      </c>
      <c r="B91" s="21">
        <f>purchase!A93</f>
        <v>89</v>
      </c>
      <c r="C91" s="11" t="str">
        <f>purchase!B93</f>
        <v>মিল্কভিটা বাটার (২০০ গ্রাম) পিস</v>
      </c>
      <c r="D91" s="11" t="str">
        <f>purchase!C93</f>
        <v>পিস</v>
      </c>
      <c r="E91" s="32">
        <f>purchase!T93</f>
        <v>0</v>
      </c>
      <c r="F91" s="29" t="str">
        <f t="shared" si="1"/>
        <v xml:space="preserve"> </v>
      </c>
    </row>
    <row r="92" spans="1:6" ht="18.75" customHeight="1" x14ac:dyDescent="0.3">
      <c r="A92" s="21">
        <f>SUBTOTAL(103,B$3:B92)</f>
        <v>49</v>
      </c>
      <c r="B92" s="21">
        <f>purchase!A94</f>
        <v>90</v>
      </c>
      <c r="C92" s="11" t="str">
        <f>purchase!B94</f>
        <v>ডাল্ডা</v>
      </c>
      <c r="D92" s="11" t="str">
        <f>purchase!C94</f>
        <v>কেজি</v>
      </c>
      <c r="E92" s="32">
        <f>purchase!T94</f>
        <v>1</v>
      </c>
      <c r="F92" s="29" t="str">
        <f t="shared" si="1"/>
        <v>OK</v>
      </c>
    </row>
    <row r="93" spans="1:6" ht="18.75" hidden="1" customHeight="1" x14ac:dyDescent="0.3">
      <c r="A93" s="21">
        <f>SUBTOTAL(103,B$3:B93)</f>
        <v>49</v>
      </c>
      <c r="B93" s="21">
        <f>purchase!A95</f>
        <v>91</v>
      </c>
      <c r="C93" s="11" t="str">
        <f>purchase!B95</f>
        <v>মিক্সনাট বাদাম</v>
      </c>
      <c r="D93" s="11" t="str">
        <f>purchase!C95</f>
        <v>লিটার</v>
      </c>
      <c r="E93" s="32">
        <f>purchase!T95</f>
        <v>0</v>
      </c>
      <c r="F93" s="29" t="str">
        <f t="shared" si="1"/>
        <v xml:space="preserve"> </v>
      </c>
    </row>
    <row r="94" spans="1:6" ht="18.75" hidden="1" customHeight="1" x14ac:dyDescent="0.3">
      <c r="A94" s="21">
        <f>SUBTOTAL(103,B$3:B94)</f>
        <v>49</v>
      </c>
      <c r="B94" s="21">
        <f>purchase!A96</f>
        <v>92</v>
      </c>
      <c r="C94" s="11" t="str">
        <f>purchase!B96</f>
        <v>তরল দুধ</v>
      </c>
      <c r="D94" s="11" t="str">
        <f>purchase!C96</f>
        <v>পিস</v>
      </c>
      <c r="E94" s="32">
        <f>purchase!T96</f>
        <v>0</v>
      </c>
      <c r="F94" s="29" t="str">
        <f t="shared" si="1"/>
        <v xml:space="preserve"> </v>
      </c>
    </row>
    <row r="95" spans="1:6" ht="18.75" customHeight="1" x14ac:dyDescent="0.3">
      <c r="A95" s="21">
        <f>SUBTOTAL(103,B$3:B95)</f>
        <v>50</v>
      </c>
      <c r="B95" s="21">
        <f>purchase!A97</f>
        <v>93</v>
      </c>
      <c r="C95" s="11" t="str">
        <f>purchase!B97</f>
        <v>টি ব্যাগ</v>
      </c>
      <c r="D95" s="11" t="str">
        <f>purchase!C97</f>
        <v>পিস</v>
      </c>
      <c r="E95" s="32">
        <f>purchase!T97</f>
        <v>11</v>
      </c>
      <c r="F95" s="29" t="str">
        <f t="shared" si="1"/>
        <v>OK</v>
      </c>
    </row>
    <row r="96" spans="1:6" ht="18.75" hidden="1" customHeight="1" x14ac:dyDescent="0.3">
      <c r="A96" s="21">
        <f>SUBTOTAL(103,B$3:B96)</f>
        <v>50</v>
      </c>
      <c r="B96" s="21">
        <f>purchase!A98</f>
        <v>94</v>
      </c>
      <c r="C96" s="11" t="str">
        <f>purchase!B98</f>
        <v>কর্ণফ্লেক্স</v>
      </c>
      <c r="D96" s="11" t="str">
        <f>purchase!C98</f>
        <v>পিস</v>
      </c>
      <c r="E96" s="32">
        <f>purchase!T98</f>
        <v>0</v>
      </c>
      <c r="F96" s="29" t="str">
        <f t="shared" si="1"/>
        <v xml:space="preserve"> </v>
      </c>
    </row>
    <row r="97" spans="1:6" ht="18.75" hidden="1" customHeight="1" x14ac:dyDescent="0.3">
      <c r="A97" s="21">
        <f>SUBTOTAL(103,B$3:B97)</f>
        <v>50</v>
      </c>
      <c r="B97" s="21">
        <f>purchase!A99</f>
        <v>95</v>
      </c>
      <c r="C97" s="11" t="str">
        <f>purchase!B99</f>
        <v>কালো জিরা</v>
      </c>
      <c r="D97" s="11" t="str">
        <f>purchase!C99</f>
        <v>পিস</v>
      </c>
      <c r="E97" s="32">
        <f>purchase!T99</f>
        <v>0</v>
      </c>
      <c r="F97" s="29" t="str">
        <f t="shared" si="1"/>
        <v xml:space="preserve"> </v>
      </c>
    </row>
    <row r="98" spans="1:6" ht="18.75" customHeight="1" x14ac:dyDescent="0.3">
      <c r="A98" s="21">
        <f>SUBTOTAL(103,B$3:B98)</f>
        <v>51</v>
      </c>
      <c r="B98" s="21">
        <f>purchase!A100</f>
        <v>96</v>
      </c>
      <c r="C98" s="11" t="str">
        <f>purchase!B100</f>
        <v>গ্রীন টি</v>
      </c>
      <c r="D98" s="11" t="str">
        <f>purchase!C100</f>
        <v>পিস</v>
      </c>
      <c r="E98" s="32">
        <f>purchase!T100</f>
        <v>1</v>
      </c>
      <c r="F98" s="29" t="str">
        <f t="shared" si="1"/>
        <v>OK</v>
      </c>
    </row>
    <row r="99" spans="1:6" ht="18.75" hidden="1" customHeight="1" x14ac:dyDescent="0.3">
      <c r="A99" s="21">
        <f>SUBTOTAL(103,B$3:B99)</f>
        <v>51</v>
      </c>
      <c r="B99" s="21">
        <f>purchase!A101</f>
        <v>97</v>
      </c>
      <c r="C99" s="11" t="str">
        <f>purchase!B101</f>
        <v>ইস্ট (৪৫০ গ্রাম)</v>
      </c>
      <c r="D99" s="11" t="str">
        <f>purchase!C101</f>
        <v>কেজি</v>
      </c>
      <c r="E99" s="32">
        <f>purchase!T101</f>
        <v>0</v>
      </c>
      <c r="F99" s="29" t="str">
        <f t="shared" si="1"/>
        <v xml:space="preserve"> </v>
      </c>
    </row>
    <row r="100" spans="1:6" ht="18.75" hidden="1" customHeight="1" x14ac:dyDescent="0.3">
      <c r="A100" s="21">
        <f>SUBTOTAL(103,B$3:B100)</f>
        <v>51</v>
      </c>
      <c r="B100" s="21">
        <f>purchase!A102</f>
        <v>98</v>
      </c>
      <c r="C100" s="11" t="str">
        <f>purchase!B102</f>
        <v xml:space="preserve">জেলি </v>
      </c>
      <c r="D100" s="11" t="str">
        <f>purchase!C102</f>
        <v>পিস</v>
      </c>
      <c r="E100" s="32">
        <f>purchase!T102</f>
        <v>0</v>
      </c>
      <c r="F100" s="29" t="str">
        <f t="shared" si="1"/>
        <v xml:space="preserve"> </v>
      </c>
    </row>
    <row r="101" spans="1:6" ht="18.75" hidden="1" customHeight="1" x14ac:dyDescent="0.3">
      <c r="A101" s="21">
        <f>SUBTOTAL(103,B$3:B101)</f>
        <v>51</v>
      </c>
      <c r="B101" s="21">
        <f>purchase!A103</f>
        <v>99</v>
      </c>
      <c r="C101" s="11" t="str">
        <f>purchase!B103</f>
        <v>কাসুন্দি</v>
      </c>
      <c r="D101" s="11" t="str">
        <f>purchase!C103</f>
        <v>পিস</v>
      </c>
      <c r="E101" s="32">
        <f>purchase!T103</f>
        <v>0</v>
      </c>
      <c r="F101" s="29" t="str">
        <f t="shared" si="1"/>
        <v xml:space="preserve"> </v>
      </c>
    </row>
    <row r="102" spans="1:6" ht="18.75" hidden="1" customHeight="1" x14ac:dyDescent="0.3">
      <c r="A102" s="21">
        <f>SUBTOTAL(103,B$3:B102)</f>
        <v>51</v>
      </c>
      <c r="B102" s="21">
        <f>purchase!A104</f>
        <v>100</v>
      </c>
      <c r="C102" s="11" t="str">
        <f>purchase!B104</f>
        <v>তেতুল সস</v>
      </c>
      <c r="D102" s="11" t="str">
        <f>purchase!C104</f>
        <v>পিস</v>
      </c>
      <c r="E102" s="32">
        <f>purchase!T104</f>
        <v>0</v>
      </c>
      <c r="F102" s="29" t="str">
        <f t="shared" si="1"/>
        <v xml:space="preserve"> </v>
      </c>
    </row>
    <row r="103" spans="1:6" ht="18.75" customHeight="1" x14ac:dyDescent="0.3">
      <c r="A103" s="21">
        <f>SUBTOTAL(103,B$3:B103)</f>
        <v>52</v>
      </c>
      <c r="B103" s="21">
        <f>purchase!A105</f>
        <v>101</v>
      </c>
      <c r="C103" s="11" t="str">
        <f>purchase!B105</f>
        <v>কোকোনাট মিল্ক</v>
      </c>
      <c r="D103" s="11" t="str">
        <f>purchase!C105</f>
        <v>পিস</v>
      </c>
      <c r="E103" s="32">
        <f>purchase!T105</f>
        <v>1</v>
      </c>
      <c r="F103" s="29" t="str">
        <f t="shared" si="1"/>
        <v>OK</v>
      </c>
    </row>
    <row r="104" spans="1:6" ht="18.75" hidden="1" customHeight="1" x14ac:dyDescent="0.3">
      <c r="A104" s="21">
        <f>SUBTOTAL(103,B$3:B104)</f>
        <v>52</v>
      </c>
      <c r="B104" s="21">
        <f>purchase!A106</f>
        <v>102</v>
      </c>
      <c r="C104" s="11" t="str">
        <f>purchase!B106</f>
        <v>আচার (বরই)</v>
      </c>
      <c r="D104" s="11" t="str">
        <f>purchase!C106</f>
        <v>পিস</v>
      </c>
      <c r="E104" s="32">
        <f>purchase!T106</f>
        <v>0</v>
      </c>
      <c r="F104" s="29" t="str">
        <f t="shared" si="1"/>
        <v xml:space="preserve"> </v>
      </c>
    </row>
    <row r="105" spans="1:6" ht="18.75" hidden="1" customHeight="1" x14ac:dyDescent="0.3">
      <c r="A105" s="21">
        <f>SUBTOTAL(103,B$3:B105)</f>
        <v>52</v>
      </c>
      <c r="B105" s="21">
        <f>purchase!A107</f>
        <v>103</v>
      </c>
      <c r="C105" s="11" t="str">
        <f>purchase!B107</f>
        <v>আচার (আম+তেতুল)</v>
      </c>
      <c r="D105" s="11" t="str">
        <f>purchase!C107</f>
        <v>পিস</v>
      </c>
      <c r="E105" s="32">
        <f>purchase!T107</f>
        <v>0</v>
      </c>
      <c r="F105" s="29" t="str">
        <f t="shared" si="1"/>
        <v xml:space="preserve"> </v>
      </c>
    </row>
    <row r="106" spans="1:6" ht="18.75" customHeight="1" x14ac:dyDescent="0.3">
      <c r="A106" s="21">
        <f>SUBTOTAL(103,B$3:B106)</f>
        <v>53</v>
      </c>
      <c r="B106" s="21">
        <f>purchase!A108</f>
        <v>104</v>
      </c>
      <c r="C106" s="11" t="str">
        <f>purchase!B108</f>
        <v>স্যান্ডউইচ /ফয়েল পেপার (রিম)</v>
      </c>
      <c r="D106" s="11" t="str">
        <f>purchase!C108</f>
        <v>রিম</v>
      </c>
      <c r="E106" s="32">
        <f>purchase!T108</f>
        <v>2</v>
      </c>
      <c r="F106" s="29" t="str">
        <f t="shared" si="1"/>
        <v>OK</v>
      </c>
    </row>
    <row r="107" spans="1:6" ht="18.75" hidden="1" customHeight="1" x14ac:dyDescent="0.3">
      <c r="A107" s="21">
        <f>SUBTOTAL(103,B$3:B107)</f>
        <v>53</v>
      </c>
      <c r="B107" s="21">
        <f>purchase!A109</f>
        <v>105</v>
      </c>
      <c r="C107" s="11" t="str">
        <f>purchase!B109</f>
        <v>বেকিং পাউডার (৪৫০ গ্রাম)</v>
      </c>
      <c r="D107" s="11" t="str">
        <f>purchase!C109</f>
        <v>কেজি</v>
      </c>
      <c r="E107" s="32">
        <f>purchase!T109</f>
        <v>0</v>
      </c>
      <c r="F107" s="29" t="str">
        <f t="shared" si="1"/>
        <v xml:space="preserve"> </v>
      </c>
    </row>
    <row r="108" spans="1:6" ht="18.75" hidden="1" customHeight="1" x14ac:dyDescent="0.3">
      <c r="A108" s="21">
        <f>SUBTOTAL(103,B$3:B108)</f>
        <v>53</v>
      </c>
      <c r="B108" s="21">
        <f>purchase!A110</f>
        <v>106</v>
      </c>
      <c r="C108" s="11" t="str">
        <f>purchase!B110</f>
        <v>কফি (২০০ গ্রাম)</v>
      </c>
      <c r="D108" s="11" t="str">
        <f>purchase!C110</f>
        <v>পিস</v>
      </c>
      <c r="E108" s="32">
        <f>purchase!T110</f>
        <v>0</v>
      </c>
      <c r="F108" s="29" t="str">
        <f t="shared" si="1"/>
        <v xml:space="preserve"> </v>
      </c>
    </row>
    <row r="109" spans="1:6" ht="18.75" hidden="1" customHeight="1" x14ac:dyDescent="0.3">
      <c r="A109" s="21">
        <f>SUBTOTAL(103,B$3:B109)</f>
        <v>53</v>
      </c>
      <c r="B109" s="21">
        <f>purchase!A111</f>
        <v>107</v>
      </c>
      <c r="C109" s="11" t="str">
        <f>purchase!B111</f>
        <v>কফি(৫০ গ্রাম)</v>
      </c>
      <c r="D109" s="11" t="str">
        <f>purchase!C111</f>
        <v>পিস</v>
      </c>
      <c r="E109" s="32">
        <f>purchase!T111</f>
        <v>0</v>
      </c>
      <c r="F109" s="29" t="str">
        <f t="shared" si="1"/>
        <v xml:space="preserve"> </v>
      </c>
    </row>
    <row r="110" spans="1:6" ht="18.75" hidden="1" customHeight="1" x14ac:dyDescent="0.3">
      <c r="A110" s="21">
        <f>SUBTOTAL(103,B$3:B110)</f>
        <v>53</v>
      </c>
      <c r="B110" s="21">
        <f>purchase!A112</f>
        <v>108</v>
      </c>
      <c r="C110" s="11" t="str">
        <f>purchase!B112</f>
        <v>মধু (ডাবর)</v>
      </c>
      <c r="D110" s="11" t="str">
        <f>purchase!C112</f>
        <v>কেজি</v>
      </c>
      <c r="E110" s="32">
        <f>purchase!T112</f>
        <v>0</v>
      </c>
      <c r="F110" s="29" t="str">
        <f t="shared" si="1"/>
        <v xml:space="preserve"> </v>
      </c>
    </row>
    <row r="111" spans="1:6" ht="18.75" hidden="1" customHeight="1" x14ac:dyDescent="0.3">
      <c r="A111" s="21">
        <f>SUBTOTAL(103,B$3:B111)</f>
        <v>53</v>
      </c>
      <c r="B111" s="21">
        <f>purchase!A113</f>
        <v>109</v>
      </c>
      <c r="C111" s="11" t="str">
        <f>purchase!B113</f>
        <v>কাঠ বাদাম (ভাজা)</v>
      </c>
      <c r="D111" s="11" t="str">
        <f>purchase!C113</f>
        <v>কেজি</v>
      </c>
      <c r="E111" s="32">
        <f>purchase!T113</f>
        <v>0</v>
      </c>
      <c r="F111" s="29" t="str">
        <f t="shared" si="1"/>
        <v xml:space="preserve"> </v>
      </c>
    </row>
    <row r="112" spans="1:6" ht="18.75" customHeight="1" x14ac:dyDescent="0.3">
      <c r="A112" s="21">
        <f>SUBTOTAL(103,B$3:B112)</f>
        <v>54</v>
      </c>
      <c r="B112" s="21">
        <f>purchase!A114</f>
        <v>110</v>
      </c>
      <c r="C112" s="11" t="str">
        <f>purchase!B114</f>
        <v>কাজুবাদাম(কাঁচা/ভাজা)</v>
      </c>
      <c r="D112" s="11" t="str">
        <f>purchase!C114</f>
        <v>কেজি</v>
      </c>
      <c r="E112" s="32">
        <f>purchase!T114</f>
        <v>1</v>
      </c>
      <c r="F112" s="29" t="str">
        <f t="shared" si="1"/>
        <v>OK</v>
      </c>
    </row>
    <row r="113" spans="1:6" ht="18.75" hidden="1" customHeight="1" x14ac:dyDescent="0.3">
      <c r="A113" s="21">
        <f>SUBTOTAL(103,B$3:B113)</f>
        <v>54</v>
      </c>
      <c r="B113" s="21">
        <f>purchase!A115</f>
        <v>111</v>
      </c>
      <c r="C113" s="11" t="str">
        <f>purchase!B115</f>
        <v>পেস্তাবাদাম</v>
      </c>
      <c r="D113" s="11" t="str">
        <f>purchase!C115</f>
        <v>কেজি</v>
      </c>
      <c r="E113" s="32">
        <f>purchase!T115</f>
        <v>0</v>
      </c>
      <c r="F113" s="29" t="str">
        <f t="shared" si="1"/>
        <v xml:space="preserve"> </v>
      </c>
    </row>
    <row r="114" spans="1:6" ht="18.75" hidden="1" customHeight="1" x14ac:dyDescent="0.3">
      <c r="A114" s="21">
        <f>SUBTOTAL(103,B$3:B114)</f>
        <v>54</v>
      </c>
      <c r="B114" s="21">
        <f>purchase!A116</f>
        <v>112</v>
      </c>
      <c r="C114" s="11" t="str">
        <f>purchase!B116</f>
        <v>চেরিফল</v>
      </c>
      <c r="D114" s="11" t="str">
        <f>purchase!C116</f>
        <v>কেজি</v>
      </c>
      <c r="E114" s="32">
        <f>purchase!T116</f>
        <v>0</v>
      </c>
      <c r="F114" s="29" t="str">
        <f t="shared" si="1"/>
        <v xml:space="preserve"> </v>
      </c>
    </row>
    <row r="115" spans="1:6" ht="18.75" hidden="1" customHeight="1" x14ac:dyDescent="0.3">
      <c r="A115" s="21">
        <f>SUBTOTAL(103,B$3:B115)</f>
        <v>54</v>
      </c>
      <c r="B115" s="21">
        <f>purchase!A117</f>
        <v>113</v>
      </c>
      <c r="C115" s="11" t="str">
        <f>purchase!B117</f>
        <v>মোরব্বা</v>
      </c>
      <c r="D115" s="11" t="str">
        <f>purchase!C117</f>
        <v>কেজি</v>
      </c>
      <c r="E115" s="32">
        <f>purchase!T117</f>
        <v>0</v>
      </c>
      <c r="F115" s="29" t="str">
        <f t="shared" si="1"/>
        <v xml:space="preserve"> </v>
      </c>
    </row>
    <row r="116" spans="1:6" ht="18.75" customHeight="1" x14ac:dyDescent="0.3">
      <c r="A116" s="21">
        <f>SUBTOTAL(103,B$3:B116)</f>
        <v>55</v>
      </c>
      <c r="B116" s="21">
        <f>purchase!A118</f>
        <v>114</v>
      </c>
      <c r="C116" s="11" t="str">
        <f>purchase!B118</f>
        <v>লেক্সাসবিস্কুট/বেকারী বিস্কুট</v>
      </c>
      <c r="D116" s="11" t="str">
        <f>purchase!C118</f>
        <v>প্যাকেট</v>
      </c>
      <c r="E116" s="32">
        <f>purchase!T118</f>
        <v>27</v>
      </c>
      <c r="F116" s="29" t="str">
        <f t="shared" si="1"/>
        <v>OK</v>
      </c>
    </row>
    <row r="117" spans="1:6" ht="18.75" hidden="1" customHeight="1" x14ac:dyDescent="0.3">
      <c r="A117" s="21">
        <f>SUBTOTAL(103,B$3:B117)</f>
        <v>55</v>
      </c>
      <c r="B117" s="21">
        <f>purchase!A119</f>
        <v>115</v>
      </c>
      <c r="C117" s="11" t="str">
        <f>purchase!B119</f>
        <v>মিউনাইচ (১ লিটার)</v>
      </c>
      <c r="D117" s="11" t="str">
        <f>purchase!C119</f>
        <v>কেজি</v>
      </c>
      <c r="E117" s="32">
        <f>purchase!T119</f>
        <v>0</v>
      </c>
      <c r="F117" s="29" t="str">
        <f t="shared" si="1"/>
        <v xml:space="preserve"> </v>
      </c>
    </row>
    <row r="118" spans="1:6" ht="18.75" hidden="1" customHeight="1" x14ac:dyDescent="0.3">
      <c r="A118" s="21">
        <f>SUBTOTAL(103,B$3:B118)</f>
        <v>55</v>
      </c>
      <c r="B118" s="21">
        <f>purchase!A120</f>
        <v>116</v>
      </c>
      <c r="C118" s="11" t="str">
        <f>purchase!B120</f>
        <v>ব্রেড কেরাম (২০০ গ্রাম)-</v>
      </c>
      <c r="D118" s="11" t="str">
        <f>purchase!C120</f>
        <v>পিস</v>
      </c>
      <c r="E118" s="32">
        <f>purchase!T120</f>
        <v>0</v>
      </c>
      <c r="F118" s="29" t="str">
        <f t="shared" si="1"/>
        <v xml:space="preserve"> </v>
      </c>
    </row>
    <row r="119" spans="1:6" ht="18.75" hidden="1" customHeight="1" x14ac:dyDescent="0.3">
      <c r="A119" s="21">
        <f>SUBTOTAL(103,B$3:B119)</f>
        <v>55</v>
      </c>
      <c r="B119" s="21">
        <f>purchase!A121</f>
        <v>117</v>
      </c>
      <c r="C119" s="11" t="str">
        <f>purchase!B121</f>
        <v>ম্যাগী নুডুলস</v>
      </c>
      <c r="D119" s="11" t="str">
        <f>purchase!C121</f>
        <v>প্যাকেট</v>
      </c>
      <c r="E119" s="32">
        <f>purchase!T121</f>
        <v>0</v>
      </c>
      <c r="F119" s="29" t="str">
        <f t="shared" si="1"/>
        <v xml:space="preserve"> </v>
      </c>
    </row>
    <row r="120" spans="1:6" ht="18.75" hidden="1" customHeight="1" x14ac:dyDescent="0.3">
      <c r="A120" s="21">
        <f>SUBTOTAL(103,B$3:B120)</f>
        <v>55</v>
      </c>
      <c r="B120" s="21">
        <f>purchase!A122</f>
        <v>118</v>
      </c>
      <c r="C120" s="11" t="str">
        <f>purchase!B122</f>
        <v>বুটের বেসন</v>
      </c>
      <c r="D120" s="11" t="str">
        <f>purchase!C122</f>
        <v>কেজি</v>
      </c>
      <c r="E120" s="32">
        <f>purchase!T122</f>
        <v>0</v>
      </c>
      <c r="F120" s="29" t="str">
        <f t="shared" si="1"/>
        <v xml:space="preserve"> </v>
      </c>
    </row>
    <row r="121" spans="1:6" ht="18.75" hidden="1" customHeight="1" x14ac:dyDescent="0.3">
      <c r="A121" s="21">
        <f>SUBTOTAL(103,B$3:B121)</f>
        <v>55</v>
      </c>
      <c r="B121" s="21">
        <f>purchase!A123</f>
        <v>119</v>
      </c>
      <c r="C121" s="11" t="str">
        <f>purchase!B123</f>
        <v>ছোলা</v>
      </c>
      <c r="D121" s="11" t="str">
        <f>purchase!C123</f>
        <v>কেজি</v>
      </c>
      <c r="E121" s="32">
        <f>purchase!T123</f>
        <v>0</v>
      </c>
      <c r="F121" s="29" t="str">
        <f t="shared" si="1"/>
        <v xml:space="preserve"> </v>
      </c>
    </row>
    <row r="122" spans="1:6" ht="18.75" hidden="1" customHeight="1" x14ac:dyDescent="0.3">
      <c r="A122" s="21">
        <f>SUBTOTAL(103,B$3:B122)</f>
        <v>55</v>
      </c>
      <c r="B122" s="21">
        <f>purchase!A124</f>
        <v>120</v>
      </c>
      <c r="C122" s="11" t="str">
        <f>purchase!B124</f>
        <v>মুড়ি</v>
      </c>
      <c r="D122" s="11" t="str">
        <f>purchase!C124</f>
        <v>কেজি</v>
      </c>
      <c r="E122" s="32">
        <f>purchase!T124</f>
        <v>0</v>
      </c>
      <c r="F122" s="29" t="str">
        <f t="shared" si="1"/>
        <v xml:space="preserve"> </v>
      </c>
    </row>
    <row r="123" spans="1:6" ht="18.75" customHeight="1" x14ac:dyDescent="0.3">
      <c r="A123" s="21">
        <f>SUBTOTAL(103,B$3:B123)</f>
        <v>56</v>
      </c>
      <c r="B123" s="21">
        <f>purchase!A125</f>
        <v>121</v>
      </c>
      <c r="C123" s="11" t="str">
        <f>purchase!B125</f>
        <v>খেজুর /লিচু</v>
      </c>
      <c r="D123" s="11" t="str">
        <f>purchase!C125</f>
        <v>কেজি</v>
      </c>
      <c r="E123" s="32">
        <f>purchase!T125</f>
        <v>1.1299999999999999</v>
      </c>
      <c r="F123" s="29" t="str">
        <f t="shared" si="1"/>
        <v>OK</v>
      </c>
    </row>
    <row r="124" spans="1:6" ht="18.75" customHeight="1" x14ac:dyDescent="0.3">
      <c r="A124" s="21">
        <f>SUBTOTAL(103,B$3:B124)</f>
        <v>57</v>
      </c>
      <c r="B124" s="21">
        <f>purchase!A126</f>
        <v>122</v>
      </c>
      <c r="C124" s="11" t="str">
        <f>purchase!B126</f>
        <v>পাকা কলা</v>
      </c>
      <c r="D124" s="11" t="str">
        <f>purchase!C126</f>
        <v>পিস</v>
      </c>
      <c r="E124" s="32">
        <f>purchase!T126</f>
        <v>705</v>
      </c>
      <c r="F124" s="29" t="str">
        <f t="shared" si="1"/>
        <v>OK</v>
      </c>
    </row>
    <row r="125" spans="1:6" ht="18.75" customHeight="1" x14ac:dyDescent="0.3">
      <c r="A125" s="21">
        <f>SUBTOTAL(103,B$3:B125)</f>
        <v>58</v>
      </c>
      <c r="B125" s="21">
        <f>purchase!A127</f>
        <v>123</v>
      </c>
      <c r="C125" s="11" t="str">
        <f>purchase!B127</f>
        <v>কমলা</v>
      </c>
      <c r="D125" s="11" t="str">
        <f>purchase!C127</f>
        <v>কেজি</v>
      </c>
      <c r="E125" s="32">
        <f>purchase!T127</f>
        <v>15.379999999999999</v>
      </c>
      <c r="F125" s="29" t="str">
        <f t="shared" si="1"/>
        <v>OK</v>
      </c>
    </row>
    <row r="126" spans="1:6" ht="18.75" customHeight="1" x14ac:dyDescent="0.3">
      <c r="A126" s="21">
        <f>SUBTOTAL(103,B$3:B126)</f>
        <v>59</v>
      </c>
      <c r="B126" s="21">
        <f>purchase!A128</f>
        <v>124</v>
      </c>
      <c r="C126" s="11" t="str">
        <f>purchase!B128</f>
        <v>পাকা পেপে</v>
      </c>
      <c r="D126" s="11" t="str">
        <f>purchase!C128</f>
        <v>কেজি</v>
      </c>
      <c r="E126" s="32">
        <f>purchase!T128</f>
        <v>21.1</v>
      </c>
      <c r="F126" s="29" t="str">
        <f t="shared" si="1"/>
        <v>OK</v>
      </c>
    </row>
    <row r="127" spans="1:6" ht="18.75" customHeight="1" x14ac:dyDescent="0.3">
      <c r="A127" s="21">
        <f>SUBTOTAL(103,B$3:B127)</f>
        <v>60</v>
      </c>
      <c r="B127" s="21">
        <f>purchase!A129</f>
        <v>125</v>
      </c>
      <c r="C127" s="11" t="str">
        <f>purchase!B129</f>
        <v>আপেল (সবুজ/লাল)</v>
      </c>
      <c r="D127" s="11" t="str">
        <f>purchase!C129</f>
        <v>কেজি</v>
      </c>
      <c r="E127" s="32">
        <f>purchase!T129</f>
        <v>3.9</v>
      </c>
      <c r="F127" s="29" t="str">
        <f t="shared" si="1"/>
        <v>OK</v>
      </c>
    </row>
    <row r="128" spans="1:6" ht="18.75" hidden="1" customHeight="1" x14ac:dyDescent="0.3">
      <c r="A128" s="21">
        <f>SUBTOTAL(103,B$3:B128)</f>
        <v>60</v>
      </c>
      <c r="B128" s="21">
        <f>purchase!A130</f>
        <v>126</v>
      </c>
      <c r="C128" s="11" t="str">
        <f>purchase!B130</f>
        <v>আঙ্গুর (সবুজ/লাল)</v>
      </c>
      <c r="D128" s="11" t="str">
        <f>purchase!C130</f>
        <v>কেজি</v>
      </c>
      <c r="E128" s="32">
        <f>purchase!T130</f>
        <v>0</v>
      </c>
      <c r="F128" s="29" t="str">
        <f t="shared" si="1"/>
        <v xml:space="preserve"> </v>
      </c>
    </row>
    <row r="129" spans="1:6" ht="18.75" hidden="1" customHeight="1" x14ac:dyDescent="0.3">
      <c r="A129" s="21">
        <f>SUBTOTAL(103,B$3:B129)</f>
        <v>60</v>
      </c>
      <c r="B129" s="21">
        <f>purchase!A131</f>
        <v>127</v>
      </c>
      <c r="C129" s="11" t="str">
        <f>purchase!B131</f>
        <v>মাল্টা</v>
      </c>
      <c r="D129" s="11" t="str">
        <f>purchase!C131</f>
        <v>কেজি</v>
      </c>
      <c r="E129" s="32">
        <f>purchase!T131</f>
        <v>0</v>
      </c>
      <c r="F129" s="29" t="str">
        <f t="shared" si="1"/>
        <v xml:space="preserve"> </v>
      </c>
    </row>
    <row r="130" spans="1:6" ht="18.75" customHeight="1" x14ac:dyDescent="0.3">
      <c r="A130" s="21">
        <f>SUBTOTAL(103,B$3:B130)</f>
        <v>61</v>
      </c>
      <c r="B130" s="21">
        <f>purchase!A132</f>
        <v>128</v>
      </c>
      <c r="C130" s="11" t="str">
        <f>purchase!B132</f>
        <v>পেয়ারা</v>
      </c>
      <c r="D130" s="11" t="str">
        <f>purchase!C132</f>
        <v>কেজি</v>
      </c>
      <c r="E130" s="32">
        <f>purchase!T132</f>
        <v>23</v>
      </c>
      <c r="F130" s="29" t="str">
        <f t="shared" si="1"/>
        <v>OK</v>
      </c>
    </row>
    <row r="131" spans="1:6" ht="18.75" hidden="1" customHeight="1" x14ac:dyDescent="0.3">
      <c r="A131" s="21">
        <f>SUBTOTAL(103,B$3:B131)</f>
        <v>61</v>
      </c>
      <c r="B131" s="21">
        <f>purchase!A133</f>
        <v>129</v>
      </c>
      <c r="C131" s="11" t="str">
        <f>purchase!B133</f>
        <v>তরমুজ/ডাব/ছবেদা/বরই</v>
      </c>
      <c r="D131" s="11" t="str">
        <f>purchase!C133</f>
        <v>কেজি</v>
      </c>
      <c r="E131" s="32">
        <f>purchase!T133</f>
        <v>0</v>
      </c>
      <c r="F131" s="29" t="str">
        <f t="shared" si="1"/>
        <v xml:space="preserve"> </v>
      </c>
    </row>
    <row r="132" spans="1:6" ht="18.75" hidden="1" customHeight="1" x14ac:dyDescent="0.3">
      <c r="A132" s="21">
        <f>SUBTOTAL(103,B$3:B132)</f>
        <v>61</v>
      </c>
      <c r="B132" s="21">
        <f>purchase!A134</f>
        <v>130</v>
      </c>
      <c r="C132" s="11" t="str">
        <f>purchase!B134</f>
        <v>আম</v>
      </c>
      <c r="D132" s="11" t="str">
        <f>purchase!C134</f>
        <v>কেজি</v>
      </c>
      <c r="E132" s="32">
        <f>purchase!T134</f>
        <v>0</v>
      </c>
      <c r="F132" s="29" t="str">
        <f t="shared" ref="F132:F195" si="2">IF(E132&lt;&gt;0,"OK"," ")</f>
        <v xml:space="preserve"> </v>
      </c>
    </row>
    <row r="133" spans="1:6" ht="18.75" hidden="1" customHeight="1" x14ac:dyDescent="0.3">
      <c r="A133" s="21">
        <f>SUBTOTAL(103,B$3:B133)</f>
        <v>61</v>
      </c>
      <c r="B133" s="21">
        <f>purchase!A135</f>
        <v>131</v>
      </c>
      <c r="C133" s="11" t="str">
        <f>purchase!B135</f>
        <v>ড্রাগন</v>
      </c>
      <c r="D133" s="11" t="str">
        <f>purchase!C135</f>
        <v>কেজি</v>
      </c>
      <c r="E133" s="32">
        <f>purchase!T135</f>
        <v>0</v>
      </c>
      <c r="F133" s="29" t="str">
        <f t="shared" si="2"/>
        <v xml:space="preserve"> </v>
      </c>
    </row>
    <row r="134" spans="1:6" ht="18.75" customHeight="1" x14ac:dyDescent="0.3">
      <c r="A134" s="21">
        <f>SUBTOTAL(103,B$3:B134)</f>
        <v>62</v>
      </c>
      <c r="B134" s="21">
        <f>purchase!A136</f>
        <v>132</v>
      </c>
      <c r="C134" s="11" t="str">
        <f>purchase!B136</f>
        <v>আনারস</v>
      </c>
      <c r="D134" s="11" t="str">
        <f>purchase!C136</f>
        <v>পিস</v>
      </c>
      <c r="E134" s="32">
        <f>purchase!T136</f>
        <v>23</v>
      </c>
      <c r="F134" s="29" t="str">
        <f t="shared" si="2"/>
        <v>OK</v>
      </c>
    </row>
    <row r="135" spans="1:6" ht="18.75" hidden="1" customHeight="1" x14ac:dyDescent="0.3">
      <c r="A135" s="21">
        <f>SUBTOTAL(103,B$3:B135)</f>
        <v>62</v>
      </c>
      <c r="B135" s="21">
        <f>purchase!A137</f>
        <v>133</v>
      </c>
      <c r="C135" s="11" t="str">
        <f>purchase!B137</f>
        <v>লটকন</v>
      </c>
      <c r="D135" s="11" t="str">
        <f>purchase!C137</f>
        <v>কেজি</v>
      </c>
      <c r="E135" s="32">
        <f>purchase!T137</f>
        <v>0</v>
      </c>
      <c r="F135" s="29" t="str">
        <f t="shared" si="2"/>
        <v xml:space="preserve"> </v>
      </c>
    </row>
    <row r="136" spans="1:6" ht="18.75" hidden="1" customHeight="1" x14ac:dyDescent="0.3">
      <c r="A136" s="21">
        <f>SUBTOTAL(103,B$3:B136)</f>
        <v>62</v>
      </c>
      <c r="B136" s="21">
        <f>purchase!A138</f>
        <v>134</v>
      </c>
      <c r="C136" s="11" t="str">
        <f>purchase!B138</f>
        <v>নাসপাতি/আনার/নাগফল</v>
      </c>
      <c r="D136" s="11" t="str">
        <f>purchase!C138</f>
        <v>কেজি</v>
      </c>
      <c r="E136" s="32">
        <f>purchase!T138</f>
        <v>0</v>
      </c>
      <c r="F136" s="29" t="str">
        <f t="shared" si="2"/>
        <v xml:space="preserve"> </v>
      </c>
    </row>
    <row r="137" spans="1:6" ht="18.75" hidden="1" customHeight="1" x14ac:dyDescent="0.3">
      <c r="A137" s="21">
        <f>SUBTOTAL(103,B$3:B137)</f>
        <v>62</v>
      </c>
      <c r="B137" s="21">
        <f>purchase!A139</f>
        <v>135</v>
      </c>
      <c r="C137" s="11" t="str">
        <f>purchase!B139</f>
        <v>আমড়া</v>
      </c>
      <c r="D137" s="11" t="str">
        <f>purchase!C139</f>
        <v>কেজি</v>
      </c>
      <c r="E137" s="32">
        <f>purchase!T139</f>
        <v>0</v>
      </c>
      <c r="F137" s="29" t="str">
        <f t="shared" si="2"/>
        <v xml:space="preserve"> </v>
      </c>
    </row>
    <row r="138" spans="1:6" ht="18.75" hidden="1" customHeight="1" x14ac:dyDescent="0.3">
      <c r="A138" s="21">
        <f>SUBTOTAL(103,B$3:B138)</f>
        <v>62</v>
      </c>
      <c r="B138" s="21">
        <f>purchase!A140</f>
        <v>136</v>
      </c>
      <c r="C138" s="11" t="str">
        <f>purchase!B140</f>
        <v>কোক/স্প্রাইট (বোতল) ২.২৫ লিটার</v>
      </c>
      <c r="D138" s="11" t="str">
        <f>purchase!C140</f>
        <v>পিস</v>
      </c>
      <c r="E138" s="32">
        <f>purchase!T140</f>
        <v>0</v>
      </c>
      <c r="F138" s="29" t="str">
        <f t="shared" si="2"/>
        <v xml:space="preserve"> </v>
      </c>
    </row>
    <row r="139" spans="1:6" ht="18.75" hidden="1" customHeight="1" x14ac:dyDescent="0.3">
      <c r="A139" s="21">
        <f>SUBTOTAL(103,B$3:B139)</f>
        <v>62</v>
      </c>
      <c r="B139" s="21">
        <f>purchase!A141</f>
        <v>137</v>
      </c>
      <c r="C139" s="11" t="str">
        <f>purchase!B141</f>
        <v>সেজান/ফান্টা জুস/লাবাং</v>
      </c>
      <c r="D139" s="11" t="str">
        <f>purchase!C141</f>
        <v>পিস</v>
      </c>
      <c r="E139" s="32">
        <f>purchase!T141</f>
        <v>0</v>
      </c>
      <c r="F139" s="29" t="str">
        <f t="shared" si="2"/>
        <v xml:space="preserve"> </v>
      </c>
    </row>
    <row r="140" spans="1:6" ht="18.75" hidden="1" customHeight="1" x14ac:dyDescent="0.3">
      <c r="A140" s="21">
        <f>SUBTOTAL(103,B$3:B140)</f>
        <v>62</v>
      </c>
      <c r="B140" s="21">
        <f>purchase!A142</f>
        <v>138</v>
      </c>
      <c r="C140" s="11" t="str">
        <f>purchase!B142</f>
        <v xml:space="preserve">মাল্টা জুস </v>
      </c>
      <c r="D140" s="11" t="str">
        <f>purchase!C142</f>
        <v>পিস</v>
      </c>
      <c r="E140" s="32">
        <f>purchase!T142</f>
        <v>0</v>
      </c>
      <c r="F140" s="29" t="str">
        <f t="shared" si="2"/>
        <v xml:space="preserve"> </v>
      </c>
    </row>
    <row r="141" spans="1:6" ht="18.75" customHeight="1" x14ac:dyDescent="0.3">
      <c r="A141" s="21">
        <f>SUBTOTAL(103,B$3:B141)</f>
        <v>63</v>
      </c>
      <c r="B141" s="21">
        <f>purchase!A143</f>
        <v>139</v>
      </c>
      <c r="C141" s="11" t="str">
        <f>purchase!B143</f>
        <v>কোক/স্প্রাইট (২৫০ মি.লি.বোতল)</v>
      </c>
      <c r="D141" s="11" t="str">
        <f>purchase!C143</f>
        <v>পিস</v>
      </c>
      <c r="E141" s="32">
        <f>purchase!T143</f>
        <v>82</v>
      </c>
      <c r="F141" s="29" t="str">
        <f t="shared" si="2"/>
        <v>OK</v>
      </c>
    </row>
    <row r="142" spans="1:6" ht="18.75" customHeight="1" x14ac:dyDescent="0.3">
      <c r="A142" s="21">
        <f>SUBTOTAL(103,B$3:B142)</f>
        <v>64</v>
      </c>
      <c r="B142" s="21">
        <f>purchase!A144</f>
        <v>140</v>
      </c>
      <c r="C142" s="11" t="str">
        <f>purchase!B144</f>
        <v>কোক/স্প্রাইট ক্যান (ডায়েট-,নর-)</v>
      </c>
      <c r="D142" s="11" t="str">
        <f>purchase!C144</f>
        <v>পিস</v>
      </c>
      <c r="E142" s="32">
        <f>purchase!T144</f>
        <v>2</v>
      </c>
      <c r="F142" s="29" t="str">
        <f t="shared" si="2"/>
        <v>OK</v>
      </c>
    </row>
    <row r="143" spans="1:6" ht="18.75" customHeight="1" x14ac:dyDescent="0.3">
      <c r="A143" s="21">
        <f>SUBTOTAL(103,B$3:B143)</f>
        <v>65</v>
      </c>
      <c r="B143" s="21">
        <f>purchase!A145</f>
        <v>141</v>
      </c>
      <c r="C143" s="11" t="str">
        <f>purchase!B145</f>
        <v>খাসীর মাংস (কাচ্চি/ রেজা)</v>
      </c>
      <c r="D143" s="11" t="str">
        <f>purchase!C145</f>
        <v>কেজি</v>
      </c>
      <c r="E143" s="32">
        <f>purchase!T145</f>
        <v>147</v>
      </c>
      <c r="F143" s="29" t="str">
        <f t="shared" si="2"/>
        <v>OK</v>
      </c>
    </row>
    <row r="144" spans="1:6" ht="18.75" hidden="1" customHeight="1" x14ac:dyDescent="0.3">
      <c r="A144" s="21">
        <f>SUBTOTAL(103,B$3:B144)</f>
        <v>65</v>
      </c>
      <c r="B144" s="21">
        <f>purchase!A146</f>
        <v>142</v>
      </c>
      <c r="C144" s="11" t="str">
        <f>purchase!B146</f>
        <v>খাসীর মাথা</v>
      </c>
      <c r="D144" s="11" t="str">
        <f>purchase!C146</f>
        <v>কেজি</v>
      </c>
      <c r="E144" s="32">
        <f>purchase!T146</f>
        <v>0</v>
      </c>
      <c r="F144" s="29" t="str">
        <f t="shared" si="2"/>
        <v xml:space="preserve"> </v>
      </c>
    </row>
    <row r="145" spans="1:6" ht="18.75" hidden="1" customHeight="1" x14ac:dyDescent="0.3">
      <c r="A145" s="21">
        <f>SUBTOTAL(103,B$3:B145)</f>
        <v>65</v>
      </c>
      <c r="B145" s="21">
        <f>purchase!A147</f>
        <v>143</v>
      </c>
      <c r="C145" s="11" t="str">
        <f>purchase!B147</f>
        <v>খাসীর কলিজা</v>
      </c>
      <c r="D145" s="11" t="str">
        <f>purchase!C147</f>
        <v>কেজি</v>
      </c>
      <c r="E145" s="32">
        <f>purchase!T147</f>
        <v>0</v>
      </c>
      <c r="F145" s="29" t="str">
        <f t="shared" si="2"/>
        <v xml:space="preserve"> </v>
      </c>
    </row>
    <row r="146" spans="1:6" ht="18.75" customHeight="1" x14ac:dyDescent="0.3">
      <c r="A146" s="21">
        <f>SUBTOTAL(103,B$3:B146)</f>
        <v>66</v>
      </c>
      <c r="B146" s="21">
        <f>purchase!A148</f>
        <v>144</v>
      </c>
      <c r="C146" s="11" t="str">
        <f>purchase!B148</f>
        <v>খাসীর কিমা</v>
      </c>
      <c r="D146" s="11" t="str">
        <f>purchase!C148</f>
        <v>কেজি</v>
      </c>
      <c r="E146" s="32">
        <f>purchase!T148</f>
        <v>1</v>
      </c>
      <c r="F146" s="29" t="str">
        <f t="shared" si="2"/>
        <v>OK</v>
      </c>
    </row>
    <row r="147" spans="1:6" ht="18.75" hidden="1" customHeight="1" x14ac:dyDescent="0.3">
      <c r="A147" s="21">
        <f>SUBTOTAL(103,B$3:B147)</f>
        <v>66</v>
      </c>
      <c r="B147" s="21">
        <f>purchase!A149</f>
        <v>145</v>
      </c>
      <c r="C147" s="11" t="str">
        <f>purchase!B149</f>
        <v>গরুর মাংস</v>
      </c>
      <c r="D147" s="11" t="str">
        <f>purchase!C149</f>
        <v>কেজি</v>
      </c>
      <c r="E147" s="32">
        <f>purchase!T149</f>
        <v>0</v>
      </c>
      <c r="F147" s="29" t="str">
        <f t="shared" si="2"/>
        <v xml:space="preserve"> </v>
      </c>
    </row>
    <row r="148" spans="1:6" ht="18.75" hidden="1" customHeight="1" x14ac:dyDescent="0.3">
      <c r="A148" s="21">
        <f>SUBTOTAL(103,B$3:B148)</f>
        <v>66</v>
      </c>
      <c r="B148" s="21">
        <f>purchase!A150</f>
        <v>146</v>
      </c>
      <c r="C148" s="11" t="str">
        <f>purchase!B150</f>
        <v>গরুর কিমা/মুরগীর কিমা</v>
      </c>
      <c r="D148" s="11" t="str">
        <f>purchase!C150</f>
        <v>কেজি</v>
      </c>
      <c r="E148" s="32">
        <f>purchase!T150</f>
        <v>0</v>
      </c>
      <c r="F148" s="29" t="str">
        <f t="shared" si="2"/>
        <v xml:space="preserve"> </v>
      </c>
    </row>
    <row r="149" spans="1:6" ht="18.75" hidden="1" customHeight="1" x14ac:dyDescent="0.3">
      <c r="A149" s="21">
        <f>SUBTOTAL(103,B$3:B149)</f>
        <v>66</v>
      </c>
      <c r="B149" s="21">
        <f>purchase!A151</f>
        <v>147</v>
      </c>
      <c r="C149" s="11" t="str">
        <f>purchase!B151</f>
        <v>হাঁসের মাংস</v>
      </c>
      <c r="D149" s="11" t="str">
        <f>purchase!C151</f>
        <v>কেজি</v>
      </c>
      <c r="E149" s="32">
        <f>purchase!T151</f>
        <v>0</v>
      </c>
      <c r="F149" s="29" t="str">
        <f t="shared" si="2"/>
        <v xml:space="preserve"> </v>
      </c>
    </row>
    <row r="150" spans="1:6" ht="18.75" customHeight="1" x14ac:dyDescent="0.3">
      <c r="A150" s="21">
        <f>SUBTOTAL(103,B$3:B150)</f>
        <v>67</v>
      </c>
      <c r="B150" s="21">
        <f>purchase!A152</f>
        <v>148</v>
      </c>
      <c r="C150" s="11" t="str">
        <f>purchase!B152</f>
        <v>সোনালী মুরগী (১টি) (৮০০) গ্রাম</v>
      </c>
      <c r="D150" s="11" t="str">
        <f>purchase!C152</f>
        <v>পিস</v>
      </c>
      <c r="E150" s="32">
        <f>purchase!T152</f>
        <v>193.7</v>
      </c>
      <c r="F150" s="29" t="str">
        <f t="shared" si="2"/>
        <v>OK</v>
      </c>
    </row>
    <row r="151" spans="1:6" ht="18.75" hidden="1" customHeight="1" x14ac:dyDescent="0.3">
      <c r="A151" s="21">
        <f>SUBTOTAL(103,B$3:B151)</f>
        <v>67</v>
      </c>
      <c r="B151" s="21">
        <f>purchase!A153</f>
        <v>149</v>
      </c>
      <c r="C151" s="11" t="str">
        <f>purchase!B153</f>
        <v>বাচ্চা কবুতর</v>
      </c>
      <c r="D151" s="11" t="str">
        <f>purchase!C153</f>
        <v>কেজি</v>
      </c>
      <c r="E151" s="32">
        <f>purchase!T153</f>
        <v>0</v>
      </c>
      <c r="F151" s="29" t="str">
        <f t="shared" si="2"/>
        <v xml:space="preserve"> </v>
      </c>
    </row>
    <row r="152" spans="1:6" ht="18.75" customHeight="1" x14ac:dyDescent="0.3">
      <c r="A152" s="21">
        <f>SUBTOTAL(103,B$3:B152)</f>
        <v>68</v>
      </c>
      <c r="B152" s="21">
        <f>purchase!A154</f>
        <v>150</v>
      </c>
      <c r="C152" s="11" t="str">
        <f>purchase!B154</f>
        <v xml:space="preserve">ব্রয়লার মুরগী কিমা </v>
      </c>
      <c r="D152" s="11" t="str">
        <f>purchase!C154</f>
        <v>কেজি</v>
      </c>
      <c r="E152" s="32">
        <f>purchase!T154</f>
        <v>30.799999999999997</v>
      </c>
      <c r="F152" s="29" t="str">
        <f t="shared" si="2"/>
        <v>OK</v>
      </c>
    </row>
    <row r="153" spans="1:6" ht="18.75" customHeight="1" x14ac:dyDescent="0.3">
      <c r="A153" s="21">
        <f>SUBTOTAL(103,B$3:B153)</f>
        <v>69</v>
      </c>
      <c r="B153" s="21">
        <f>purchase!A155</f>
        <v>151</v>
      </c>
      <c r="C153" s="11" t="str">
        <f>purchase!B155</f>
        <v>রুইমাছ (২-২.৫ কেজি)</v>
      </c>
      <c r="D153" s="11" t="str">
        <f>purchase!C155</f>
        <v>কেজি</v>
      </c>
      <c r="E153" s="32">
        <f>purchase!T155</f>
        <v>48.25</v>
      </c>
      <c r="F153" s="29" t="str">
        <f t="shared" si="2"/>
        <v>OK</v>
      </c>
    </row>
    <row r="154" spans="1:6" ht="18.75" customHeight="1" x14ac:dyDescent="0.3">
      <c r="A154" s="21">
        <f>SUBTOTAL(103,B$3:B154)</f>
        <v>70</v>
      </c>
      <c r="B154" s="21">
        <f>purchase!A156</f>
        <v>152</v>
      </c>
      <c r="C154" s="11" t="str">
        <f>purchase!B156</f>
        <v>কাতলমাছ (২-৩ কেজি)</v>
      </c>
      <c r="D154" s="11" t="str">
        <f>purchase!C156</f>
        <v>কেজি</v>
      </c>
      <c r="E154" s="32">
        <f>purchase!T156</f>
        <v>21.2</v>
      </c>
      <c r="F154" s="29" t="str">
        <f t="shared" si="2"/>
        <v>OK</v>
      </c>
    </row>
    <row r="155" spans="1:6" ht="18.75" hidden="1" customHeight="1" x14ac:dyDescent="0.3">
      <c r="A155" s="21">
        <f>SUBTOTAL(103,B$3:B155)</f>
        <v>70</v>
      </c>
      <c r="B155" s="21">
        <f>purchase!A157</f>
        <v>153</v>
      </c>
      <c r="C155" s="11" t="str">
        <f>purchase!B157</f>
        <v>ইলিশ মাছ (৮০০ গ্রাম)  পিস</v>
      </c>
      <c r="D155" s="11" t="str">
        <f>purchase!C157</f>
        <v>কেজি</v>
      </c>
      <c r="E155" s="32">
        <f>purchase!T157</f>
        <v>0</v>
      </c>
      <c r="F155" s="29" t="str">
        <f t="shared" si="2"/>
        <v xml:space="preserve"> </v>
      </c>
    </row>
    <row r="156" spans="1:6" ht="18.75" hidden="1" customHeight="1" x14ac:dyDescent="0.3">
      <c r="A156" s="21">
        <f>SUBTOTAL(103,B$3:B156)</f>
        <v>70</v>
      </c>
      <c r="B156" s="21">
        <f>purchase!A158</f>
        <v>154</v>
      </c>
      <c r="C156" s="11" t="str">
        <f>purchase!B158</f>
        <v>রুপচাঁন্দামাছ</v>
      </c>
      <c r="D156" s="11" t="str">
        <f>purchase!C158</f>
        <v>কেজি</v>
      </c>
      <c r="E156" s="32">
        <f>purchase!T158</f>
        <v>0</v>
      </c>
      <c r="F156" s="29" t="str">
        <f t="shared" si="2"/>
        <v xml:space="preserve"> </v>
      </c>
    </row>
    <row r="157" spans="1:6" ht="18.75" hidden="1" customHeight="1" x14ac:dyDescent="0.3">
      <c r="A157" s="21">
        <f>SUBTOTAL(103,B$3:B157)</f>
        <v>70</v>
      </c>
      <c r="B157" s="21">
        <f>purchase!A159</f>
        <v>155</v>
      </c>
      <c r="C157" s="11" t="str">
        <f>purchase!B159</f>
        <v>মৃগেল মাছ</v>
      </c>
      <c r="D157" s="11" t="str">
        <f>purchase!C159</f>
        <v>কেজি</v>
      </c>
      <c r="E157" s="32">
        <f>purchase!T159</f>
        <v>0</v>
      </c>
      <c r="F157" s="29" t="str">
        <f t="shared" si="2"/>
        <v xml:space="preserve"> </v>
      </c>
    </row>
    <row r="158" spans="1:6" ht="18.75" hidden="1" customHeight="1" x14ac:dyDescent="0.3">
      <c r="A158" s="21">
        <f>SUBTOTAL(103,B$3:B158)</f>
        <v>70</v>
      </c>
      <c r="B158" s="21">
        <f>purchase!A160</f>
        <v>156</v>
      </c>
      <c r="C158" s="11" t="str">
        <f>purchase!B160</f>
        <v>বাতাসীমাছ</v>
      </c>
      <c r="D158" s="11" t="str">
        <f>purchase!C160</f>
        <v>কেজি</v>
      </c>
      <c r="E158" s="32">
        <f>purchase!T160</f>
        <v>0</v>
      </c>
      <c r="F158" s="29" t="str">
        <f t="shared" si="2"/>
        <v xml:space="preserve"> </v>
      </c>
    </row>
    <row r="159" spans="1:6" ht="18.75" hidden="1" customHeight="1" x14ac:dyDescent="0.3">
      <c r="A159" s="21">
        <f>SUBTOTAL(103,B$3:B159)</f>
        <v>70</v>
      </c>
      <c r="B159" s="21">
        <f>purchase!A161</f>
        <v>157</v>
      </c>
      <c r="C159" s="11" t="str">
        <f>purchase!B161</f>
        <v>কাচকি মাছ</v>
      </c>
      <c r="D159" s="11" t="str">
        <f>purchase!C161</f>
        <v>কেজি</v>
      </c>
      <c r="E159" s="32">
        <f>purchase!T161</f>
        <v>0</v>
      </c>
      <c r="F159" s="29" t="str">
        <f t="shared" si="2"/>
        <v xml:space="preserve"> </v>
      </c>
    </row>
    <row r="160" spans="1:6" ht="18.75" hidden="1" customHeight="1" x14ac:dyDescent="0.3">
      <c r="A160" s="21">
        <f>SUBTOTAL(103,B$3:B160)</f>
        <v>70</v>
      </c>
      <c r="B160" s="21">
        <f>purchase!A162</f>
        <v>158</v>
      </c>
      <c r="C160" s="11" t="str">
        <f>purchase!B162</f>
        <v>মলা মাছ</v>
      </c>
      <c r="D160" s="11" t="str">
        <f>purchase!C162</f>
        <v>কেজি</v>
      </c>
      <c r="E160" s="32">
        <f>purchase!T162</f>
        <v>0</v>
      </c>
      <c r="F160" s="29" t="str">
        <f t="shared" si="2"/>
        <v xml:space="preserve"> </v>
      </c>
    </row>
    <row r="161" spans="1:6" ht="18.75" hidden="1" customHeight="1" x14ac:dyDescent="0.3">
      <c r="A161" s="21">
        <f>SUBTOTAL(103,B$3:B161)</f>
        <v>70</v>
      </c>
      <c r="B161" s="21">
        <f>purchase!A163</f>
        <v>159</v>
      </c>
      <c r="C161" s="11" t="str">
        <f>purchase!B163</f>
        <v>ছোট চিংড়িমাছ (হরিণা)</v>
      </c>
      <c r="D161" s="11" t="str">
        <f>purchase!C163</f>
        <v>কেজি</v>
      </c>
      <c r="E161" s="32">
        <f>purchase!T163</f>
        <v>0</v>
      </c>
      <c r="F161" s="29" t="str">
        <f t="shared" si="2"/>
        <v xml:space="preserve"> </v>
      </c>
    </row>
    <row r="162" spans="1:6" ht="18.75" hidden="1" customHeight="1" x14ac:dyDescent="0.3">
      <c r="A162" s="21">
        <f>SUBTOTAL(103,B$3:B162)</f>
        <v>70</v>
      </c>
      <c r="B162" s="21">
        <f>purchase!A164</f>
        <v>160</v>
      </c>
      <c r="C162" s="11" t="str">
        <f>purchase!B164</f>
        <v>গলদাচিংড়ি (২২-২৪ পিস)</v>
      </c>
      <c r="D162" s="11" t="str">
        <f>purchase!C164</f>
        <v>কেজি</v>
      </c>
      <c r="E162" s="32">
        <f>purchase!T164</f>
        <v>0</v>
      </c>
      <c r="F162" s="29" t="str">
        <f t="shared" si="2"/>
        <v xml:space="preserve"> </v>
      </c>
    </row>
    <row r="163" spans="1:6" ht="18.75" hidden="1" customHeight="1" x14ac:dyDescent="0.3">
      <c r="A163" s="21">
        <f>SUBTOTAL(103,B$3:B163)</f>
        <v>70</v>
      </c>
      <c r="B163" s="21">
        <f>purchase!A165</f>
        <v>161</v>
      </c>
      <c r="C163" s="11" t="str">
        <f>purchase!B165</f>
        <v>বাইলা মাছ</v>
      </c>
      <c r="D163" s="11" t="str">
        <f>purchase!C165</f>
        <v>কেজি</v>
      </c>
      <c r="E163" s="32">
        <f>purchase!T165</f>
        <v>0</v>
      </c>
      <c r="F163" s="29" t="str">
        <f t="shared" si="2"/>
        <v xml:space="preserve"> </v>
      </c>
    </row>
    <row r="164" spans="1:6" ht="18.75" hidden="1" customHeight="1" x14ac:dyDescent="0.3">
      <c r="A164" s="21">
        <f>SUBTOTAL(103,B$3:B164)</f>
        <v>70</v>
      </c>
      <c r="B164" s="21">
        <f>purchase!A166</f>
        <v>162</v>
      </c>
      <c r="C164" s="11" t="str">
        <f>purchase!B166</f>
        <v>পাংগাস মাছ</v>
      </c>
      <c r="D164" s="11" t="str">
        <f>purchase!C166</f>
        <v>কেজি</v>
      </c>
      <c r="E164" s="32">
        <f>purchase!T166</f>
        <v>0</v>
      </c>
      <c r="F164" s="29" t="str">
        <f t="shared" si="2"/>
        <v xml:space="preserve"> </v>
      </c>
    </row>
    <row r="165" spans="1:6" ht="18.75" hidden="1" customHeight="1" x14ac:dyDescent="0.3">
      <c r="A165" s="21">
        <f>SUBTOTAL(103,B$3:B165)</f>
        <v>70</v>
      </c>
      <c r="B165" s="21">
        <f>purchase!A167</f>
        <v>163</v>
      </c>
      <c r="C165" s="11" t="str">
        <f>purchase!B167</f>
        <v>শরপুঁটি মাছ</v>
      </c>
      <c r="D165" s="11" t="str">
        <f>purchase!C167</f>
        <v>কেজি</v>
      </c>
      <c r="E165" s="32">
        <f>purchase!T167</f>
        <v>0</v>
      </c>
      <c r="F165" s="29" t="str">
        <f t="shared" si="2"/>
        <v xml:space="preserve"> </v>
      </c>
    </row>
    <row r="166" spans="1:6" ht="18.75" hidden="1" customHeight="1" x14ac:dyDescent="0.3">
      <c r="A166" s="21">
        <f>SUBTOTAL(103,B$3:B166)</f>
        <v>70</v>
      </c>
      <c r="B166" s="21">
        <f>purchase!A168</f>
        <v>164</v>
      </c>
      <c r="C166" s="11" t="str">
        <f>purchase!B168</f>
        <v>শৈল মাছ</v>
      </c>
      <c r="D166" s="11" t="str">
        <f>purchase!C168</f>
        <v>কেজি</v>
      </c>
      <c r="E166" s="32">
        <f>purchase!T168</f>
        <v>0</v>
      </c>
      <c r="F166" s="29" t="str">
        <f t="shared" si="2"/>
        <v xml:space="preserve"> </v>
      </c>
    </row>
    <row r="167" spans="1:6" ht="18.75" hidden="1" customHeight="1" x14ac:dyDescent="0.3">
      <c r="A167" s="21">
        <f>SUBTOTAL(103,B$3:B167)</f>
        <v>70</v>
      </c>
      <c r="B167" s="21">
        <f>purchase!A169</f>
        <v>165</v>
      </c>
      <c r="C167" s="11" t="str">
        <f>purchase!B169</f>
        <v>টাকিমাছ</v>
      </c>
      <c r="D167" s="11" t="str">
        <f>purchase!C169</f>
        <v>কেজি</v>
      </c>
      <c r="E167" s="32">
        <f>purchase!T169</f>
        <v>0</v>
      </c>
      <c r="F167" s="29" t="str">
        <f t="shared" si="2"/>
        <v xml:space="preserve"> </v>
      </c>
    </row>
    <row r="168" spans="1:6" ht="18.75" customHeight="1" x14ac:dyDescent="0.3">
      <c r="A168" s="21">
        <f>SUBTOTAL(103,B$3:B168)</f>
        <v>71</v>
      </c>
      <c r="B168" s="21">
        <f>purchase!A170</f>
        <v>166</v>
      </c>
      <c r="C168" s="11" t="str">
        <f>purchase!B170</f>
        <v>গুলশাটেংরামাছ</v>
      </c>
      <c r="D168" s="11" t="str">
        <f>purchase!C170</f>
        <v>কেজি</v>
      </c>
      <c r="E168" s="32">
        <f>purchase!T170</f>
        <v>5</v>
      </c>
      <c r="F168" s="29" t="str">
        <f t="shared" si="2"/>
        <v>OK</v>
      </c>
    </row>
    <row r="169" spans="1:6" ht="18.75" hidden="1" customHeight="1" x14ac:dyDescent="0.3">
      <c r="A169" s="21">
        <f>SUBTOTAL(103,B$3:B169)</f>
        <v>71</v>
      </c>
      <c r="B169" s="21">
        <f>purchase!A171</f>
        <v>167</v>
      </c>
      <c r="C169" s="11" t="str">
        <f>purchase!B171</f>
        <v>পাবদা মাছ</v>
      </c>
      <c r="D169" s="11" t="str">
        <f>purchase!C171</f>
        <v>কেজি</v>
      </c>
      <c r="E169" s="32">
        <f>purchase!T171</f>
        <v>0</v>
      </c>
      <c r="F169" s="29" t="str">
        <f t="shared" si="2"/>
        <v xml:space="preserve"> </v>
      </c>
    </row>
    <row r="170" spans="1:6" ht="18.75" hidden="1" customHeight="1" x14ac:dyDescent="0.3">
      <c r="A170" s="21">
        <f>SUBTOTAL(103,B$3:B170)</f>
        <v>71</v>
      </c>
      <c r="B170" s="21">
        <f>purchase!A172</f>
        <v>168</v>
      </c>
      <c r="C170" s="11" t="str">
        <f>purchase!B172</f>
        <v>বোয়াল মাছ</v>
      </c>
      <c r="D170" s="11" t="str">
        <f>purchase!C172</f>
        <v>কেজি</v>
      </c>
      <c r="E170" s="32">
        <f>purchase!T172</f>
        <v>0</v>
      </c>
      <c r="F170" s="29" t="str">
        <f t="shared" si="2"/>
        <v xml:space="preserve"> </v>
      </c>
    </row>
    <row r="171" spans="1:6" ht="18.75" hidden="1" customHeight="1" x14ac:dyDescent="0.3">
      <c r="A171" s="21">
        <f>SUBTOTAL(103,B$3:B171)</f>
        <v>71</v>
      </c>
      <c r="B171" s="21">
        <f>purchase!A173</f>
        <v>169</v>
      </c>
      <c r="C171" s="11" t="str">
        <f>purchase!B173</f>
        <v xml:space="preserve">কৈমাছ </v>
      </c>
      <c r="D171" s="11" t="str">
        <f>purchase!C173</f>
        <v>কেজি</v>
      </c>
      <c r="E171" s="32">
        <f>purchase!T173</f>
        <v>0</v>
      </c>
      <c r="F171" s="29" t="str">
        <f t="shared" si="2"/>
        <v xml:space="preserve"> </v>
      </c>
    </row>
    <row r="172" spans="1:6" ht="18.75" hidden="1" customHeight="1" x14ac:dyDescent="0.3">
      <c r="A172" s="21">
        <f>SUBTOTAL(103,B$3:B172)</f>
        <v>71</v>
      </c>
      <c r="B172" s="21">
        <f>purchase!A174</f>
        <v>170</v>
      </c>
      <c r="C172" s="11" t="str">
        <f>purchase!B174</f>
        <v>কোরাল মাছ</v>
      </c>
      <c r="D172" s="11" t="str">
        <f>purchase!C174</f>
        <v>কেজি</v>
      </c>
      <c r="E172" s="32">
        <f>purchase!T174</f>
        <v>0</v>
      </c>
      <c r="F172" s="29" t="str">
        <f t="shared" si="2"/>
        <v xml:space="preserve"> </v>
      </c>
    </row>
    <row r="173" spans="1:6" ht="18.75" hidden="1" customHeight="1" x14ac:dyDescent="0.3">
      <c r="A173" s="21">
        <f>SUBTOTAL(103,B$3:B173)</f>
        <v>71</v>
      </c>
      <c r="B173" s="21">
        <f>purchase!A175</f>
        <v>171</v>
      </c>
      <c r="C173" s="11" t="str">
        <f>purchase!B175</f>
        <v>আইড় মাছ</v>
      </c>
      <c r="D173" s="11" t="str">
        <f>purchase!C175</f>
        <v>কেজি</v>
      </c>
      <c r="E173" s="32">
        <f>purchase!T175</f>
        <v>0</v>
      </c>
      <c r="F173" s="29" t="str">
        <f t="shared" si="2"/>
        <v xml:space="preserve"> </v>
      </c>
    </row>
    <row r="174" spans="1:6" ht="18.75" hidden="1" customHeight="1" x14ac:dyDescent="0.3">
      <c r="A174" s="21">
        <f>SUBTOTAL(103,B$3:B174)</f>
        <v>71</v>
      </c>
      <c r="B174" s="21">
        <f>purchase!A176</f>
        <v>172</v>
      </c>
      <c r="C174" s="11" t="str">
        <f>purchase!B176</f>
        <v>বাইনমাছ</v>
      </c>
      <c r="D174" s="11" t="str">
        <f>purchase!C176</f>
        <v>কেজি</v>
      </c>
      <c r="E174" s="32">
        <f>purchase!T176</f>
        <v>0</v>
      </c>
      <c r="F174" s="29" t="str">
        <f t="shared" si="2"/>
        <v xml:space="preserve"> </v>
      </c>
    </row>
    <row r="175" spans="1:6" ht="18.75" hidden="1" customHeight="1" x14ac:dyDescent="0.3">
      <c r="A175" s="21">
        <f>SUBTOTAL(103,B$3:B175)</f>
        <v>71</v>
      </c>
      <c r="B175" s="21">
        <f>purchase!A177</f>
        <v>173</v>
      </c>
      <c r="C175" s="11" t="str">
        <f>purchase!B177</f>
        <v xml:space="preserve">শিংমাছ(১০/১২ পিস) </v>
      </c>
      <c r="D175" s="11" t="str">
        <f>purchase!C177</f>
        <v>কেজি</v>
      </c>
      <c r="E175" s="32">
        <f>purchase!T177</f>
        <v>0</v>
      </c>
      <c r="F175" s="29" t="str">
        <f t="shared" si="2"/>
        <v xml:space="preserve"> </v>
      </c>
    </row>
    <row r="176" spans="1:6" ht="18.75" hidden="1" customHeight="1" x14ac:dyDescent="0.3">
      <c r="A176" s="21">
        <f>SUBTOTAL(103,B$3:B176)</f>
        <v>71</v>
      </c>
      <c r="B176" s="21">
        <f>purchase!A178</f>
        <v>174</v>
      </c>
      <c r="C176" s="11" t="str">
        <f>purchase!B178</f>
        <v>মাগুড় মাছ</v>
      </c>
      <c r="D176" s="11" t="str">
        <f>purchase!C178</f>
        <v>কেজি</v>
      </c>
      <c r="E176" s="32">
        <f>purchase!T178</f>
        <v>0</v>
      </c>
      <c r="F176" s="29" t="str">
        <f t="shared" si="2"/>
        <v xml:space="preserve"> </v>
      </c>
    </row>
    <row r="177" spans="1:6" ht="18.75" customHeight="1" x14ac:dyDescent="0.3">
      <c r="A177" s="21">
        <f>SUBTOTAL(103,B$3:B177)</f>
        <v>72</v>
      </c>
      <c r="B177" s="21">
        <f>purchase!A179</f>
        <v>175</v>
      </c>
      <c r="C177" s="11" t="str">
        <f>purchase!B179</f>
        <v>আলু</v>
      </c>
      <c r="D177" s="11" t="str">
        <f>purchase!C179</f>
        <v>কেজি</v>
      </c>
      <c r="E177" s="32">
        <f>purchase!T179</f>
        <v>92</v>
      </c>
      <c r="F177" s="29" t="str">
        <f t="shared" si="2"/>
        <v>OK</v>
      </c>
    </row>
    <row r="178" spans="1:6" ht="18.75" customHeight="1" x14ac:dyDescent="0.3">
      <c r="A178" s="21">
        <f>SUBTOTAL(103,B$3:B178)</f>
        <v>73</v>
      </c>
      <c r="B178" s="21">
        <f>purchase!A180</f>
        <v>176</v>
      </c>
      <c r="C178" s="11" t="str">
        <f>purchase!B180</f>
        <v>পেয়াজ (দেশি)</v>
      </c>
      <c r="D178" s="11" t="str">
        <f>purchase!C180</f>
        <v>কেজি</v>
      </c>
      <c r="E178" s="32">
        <f>purchase!T180</f>
        <v>74</v>
      </c>
      <c r="F178" s="29" t="str">
        <f t="shared" si="2"/>
        <v>OK</v>
      </c>
    </row>
    <row r="179" spans="1:6" ht="18.75" customHeight="1" x14ac:dyDescent="0.3">
      <c r="A179" s="21">
        <f>SUBTOTAL(103,B$3:B179)</f>
        <v>74</v>
      </c>
      <c r="B179" s="21">
        <f>purchase!A181</f>
        <v>177</v>
      </c>
      <c r="C179" s="11" t="str">
        <f>purchase!B181</f>
        <v>আদা</v>
      </c>
      <c r="D179" s="11" t="str">
        <f>purchase!C181</f>
        <v>কেজি</v>
      </c>
      <c r="E179" s="32">
        <f>purchase!T181</f>
        <v>10</v>
      </c>
      <c r="F179" s="29" t="str">
        <f t="shared" si="2"/>
        <v>OK</v>
      </c>
    </row>
    <row r="180" spans="1:6" ht="18.75" customHeight="1" x14ac:dyDescent="0.3">
      <c r="A180" s="21">
        <f>SUBTOTAL(103,B$3:B180)</f>
        <v>75</v>
      </c>
      <c r="B180" s="21">
        <f>purchase!A182</f>
        <v>178</v>
      </c>
      <c r="C180" s="11" t="str">
        <f>purchase!B182</f>
        <v xml:space="preserve">রসুন </v>
      </c>
      <c r="D180" s="11" t="str">
        <f>purchase!C182</f>
        <v>কেজি</v>
      </c>
      <c r="E180" s="32">
        <f>purchase!T182</f>
        <v>10.82</v>
      </c>
      <c r="F180" s="29" t="str">
        <f t="shared" si="2"/>
        <v>OK</v>
      </c>
    </row>
    <row r="181" spans="1:6" ht="18.75" customHeight="1" x14ac:dyDescent="0.3">
      <c r="A181" s="21">
        <f>SUBTOTAL(103,B$3:B181)</f>
        <v>76</v>
      </c>
      <c r="B181" s="21">
        <f>purchase!A183</f>
        <v>179</v>
      </c>
      <c r="C181" s="11" t="str">
        <f>purchase!B183</f>
        <v>কাচামরিচ</v>
      </c>
      <c r="D181" s="11" t="str">
        <f>purchase!C183</f>
        <v>কেজি</v>
      </c>
      <c r="E181" s="32">
        <f>purchase!T183</f>
        <v>11.5</v>
      </c>
      <c r="F181" s="29" t="str">
        <f t="shared" si="2"/>
        <v>OK</v>
      </c>
    </row>
    <row r="182" spans="1:6" ht="18.75" customHeight="1" x14ac:dyDescent="0.3">
      <c r="A182" s="21">
        <f>SUBTOTAL(103,B$3:B182)</f>
        <v>77</v>
      </c>
      <c r="B182" s="21">
        <f>purchase!A184</f>
        <v>180</v>
      </c>
      <c r="C182" s="11" t="str">
        <f>purchase!B184</f>
        <v>লেবু</v>
      </c>
      <c r="D182" s="11" t="str">
        <f>purchase!C184</f>
        <v>পিস</v>
      </c>
      <c r="E182" s="32">
        <f>purchase!T184</f>
        <v>214</v>
      </c>
      <c r="F182" s="29" t="str">
        <f t="shared" si="2"/>
        <v>OK</v>
      </c>
    </row>
    <row r="183" spans="1:6" ht="18.75" customHeight="1" x14ac:dyDescent="0.3">
      <c r="A183" s="21">
        <f>SUBTOTAL(103,B$3:B183)</f>
        <v>78</v>
      </c>
      <c r="B183" s="21">
        <f>purchase!A185</f>
        <v>181</v>
      </c>
      <c r="C183" s="11" t="str">
        <f>purchase!B185</f>
        <v xml:space="preserve">শসা </v>
      </c>
      <c r="D183" s="11" t="str">
        <f>purchase!C185</f>
        <v>কেজি</v>
      </c>
      <c r="E183" s="32">
        <f>purchase!T185</f>
        <v>58</v>
      </c>
      <c r="F183" s="29" t="str">
        <f t="shared" si="2"/>
        <v>OK</v>
      </c>
    </row>
    <row r="184" spans="1:6" ht="18.75" customHeight="1" x14ac:dyDescent="0.3">
      <c r="A184" s="21">
        <f>SUBTOTAL(103,B$3:B184)</f>
        <v>79</v>
      </c>
      <c r="B184" s="21">
        <f>purchase!A186</f>
        <v>182</v>
      </c>
      <c r="C184" s="11" t="str">
        <f>purchase!B186</f>
        <v>গাজর</v>
      </c>
      <c r="D184" s="11" t="str">
        <f>purchase!C186</f>
        <v>কেজি</v>
      </c>
      <c r="E184" s="32">
        <f>purchase!T186</f>
        <v>9</v>
      </c>
      <c r="F184" s="29" t="str">
        <f t="shared" si="2"/>
        <v>OK</v>
      </c>
    </row>
    <row r="185" spans="1:6" ht="18.75" hidden="1" customHeight="1" x14ac:dyDescent="0.3">
      <c r="A185" s="21">
        <f>SUBTOTAL(103,B$3:B185)</f>
        <v>79</v>
      </c>
      <c r="B185" s="21">
        <f>purchase!A187</f>
        <v>183</v>
      </c>
      <c r="C185" s="11" t="str">
        <f>purchase!B187</f>
        <v>বরবটি</v>
      </c>
      <c r="D185" s="11" t="str">
        <f>purchase!C187</f>
        <v>কেজি</v>
      </c>
      <c r="E185" s="32">
        <f>purchase!T187</f>
        <v>0</v>
      </c>
      <c r="F185" s="29" t="str">
        <f t="shared" si="2"/>
        <v xml:space="preserve"> </v>
      </c>
    </row>
    <row r="186" spans="1:6" ht="18.75" customHeight="1" x14ac:dyDescent="0.3">
      <c r="A186" s="21">
        <f>SUBTOTAL(103,B$3:B186)</f>
        <v>80</v>
      </c>
      <c r="B186" s="21">
        <f>purchase!A188</f>
        <v>184</v>
      </c>
      <c r="C186" s="11" t="str">
        <f>purchase!B188</f>
        <v>গোল/লম্বা বেগুন</v>
      </c>
      <c r="D186" s="11" t="str">
        <f>purchase!C188</f>
        <v>কেজি</v>
      </c>
      <c r="E186" s="32">
        <f>purchase!T188</f>
        <v>8</v>
      </c>
      <c r="F186" s="29" t="str">
        <f t="shared" si="2"/>
        <v>OK</v>
      </c>
    </row>
    <row r="187" spans="1:6" ht="18.75" customHeight="1" x14ac:dyDescent="0.3">
      <c r="A187" s="21">
        <f>SUBTOTAL(103,B$3:B187)</f>
        <v>81</v>
      </c>
      <c r="B187" s="21">
        <f>purchase!A189</f>
        <v>185</v>
      </c>
      <c r="C187" s="11" t="str">
        <f>purchase!B189</f>
        <v>লাউ</v>
      </c>
      <c r="D187" s="11" t="str">
        <f>purchase!C189</f>
        <v>পিস</v>
      </c>
      <c r="E187" s="32">
        <f>purchase!T189</f>
        <v>14</v>
      </c>
      <c r="F187" s="29" t="str">
        <f t="shared" si="2"/>
        <v>OK</v>
      </c>
    </row>
    <row r="188" spans="1:6" ht="18.75" customHeight="1" x14ac:dyDescent="0.3">
      <c r="A188" s="21">
        <f>SUBTOTAL(103,B$3:B188)</f>
        <v>82</v>
      </c>
      <c r="B188" s="21">
        <f>purchase!A190</f>
        <v>186</v>
      </c>
      <c r="C188" s="11" t="str">
        <f>purchase!B190</f>
        <v>কাচাকলা</v>
      </c>
      <c r="D188" s="11" t="str">
        <f>purchase!C190</f>
        <v>পিস</v>
      </c>
      <c r="E188" s="32">
        <f>purchase!T190</f>
        <v>70</v>
      </c>
      <c r="F188" s="29" t="str">
        <f t="shared" si="2"/>
        <v>OK</v>
      </c>
    </row>
    <row r="189" spans="1:6" ht="18.75" hidden="1" customHeight="1" x14ac:dyDescent="0.3">
      <c r="A189" s="21">
        <f>SUBTOTAL(103,B$3:B189)</f>
        <v>82</v>
      </c>
      <c r="B189" s="21">
        <f>purchase!A191</f>
        <v>187</v>
      </c>
      <c r="C189" s="11" t="str">
        <f>purchase!B191</f>
        <v>পালংশাক/কলমি শাক (কেজি)</v>
      </c>
      <c r="D189" s="11" t="str">
        <f>purchase!C191</f>
        <v>কেজি</v>
      </c>
      <c r="E189" s="32">
        <f>purchase!T191</f>
        <v>0</v>
      </c>
      <c r="F189" s="29" t="str">
        <f t="shared" si="2"/>
        <v xml:space="preserve"> </v>
      </c>
    </row>
    <row r="190" spans="1:6" ht="18.75" customHeight="1" x14ac:dyDescent="0.3">
      <c r="A190" s="21">
        <f>SUBTOTAL(103,B$3:B190)</f>
        <v>83</v>
      </c>
      <c r="B190" s="21">
        <f>purchase!A192</f>
        <v>188</v>
      </c>
      <c r="C190" s="11" t="str">
        <f>purchase!B192</f>
        <v>লালশাক (কেজি)</v>
      </c>
      <c r="D190" s="11" t="str">
        <f>purchase!C192</f>
        <v>কেজি</v>
      </c>
      <c r="E190" s="32">
        <f>purchase!T192</f>
        <v>10</v>
      </c>
      <c r="F190" s="29" t="str">
        <f t="shared" si="2"/>
        <v>OK</v>
      </c>
    </row>
    <row r="191" spans="1:6" ht="18.75" customHeight="1" x14ac:dyDescent="0.3">
      <c r="A191" s="21">
        <f>SUBTOTAL(103,B$3:B191)</f>
        <v>84</v>
      </c>
      <c r="B191" s="21">
        <f>purchase!A193</f>
        <v>189</v>
      </c>
      <c r="C191" s="11" t="str">
        <f>purchase!B193</f>
        <v>পুঁইশাক (কেজি)</v>
      </c>
      <c r="D191" s="11" t="str">
        <f>purchase!C193</f>
        <v>কেজি</v>
      </c>
      <c r="E191" s="32">
        <f>purchase!T193</f>
        <v>10</v>
      </c>
      <c r="F191" s="29" t="str">
        <f t="shared" si="2"/>
        <v>OK</v>
      </c>
    </row>
    <row r="192" spans="1:6" ht="18.75" hidden="1" customHeight="1" x14ac:dyDescent="0.3">
      <c r="A192" s="21">
        <f>SUBTOTAL(103,B$3:B192)</f>
        <v>84</v>
      </c>
      <c r="B192" s="21">
        <f>purchase!A194</f>
        <v>190</v>
      </c>
      <c r="C192" s="11" t="str">
        <f>purchase!B194</f>
        <v>মটরশুটি</v>
      </c>
      <c r="D192" s="11" t="str">
        <f>purchase!C194</f>
        <v>কেজি</v>
      </c>
      <c r="E192" s="32">
        <f>purchase!T194</f>
        <v>0</v>
      </c>
      <c r="F192" s="29" t="str">
        <f t="shared" si="2"/>
        <v xml:space="preserve"> </v>
      </c>
    </row>
    <row r="193" spans="1:6" ht="18.75" customHeight="1" x14ac:dyDescent="0.3">
      <c r="A193" s="21">
        <f>SUBTOTAL(103,B$3:B193)</f>
        <v>85</v>
      </c>
      <c r="B193" s="21">
        <f>purchase!A195</f>
        <v>191</v>
      </c>
      <c r="C193" s="11" t="str">
        <f>purchase!B195</f>
        <v>জালি</v>
      </c>
      <c r="D193" s="11" t="str">
        <f>purchase!C195</f>
        <v>পিস</v>
      </c>
      <c r="E193" s="32">
        <f>purchase!T195</f>
        <v>8</v>
      </c>
      <c r="F193" s="29" t="str">
        <f t="shared" si="2"/>
        <v>OK</v>
      </c>
    </row>
    <row r="194" spans="1:6" ht="18.75" customHeight="1" x14ac:dyDescent="0.3">
      <c r="A194" s="21">
        <f>SUBTOTAL(103,B$3:B194)</f>
        <v>86</v>
      </c>
      <c r="B194" s="21">
        <f>purchase!A196</f>
        <v>192</v>
      </c>
      <c r="C194" s="11" t="str">
        <f>purchase!B196</f>
        <v>মিষ্টিকুমড়া (কেজি)</v>
      </c>
      <c r="D194" s="11" t="str">
        <f>purchase!C196</f>
        <v>কেজি</v>
      </c>
      <c r="E194" s="32">
        <f>purchase!T196</f>
        <v>29.4</v>
      </c>
      <c r="F194" s="29" t="str">
        <f t="shared" si="2"/>
        <v>OK</v>
      </c>
    </row>
    <row r="195" spans="1:6" ht="18.75" customHeight="1" x14ac:dyDescent="0.3">
      <c r="A195" s="21">
        <f>SUBTOTAL(103,B$3:B195)</f>
        <v>87</v>
      </c>
      <c r="B195" s="21">
        <f>purchase!A197</f>
        <v>193</v>
      </c>
      <c r="C195" s="11" t="str">
        <f>purchase!B197</f>
        <v>কাচা পেপে</v>
      </c>
      <c r="D195" s="11" t="str">
        <f>purchase!C197</f>
        <v>কেজি</v>
      </c>
      <c r="E195" s="32">
        <f>purchase!T197</f>
        <v>53</v>
      </c>
      <c r="F195" s="29" t="str">
        <f t="shared" si="2"/>
        <v>OK</v>
      </c>
    </row>
    <row r="196" spans="1:6" ht="18.75" customHeight="1" x14ac:dyDescent="0.3">
      <c r="A196" s="21">
        <f>SUBTOTAL(103,B$3:B196)</f>
        <v>88</v>
      </c>
      <c r="B196" s="21">
        <f>purchase!A198</f>
        <v>194</v>
      </c>
      <c r="C196" s="11" t="str">
        <f>purchase!B198</f>
        <v>কাচা টমেটো</v>
      </c>
      <c r="D196" s="11" t="str">
        <f>purchase!C198</f>
        <v>কেজি</v>
      </c>
      <c r="E196" s="32">
        <f>purchase!T198</f>
        <v>1</v>
      </c>
      <c r="F196" s="29" t="str">
        <f t="shared" ref="F196:F251" si="3">IF(E196&lt;&gt;0,"OK"," ")</f>
        <v>OK</v>
      </c>
    </row>
    <row r="197" spans="1:6" ht="18.75" customHeight="1" x14ac:dyDescent="0.3">
      <c r="A197" s="21">
        <f>SUBTOTAL(103,B$3:B197)</f>
        <v>89</v>
      </c>
      <c r="B197" s="21">
        <f>purchase!A199</f>
        <v>195</v>
      </c>
      <c r="C197" s="11" t="str">
        <f>purchase!B199</f>
        <v>পাকা টমেটো</v>
      </c>
      <c r="D197" s="11" t="str">
        <f>purchase!C199</f>
        <v>কেজি</v>
      </c>
      <c r="E197" s="32">
        <f>purchase!T199</f>
        <v>7.5</v>
      </c>
      <c r="F197" s="29" t="str">
        <f t="shared" si="3"/>
        <v>OK</v>
      </c>
    </row>
    <row r="198" spans="1:6" ht="18.75" customHeight="1" x14ac:dyDescent="0.3">
      <c r="A198" s="21">
        <f>SUBTOTAL(103,B$3:B198)</f>
        <v>90</v>
      </c>
      <c r="B198" s="21">
        <f>purchase!A200</f>
        <v>196</v>
      </c>
      <c r="C198" s="11" t="str">
        <f>purchase!B200</f>
        <v>ধনিয়া পাতা</v>
      </c>
      <c r="D198" s="11" t="str">
        <f>purchase!C200</f>
        <v>কেজি</v>
      </c>
      <c r="E198" s="32">
        <f>purchase!T200</f>
        <v>12.5</v>
      </c>
      <c r="F198" s="29" t="str">
        <f t="shared" si="3"/>
        <v>OK</v>
      </c>
    </row>
    <row r="199" spans="1:6" ht="18.75" customHeight="1" x14ac:dyDescent="0.3">
      <c r="A199" s="21">
        <f>SUBTOTAL(103,B$3:B199)</f>
        <v>91</v>
      </c>
      <c r="B199" s="21">
        <f>purchase!A201</f>
        <v>197</v>
      </c>
      <c r="C199" s="11" t="str">
        <f>purchase!B201</f>
        <v>পুদিনা পাতা</v>
      </c>
      <c r="D199" s="11" t="str">
        <f>purchase!C201</f>
        <v>কেজি</v>
      </c>
      <c r="E199" s="32">
        <f>purchase!T201</f>
        <v>2.4500000000000002</v>
      </c>
      <c r="F199" s="29" t="str">
        <f t="shared" si="3"/>
        <v>OK</v>
      </c>
    </row>
    <row r="200" spans="1:6" ht="18.75" hidden="1" customHeight="1" x14ac:dyDescent="0.3">
      <c r="A200" s="21">
        <f>SUBTOTAL(103,B$3:B200)</f>
        <v>91</v>
      </c>
      <c r="B200" s="21">
        <f>purchase!A202</f>
        <v>198</v>
      </c>
      <c r="C200" s="11" t="str">
        <f>purchase!B202</f>
        <v>সালাদ/লেটুস পাতা</v>
      </c>
      <c r="D200" s="11" t="str">
        <f>purchase!C202</f>
        <v>কেজি</v>
      </c>
      <c r="E200" s="32">
        <f>purchase!T202</f>
        <v>0</v>
      </c>
      <c r="F200" s="29" t="str">
        <f t="shared" si="3"/>
        <v xml:space="preserve"> </v>
      </c>
    </row>
    <row r="201" spans="1:6" ht="18.75" hidden="1" customHeight="1" x14ac:dyDescent="0.3">
      <c r="A201" s="21">
        <f>SUBTOTAL(103,B$3:B201)</f>
        <v>91</v>
      </c>
      <c r="B201" s="21">
        <f>purchase!A203</f>
        <v>199</v>
      </c>
      <c r="C201" s="11" t="str">
        <f>purchase!B203</f>
        <v>পেয়াজ পাতা</v>
      </c>
      <c r="D201" s="11" t="str">
        <f>purchase!C203</f>
        <v>কেজি</v>
      </c>
      <c r="E201" s="32">
        <f>purchase!T203</f>
        <v>0</v>
      </c>
      <c r="F201" s="29" t="str">
        <f t="shared" si="3"/>
        <v xml:space="preserve"> </v>
      </c>
    </row>
    <row r="202" spans="1:6" ht="18.75" customHeight="1" x14ac:dyDescent="0.3">
      <c r="A202" s="21">
        <f>SUBTOTAL(103,B$3:B202)</f>
        <v>92</v>
      </c>
      <c r="B202" s="21">
        <f>purchase!A204</f>
        <v>200</v>
      </c>
      <c r="C202" s="11" t="str">
        <f>purchase!B204</f>
        <v>সীম</v>
      </c>
      <c r="D202" s="11" t="str">
        <f>purchase!C204</f>
        <v>কেজি</v>
      </c>
      <c r="E202" s="32">
        <f>purchase!T204</f>
        <v>15</v>
      </c>
      <c r="F202" s="29" t="str">
        <f t="shared" si="3"/>
        <v>OK</v>
      </c>
    </row>
    <row r="203" spans="1:6" ht="18.75" hidden="1" customHeight="1" x14ac:dyDescent="0.3">
      <c r="A203" s="21">
        <f>SUBTOTAL(103,B$3:B203)</f>
        <v>92</v>
      </c>
      <c r="B203" s="21">
        <f>purchase!A205</f>
        <v>201</v>
      </c>
      <c r="C203" s="11" t="str">
        <f>purchase!B205</f>
        <v>পটল</v>
      </c>
      <c r="D203" s="11" t="str">
        <f>purchase!C205</f>
        <v>কেজি</v>
      </c>
      <c r="E203" s="32">
        <f>purchase!T205</f>
        <v>0</v>
      </c>
      <c r="F203" s="29" t="str">
        <f t="shared" si="3"/>
        <v xml:space="preserve"> </v>
      </c>
    </row>
    <row r="204" spans="1:6" ht="18.75" customHeight="1" x14ac:dyDescent="0.3">
      <c r="A204" s="21">
        <f>SUBTOTAL(103,B$3:B204)</f>
        <v>93</v>
      </c>
      <c r="B204" s="21">
        <f>purchase!A206</f>
        <v>202</v>
      </c>
      <c r="C204" s="11" t="str">
        <f>purchase!B206</f>
        <v>ফুলকপি</v>
      </c>
      <c r="D204" s="11" t="str">
        <f>purchase!C206</f>
        <v>কেজি</v>
      </c>
      <c r="E204" s="32">
        <f>purchase!T206</f>
        <v>76</v>
      </c>
      <c r="F204" s="29" t="str">
        <f t="shared" si="3"/>
        <v>OK</v>
      </c>
    </row>
    <row r="205" spans="1:6" ht="18.75" customHeight="1" x14ac:dyDescent="0.3">
      <c r="A205" s="21">
        <f>SUBTOTAL(103,B$3:B205)</f>
        <v>94</v>
      </c>
      <c r="B205" s="21">
        <f>purchase!A207</f>
        <v>203</v>
      </c>
      <c r="C205" s="11" t="str">
        <f>purchase!B207</f>
        <v>পাতাকপি</v>
      </c>
      <c r="D205" s="11" t="str">
        <f>purchase!C207</f>
        <v>কেজি</v>
      </c>
      <c r="E205" s="32">
        <f>purchase!T207</f>
        <v>22</v>
      </c>
      <c r="F205" s="29" t="str">
        <f t="shared" si="3"/>
        <v>OK</v>
      </c>
    </row>
    <row r="206" spans="1:6" ht="18.75" customHeight="1" x14ac:dyDescent="0.3">
      <c r="A206" s="21">
        <f>SUBTOTAL(103,B$3:B206)</f>
        <v>95</v>
      </c>
      <c r="B206" s="21">
        <f>purchase!A208</f>
        <v>204</v>
      </c>
      <c r="C206" s="11" t="str">
        <f>purchase!B208</f>
        <v>চিচিঙ্গা (সাদা)</v>
      </c>
      <c r="D206" s="11" t="str">
        <f>purchase!C208</f>
        <v>কেজি</v>
      </c>
      <c r="E206" s="32">
        <f>purchase!T208</f>
        <v>26</v>
      </c>
      <c r="F206" s="29" t="str">
        <f t="shared" si="3"/>
        <v>OK</v>
      </c>
    </row>
    <row r="207" spans="1:6" ht="18.75" customHeight="1" x14ac:dyDescent="0.3">
      <c r="A207" s="21">
        <f>SUBTOTAL(103,B$3:B207)</f>
        <v>96</v>
      </c>
      <c r="B207" s="21">
        <f>purchase!A209</f>
        <v>205</v>
      </c>
      <c r="C207" s="11" t="str">
        <f>purchase!B209</f>
        <v>করলা</v>
      </c>
      <c r="D207" s="11" t="str">
        <f>purchase!C209</f>
        <v>কেজি</v>
      </c>
      <c r="E207" s="32">
        <f>purchase!T209</f>
        <v>20</v>
      </c>
      <c r="F207" s="29" t="str">
        <f t="shared" si="3"/>
        <v>OK</v>
      </c>
    </row>
    <row r="208" spans="1:6" ht="18.75" hidden="1" customHeight="1" x14ac:dyDescent="0.3">
      <c r="A208" s="21">
        <f>SUBTOTAL(103,B$3:B208)</f>
        <v>96</v>
      </c>
      <c r="B208" s="21">
        <f>purchase!A210</f>
        <v>206</v>
      </c>
      <c r="C208" s="11" t="str">
        <f>purchase!B210</f>
        <v>বিট/ওলকপি</v>
      </c>
      <c r="D208" s="11" t="str">
        <f>purchase!C210</f>
        <v>কেজি</v>
      </c>
      <c r="E208" s="32">
        <f>purchase!T210</f>
        <v>0</v>
      </c>
      <c r="F208" s="29" t="str">
        <f t="shared" si="3"/>
        <v xml:space="preserve"> </v>
      </c>
    </row>
    <row r="209" spans="1:6" ht="18.75" hidden="1" customHeight="1" x14ac:dyDescent="0.3">
      <c r="A209" s="21">
        <f>SUBTOTAL(103,B$3:B209)</f>
        <v>96</v>
      </c>
      <c r="B209" s="21">
        <f>purchase!A211</f>
        <v>207</v>
      </c>
      <c r="C209" s="11" t="str">
        <f>purchase!B211</f>
        <v>কচুর মুখি</v>
      </c>
      <c r="D209" s="11" t="str">
        <f>purchase!C211</f>
        <v>কেজি</v>
      </c>
      <c r="E209" s="32">
        <f>purchase!T211</f>
        <v>0</v>
      </c>
      <c r="F209" s="29" t="str">
        <f t="shared" si="3"/>
        <v xml:space="preserve"> </v>
      </c>
    </row>
    <row r="210" spans="1:6" ht="18.75" hidden="1" customHeight="1" x14ac:dyDescent="0.3">
      <c r="A210" s="21">
        <f>SUBTOTAL(103,B$3:B210)</f>
        <v>96</v>
      </c>
      <c r="B210" s="21">
        <f>purchase!A212</f>
        <v>208</v>
      </c>
      <c r="C210" s="11" t="str">
        <f>purchase!B212</f>
        <v>সজনা/জলপাই</v>
      </c>
      <c r="D210" s="11" t="str">
        <f>purchase!C212</f>
        <v>কেজি</v>
      </c>
      <c r="E210" s="32">
        <f>purchase!T212</f>
        <v>0</v>
      </c>
      <c r="F210" s="29" t="str">
        <f t="shared" si="3"/>
        <v xml:space="preserve"> </v>
      </c>
    </row>
    <row r="211" spans="1:6" ht="18.75" hidden="1" customHeight="1" x14ac:dyDescent="0.3">
      <c r="A211" s="21">
        <f>SUBTOTAL(103,B$3:B211)</f>
        <v>96</v>
      </c>
      <c r="B211" s="21">
        <f>purchase!A213</f>
        <v>209</v>
      </c>
      <c r="C211" s="11" t="str">
        <f>purchase!B213</f>
        <v>ভেন্ডি/ঢ়েঁড়স</v>
      </c>
      <c r="D211" s="11" t="str">
        <f>purchase!C213</f>
        <v>কেজি</v>
      </c>
      <c r="E211" s="32">
        <f>purchase!T213</f>
        <v>0</v>
      </c>
      <c r="F211" s="29" t="str">
        <f t="shared" si="3"/>
        <v xml:space="preserve"> </v>
      </c>
    </row>
    <row r="212" spans="1:6" ht="18.75" hidden="1" customHeight="1" x14ac:dyDescent="0.3">
      <c r="A212" s="21">
        <f>SUBTOTAL(103,B$3:B212)</f>
        <v>96</v>
      </c>
      <c r="B212" s="21">
        <f>purchase!A214</f>
        <v>210</v>
      </c>
      <c r="C212" s="11" t="str">
        <f>purchase!B214</f>
        <v>ক্যাপসিকাম (সবুজ/লাল/হলুদ)</v>
      </c>
      <c r="D212" s="11" t="str">
        <f>purchase!C214</f>
        <v>কেজি</v>
      </c>
      <c r="E212" s="32">
        <f>purchase!T214</f>
        <v>0</v>
      </c>
      <c r="F212" s="29" t="str">
        <f t="shared" si="3"/>
        <v xml:space="preserve"> </v>
      </c>
    </row>
    <row r="213" spans="1:6" ht="18.75" hidden="1" customHeight="1" x14ac:dyDescent="0.3">
      <c r="A213" s="21">
        <f>SUBTOTAL(103,B$3:B213)</f>
        <v>96</v>
      </c>
      <c r="B213" s="21">
        <f>purchase!A215</f>
        <v>211</v>
      </c>
      <c r="C213" s="11" t="str">
        <f>purchase!B215</f>
        <v>ব্রকোলি</v>
      </c>
      <c r="D213" s="11" t="str">
        <f>purchase!C215</f>
        <v>কেজি</v>
      </c>
      <c r="E213" s="32">
        <f>purchase!T215</f>
        <v>0</v>
      </c>
      <c r="F213" s="29" t="str">
        <f t="shared" si="3"/>
        <v xml:space="preserve"> </v>
      </c>
    </row>
    <row r="214" spans="1:6" ht="18.75" customHeight="1" x14ac:dyDescent="0.3">
      <c r="A214" s="21">
        <f>SUBTOTAL(103,B$3:B214)</f>
        <v>97</v>
      </c>
      <c r="B214" s="21">
        <f>purchase!A216</f>
        <v>212</v>
      </c>
      <c r="C214" s="11" t="str">
        <f>purchase!B216</f>
        <v>পেয়াজ (ইন্ডিয়ান)</v>
      </c>
      <c r="D214" s="11" t="str">
        <f>purchase!C216</f>
        <v>কেজি</v>
      </c>
      <c r="E214" s="32">
        <f>purchase!T216</f>
        <v>12</v>
      </c>
      <c r="F214" s="29" t="str">
        <f t="shared" si="3"/>
        <v>OK</v>
      </c>
    </row>
    <row r="215" spans="1:6" ht="18.75" hidden="1" customHeight="1" x14ac:dyDescent="0.3">
      <c r="A215" s="21">
        <f>SUBTOTAL(103,B$3:B215)</f>
        <v>97</v>
      </c>
      <c r="B215" s="21">
        <f>purchase!A217</f>
        <v>213</v>
      </c>
      <c r="C215" s="11" t="str">
        <f>purchase!B217</f>
        <v xml:space="preserve"> চিকেন বল/ফিস ফিঙ্গার</v>
      </c>
      <c r="D215" s="11" t="str">
        <f>purchase!C217</f>
        <v>প্যাকেট</v>
      </c>
      <c r="E215" s="32">
        <f>purchase!T217</f>
        <v>0</v>
      </c>
      <c r="F215" s="29" t="str">
        <f t="shared" si="3"/>
        <v xml:space="preserve"> </v>
      </c>
    </row>
    <row r="216" spans="1:6" ht="18.75" hidden="1" customHeight="1" x14ac:dyDescent="0.3">
      <c r="A216" s="21">
        <f>SUBTOTAL(103,B$3:B216)</f>
        <v>97</v>
      </c>
      <c r="B216" s="21">
        <f>purchase!A218</f>
        <v>214</v>
      </c>
      <c r="C216" s="11" t="str">
        <f>purchase!B218</f>
        <v xml:space="preserve">থাই আদা </v>
      </c>
      <c r="D216" s="11" t="str">
        <f>purchase!C218</f>
        <v>কেজি</v>
      </c>
      <c r="E216" s="32">
        <f>purchase!T218</f>
        <v>0</v>
      </c>
      <c r="F216" s="29" t="str">
        <f t="shared" si="3"/>
        <v xml:space="preserve"> </v>
      </c>
    </row>
    <row r="217" spans="1:6" ht="18.75" hidden="1" customHeight="1" x14ac:dyDescent="0.3">
      <c r="A217" s="21">
        <f>SUBTOTAL(103,B$3:B217)</f>
        <v>97</v>
      </c>
      <c r="B217" s="21">
        <f>purchase!A219</f>
        <v>215</v>
      </c>
      <c r="C217" s="11" t="str">
        <f>purchase!B219</f>
        <v>থাই পাতা</v>
      </c>
      <c r="D217" s="11" t="str">
        <f>purchase!C219</f>
        <v>কেজি</v>
      </c>
      <c r="E217" s="32">
        <f>purchase!T219</f>
        <v>0</v>
      </c>
      <c r="F217" s="29" t="str">
        <f t="shared" si="3"/>
        <v xml:space="preserve"> </v>
      </c>
    </row>
    <row r="218" spans="1:6" ht="18.75" hidden="1" customHeight="1" x14ac:dyDescent="0.3">
      <c r="A218" s="21">
        <f>SUBTOTAL(103,B$3:B218)</f>
        <v>97</v>
      </c>
      <c r="B218" s="21">
        <f>purchase!A220</f>
        <v>216</v>
      </c>
      <c r="C218" s="11" t="str">
        <f>purchase!B220</f>
        <v>মাশরুম</v>
      </c>
      <c r="D218" s="11" t="str">
        <f>purchase!C220</f>
        <v>কেজি</v>
      </c>
      <c r="E218" s="32">
        <f>purchase!T220</f>
        <v>0</v>
      </c>
      <c r="F218" s="29" t="str">
        <f t="shared" si="3"/>
        <v xml:space="preserve"> </v>
      </c>
    </row>
    <row r="219" spans="1:6" ht="18.75" hidden="1" customHeight="1" x14ac:dyDescent="0.3">
      <c r="A219" s="21">
        <f>SUBTOTAL(103,B$3:B219)</f>
        <v>97</v>
      </c>
      <c r="B219" s="21">
        <f>purchase!A221</f>
        <v>217</v>
      </c>
      <c r="C219" s="11" t="str">
        <f>purchase!B221</f>
        <v>কনফ্লাওয়ার</v>
      </c>
      <c r="D219" s="11" t="str">
        <f>purchase!C221</f>
        <v>পিস</v>
      </c>
      <c r="E219" s="32">
        <f>purchase!T221</f>
        <v>0</v>
      </c>
      <c r="F219" s="29" t="str">
        <f t="shared" si="3"/>
        <v xml:space="preserve"> </v>
      </c>
    </row>
    <row r="220" spans="1:6" ht="18.75" hidden="1" customHeight="1" x14ac:dyDescent="0.3">
      <c r="A220" s="21">
        <f>SUBTOTAL(103,B$3:B220)</f>
        <v>97</v>
      </c>
      <c r="B220" s="21">
        <f>purchase!A222</f>
        <v>218</v>
      </c>
      <c r="C220" s="11" t="str">
        <f>purchase!B222</f>
        <v>মাজনী</v>
      </c>
      <c r="D220" s="11" t="str">
        <f>purchase!C222</f>
        <v>কেজি</v>
      </c>
      <c r="E220" s="32">
        <f>purchase!T222</f>
        <v>0</v>
      </c>
      <c r="F220" s="29" t="str">
        <f t="shared" si="3"/>
        <v xml:space="preserve"> </v>
      </c>
    </row>
    <row r="221" spans="1:6" ht="18.75" hidden="1" customHeight="1" x14ac:dyDescent="0.3">
      <c r="A221" s="21">
        <f>SUBTOTAL(103,B$3:B221)</f>
        <v>97</v>
      </c>
      <c r="B221" s="21">
        <f>purchase!A223</f>
        <v>219</v>
      </c>
      <c r="C221" s="11" t="str">
        <f>purchase!B223</f>
        <v>চিজ/পনির</v>
      </c>
      <c r="D221" s="11" t="str">
        <f>purchase!C223</f>
        <v>কেজি</v>
      </c>
      <c r="E221" s="32">
        <f>purchase!T223</f>
        <v>0</v>
      </c>
      <c r="F221" s="29" t="str">
        <f t="shared" si="3"/>
        <v xml:space="preserve"> </v>
      </c>
    </row>
    <row r="222" spans="1:6" ht="18.75" hidden="1" customHeight="1" x14ac:dyDescent="0.3">
      <c r="A222" s="21">
        <f>SUBTOTAL(103,B$3:B222)</f>
        <v>97</v>
      </c>
      <c r="B222" s="21">
        <f>purchase!A224</f>
        <v>220</v>
      </c>
      <c r="C222" s="11" t="str">
        <f>purchase!B224</f>
        <v>পানি</v>
      </c>
      <c r="D222" s="11" t="str">
        <f>purchase!C224</f>
        <v>লিটার</v>
      </c>
      <c r="E222" s="32">
        <f>purchase!T224</f>
        <v>0</v>
      </c>
      <c r="F222" s="29" t="str">
        <f t="shared" si="3"/>
        <v xml:space="preserve"> </v>
      </c>
    </row>
    <row r="223" spans="1:6" ht="18.75" hidden="1" customHeight="1" x14ac:dyDescent="0.3">
      <c r="A223" s="21">
        <f>SUBTOTAL(103,B$3:B223)</f>
        <v>97</v>
      </c>
      <c r="B223" s="21">
        <f>purchase!A225</f>
        <v>221</v>
      </c>
      <c r="C223" s="11" t="str">
        <f>purchase!B225</f>
        <v>বড় পানির জার</v>
      </c>
      <c r="D223" s="11" t="str">
        <f>purchase!C225</f>
        <v>পিস</v>
      </c>
      <c r="E223" s="32">
        <f>purchase!T225</f>
        <v>0</v>
      </c>
      <c r="F223" s="29" t="str">
        <f t="shared" si="3"/>
        <v xml:space="preserve"> </v>
      </c>
    </row>
    <row r="224" spans="1:6" ht="18.75" hidden="1" customHeight="1" x14ac:dyDescent="0.3">
      <c r="A224" s="21">
        <f>SUBTOTAL(103,B$3:B224)</f>
        <v>97</v>
      </c>
      <c r="B224" s="21">
        <f>purchase!A226</f>
        <v>222</v>
      </c>
      <c r="C224" s="11" t="str">
        <f>purchase!B226</f>
        <v>মামপানি</v>
      </c>
      <c r="D224" s="11" t="str">
        <f>purchase!C226</f>
        <v>পিস</v>
      </c>
      <c r="E224" s="32">
        <f>purchase!T226</f>
        <v>0</v>
      </c>
      <c r="F224" s="29" t="str">
        <f t="shared" si="3"/>
        <v xml:space="preserve"> </v>
      </c>
    </row>
    <row r="225" spans="1:6" ht="18.75" hidden="1" customHeight="1" x14ac:dyDescent="0.3">
      <c r="A225" s="21">
        <f>SUBTOTAL(103,B$3:B225)</f>
        <v>97</v>
      </c>
      <c r="B225" s="21">
        <f>purchase!A227</f>
        <v>223</v>
      </c>
      <c r="C225" s="11" t="str">
        <f>purchase!B227</f>
        <v>মুক্তাপানি (২লি:)</v>
      </c>
      <c r="D225" s="11" t="str">
        <f>purchase!C227</f>
        <v>পিস</v>
      </c>
      <c r="E225" s="32">
        <f>purchase!T227</f>
        <v>0</v>
      </c>
      <c r="F225" s="29" t="str">
        <f t="shared" si="3"/>
        <v xml:space="preserve"> </v>
      </c>
    </row>
    <row r="226" spans="1:6" ht="18.75" hidden="1" customHeight="1" x14ac:dyDescent="0.3">
      <c r="A226" s="21">
        <f>SUBTOTAL(103,B$3:B226)</f>
        <v>97</v>
      </c>
      <c r="B226" s="21">
        <f>purchase!A228</f>
        <v>224</v>
      </c>
      <c r="C226" s="11" t="str">
        <f>purchase!B228</f>
        <v>মুক্তাপানি(৫০০ মি:লি:)</v>
      </c>
      <c r="D226" s="11" t="str">
        <f>purchase!C228</f>
        <v>পিস</v>
      </c>
      <c r="E226" s="32">
        <f>purchase!T228</f>
        <v>0</v>
      </c>
      <c r="F226" s="29" t="str">
        <f t="shared" si="3"/>
        <v xml:space="preserve"> </v>
      </c>
    </row>
    <row r="227" spans="1:6" ht="18.75" hidden="1" customHeight="1" x14ac:dyDescent="0.3">
      <c r="A227" s="21">
        <f>SUBTOTAL(103,B$3:B227)</f>
        <v>97</v>
      </c>
      <c r="B227" s="21">
        <f>purchase!A229</f>
        <v>225</v>
      </c>
      <c r="C227" s="11" t="str">
        <f>purchase!B229</f>
        <v>মুক্তাপানি (২৫০মি:লি:)</v>
      </c>
      <c r="D227" s="11" t="str">
        <f>purchase!C229</f>
        <v>পিস</v>
      </c>
      <c r="E227" s="32">
        <f>purchase!T229</f>
        <v>0</v>
      </c>
      <c r="F227" s="29" t="str">
        <f t="shared" si="3"/>
        <v xml:space="preserve"> </v>
      </c>
    </row>
    <row r="228" spans="1:6" ht="18.75" hidden="1" customHeight="1" x14ac:dyDescent="0.3">
      <c r="A228" s="21">
        <f>SUBTOTAL(103,B$3:B228)</f>
        <v>97</v>
      </c>
      <c r="B228" s="21">
        <f>purchase!A230</f>
        <v>226</v>
      </c>
      <c r="C228" s="11" t="str">
        <f>purchase!B230</f>
        <v>রাজভোগ মিষ্টি/লাড্ডু</v>
      </c>
      <c r="D228" s="11" t="str">
        <f>purchase!C230</f>
        <v>কেজি</v>
      </c>
      <c r="E228" s="32">
        <f>purchase!T230</f>
        <v>0</v>
      </c>
      <c r="F228" s="29" t="str">
        <f t="shared" si="3"/>
        <v xml:space="preserve"> </v>
      </c>
    </row>
    <row r="229" spans="1:6" ht="18.75" customHeight="1" x14ac:dyDescent="0.3">
      <c r="A229" s="21">
        <f>SUBTOTAL(103,B$3:B229)</f>
        <v>98</v>
      </c>
      <c r="B229" s="21">
        <f>purchase!A231</f>
        <v>227</v>
      </c>
      <c r="C229" s="11" t="str">
        <f>purchase!B231</f>
        <v>কাচাছানার সন্দেশ</v>
      </c>
      <c r="D229" s="11" t="str">
        <f>purchase!C231</f>
        <v>কেজি</v>
      </c>
      <c r="E229" s="32">
        <f>purchase!T231</f>
        <v>5.54</v>
      </c>
      <c r="F229" s="29" t="str">
        <f t="shared" si="3"/>
        <v>OK</v>
      </c>
    </row>
    <row r="230" spans="1:6" ht="18.75" customHeight="1" x14ac:dyDescent="0.3">
      <c r="A230" s="21">
        <f>SUBTOTAL(103,B$3:B230)</f>
        <v>99</v>
      </c>
      <c r="B230" s="21">
        <f>purchase!A232</f>
        <v>228</v>
      </c>
      <c r="C230" s="11" t="str">
        <f>purchase!B232</f>
        <v>কফিমেট (চা/কফি,সুগার/নন-সুগার)</v>
      </c>
      <c r="D230" s="11" t="str">
        <f>purchase!C232</f>
        <v>কেজি</v>
      </c>
      <c r="E230" s="32">
        <f>purchase!T232</f>
        <v>40</v>
      </c>
      <c r="F230" s="29" t="str">
        <f t="shared" si="3"/>
        <v>OK</v>
      </c>
    </row>
    <row r="231" spans="1:6" ht="18.75" customHeight="1" x14ac:dyDescent="0.3">
      <c r="A231" s="21">
        <f>SUBTOTAL(103,B$3:B231)</f>
        <v>100</v>
      </c>
      <c r="B231" s="21">
        <f>purchase!A233</f>
        <v>229</v>
      </c>
      <c r="C231" s="11" t="str">
        <f>purchase!B233</f>
        <v>কফি কাপ</v>
      </c>
      <c r="D231" s="11" t="str">
        <f>purchase!C233</f>
        <v>পিস</v>
      </c>
      <c r="E231" s="32">
        <f>purchase!T233</f>
        <v>3000</v>
      </c>
      <c r="F231" s="29" t="str">
        <f t="shared" si="3"/>
        <v>OK</v>
      </c>
    </row>
    <row r="232" spans="1:6" ht="18.75" customHeight="1" x14ac:dyDescent="0.3">
      <c r="A232" s="21">
        <f>SUBTOTAL(103,B$3:B232)</f>
        <v>101</v>
      </c>
      <c r="B232" s="21">
        <f>purchase!A234</f>
        <v>230</v>
      </c>
      <c r="C232" s="11" t="str">
        <f>purchase!B234</f>
        <v>কাপদই/কাপ আইসক্রিম</v>
      </c>
      <c r="D232" s="11" t="str">
        <f>purchase!C234</f>
        <v>পিস</v>
      </c>
      <c r="E232" s="32">
        <f>purchase!T234</f>
        <v>270</v>
      </c>
      <c r="F232" s="29" t="str">
        <f t="shared" si="3"/>
        <v>OK</v>
      </c>
    </row>
    <row r="233" spans="1:6" ht="18.75" hidden="1" customHeight="1" x14ac:dyDescent="0.3">
      <c r="A233" s="21">
        <f>SUBTOTAL(103,B$3:B233)</f>
        <v>101</v>
      </c>
      <c r="B233" s="21">
        <f>purchase!A235</f>
        <v>231</v>
      </c>
      <c r="C233" s="11" t="str">
        <f>purchase!B235</f>
        <v xml:space="preserve">চমচম </v>
      </c>
      <c r="D233" s="11" t="str">
        <f>purchase!C235</f>
        <v>কেজি</v>
      </c>
      <c r="E233" s="32">
        <f>purchase!T235</f>
        <v>0</v>
      </c>
      <c r="F233" s="29" t="str">
        <f t="shared" si="3"/>
        <v xml:space="preserve"> </v>
      </c>
    </row>
    <row r="234" spans="1:6" ht="18.75" hidden="1" customHeight="1" x14ac:dyDescent="0.3">
      <c r="A234" s="21">
        <f>SUBTOTAL(103,B$3:B234)</f>
        <v>101</v>
      </c>
      <c r="B234" s="21">
        <f>purchase!A236</f>
        <v>232</v>
      </c>
      <c r="C234" s="11" t="str">
        <f>purchase!B236</f>
        <v>রসমালাই</v>
      </c>
      <c r="D234" s="11" t="str">
        <f>purchase!C236</f>
        <v>কেজি</v>
      </c>
      <c r="E234" s="32">
        <f>purchase!T236</f>
        <v>0</v>
      </c>
      <c r="F234" s="29" t="str">
        <f t="shared" si="3"/>
        <v xml:space="preserve"> </v>
      </c>
    </row>
    <row r="235" spans="1:6" ht="18.75" customHeight="1" x14ac:dyDescent="0.3">
      <c r="A235" s="21">
        <f>SUBTOTAL(103,B$3:B235)</f>
        <v>102</v>
      </c>
      <c r="B235" s="21">
        <f>purchase!A237</f>
        <v>233</v>
      </c>
      <c r="C235" s="11" t="str">
        <f>purchase!B237</f>
        <v>জর্দ্দামিষ্টি</v>
      </c>
      <c r="D235" s="11" t="str">
        <f>purchase!C237</f>
        <v>কেজি</v>
      </c>
      <c r="E235" s="32">
        <f>purchase!T237</f>
        <v>2</v>
      </c>
      <c r="F235" s="29" t="str">
        <f t="shared" si="3"/>
        <v>OK</v>
      </c>
    </row>
    <row r="236" spans="1:6" ht="18.75" hidden="1" customHeight="1" x14ac:dyDescent="0.3">
      <c r="A236" s="21">
        <f>SUBTOTAL(103,B$3:B236)</f>
        <v>102</v>
      </c>
      <c r="B236" s="21">
        <f>purchase!A238</f>
        <v>234</v>
      </c>
      <c r="C236" s="11" t="str">
        <f>purchase!B238</f>
        <v>কালোজাম</v>
      </c>
      <c r="D236" s="11" t="str">
        <f>purchase!C238</f>
        <v>কেজি</v>
      </c>
      <c r="E236" s="32">
        <f>purchase!T238</f>
        <v>0</v>
      </c>
      <c r="F236" s="29" t="str">
        <f t="shared" si="3"/>
        <v xml:space="preserve"> </v>
      </c>
    </row>
    <row r="237" spans="1:6" ht="18.75" hidden="1" customHeight="1" x14ac:dyDescent="0.3">
      <c r="A237" s="21">
        <f>SUBTOTAL(103,B$3:B237)</f>
        <v>102</v>
      </c>
      <c r="B237" s="21">
        <f>purchase!A239</f>
        <v>235</v>
      </c>
      <c r="C237" s="11" t="str">
        <f>purchase!B239</f>
        <v>দই (মিষ্টি/টক)</v>
      </c>
      <c r="D237" s="11" t="str">
        <f>purchase!C239</f>
        <v>কেজি</v>
      </c>
      <c r="E237" s="32">
        <f>purchase!T239</f>
        <v>0</v>
      </c>
      <c r="F237" s="29" t="str">
        <f t="shared" si="3"/>
        <v xml:space="preserve"> </v>
      </c>
    </row>
    <row r="238" spans="1:6" ht="18.75" hidden="1" customHeight="1" x14ac:dyDescent="0.3">
      <c r="A238" s="21">
        <f>SUBTOTAL(103,B$3:B238)</f>
        <v>102</v>
      </c>
      <c r="B238" s="21">
        <f>purchase!A240</f>
        <v>236</v>
      </c>
      <c r="C238" s="11" t="str">
        <f>purchase!B240</f>
        <v>রসগোল্লা/বালুসাই</v>
      </c>
      <c r="D238" s="11" t="str">
        <f>purchase!C240</f>
        <v>কেজি</v>
      </c>
      <c r="E238" s="32">
        <f>purchase!T240</f>
        <v>0</v>
      </c>
      <c r="F238" s="29" t="str">
        <f t="shared" si="3"/>
        <v xml:space="preserve"> </v>
      </c>
    </row>
    <row r="239" spans="1:6" ht="18.75" hidden="1" customHeight="1" x14ac:dyDescent="0.3">
      <c r="A239" s="21">
        <f>SUBTOTAL(103,B$3:B239)</f>
        <v>102</v>
      </c>
      <c r="B239" s="21">
        <f>purchase!A241</f>
        <v>237</v>
      </c>
      <c r="C239" s="11" t="str">
        <f>purchase!B241</f>
        <v>জিলাপী/রেশমী জিলাপী</v>
      </c>
      <c r="D239" s="11" t="str">
        <f>purchase!C241</f>
        <v>কেজি</v>
      </c>
      <c r="E239" s="32">
        <f>purchase!T241</f>
        <v>0</v>
      </c>
      <c r="F239" s="29" t="str">
        <f t="shared" si="3"/>
        <v xml:space="preserve"> </v>
      </c>
    </row>
    <row r="240" spans="1:6" ht="18.75" hidden="1" customHeight="1" x14ac:dyDescent="0.3">
      <c r="A240" s="21">
        <f>SUBTOTAL(103,B$3:B240)</f>
        <v>102</v>
      </c>
      <c r="B240" s="21">
        <f>purchase!A242</f>
        <v>238</v>
      </c>
      <c r="C240" s="11" t="str">
        <f>purchase!B242</f>
        <v>খেজুর গুড়</v>
      </c>
      <c r="D240" s="11" t="str">
        <f>purchase!C242</f>
        <v>কেজি</v>
      </c>
      <c r="E240" s="32">
        <f>purchase!T242</f>
        <v>0</v>
      </c>
      <c r="F240" s="29" t="str">
        <f t="shared" si="3"/>
        <v xml:space="preserve"> </v>
      </c>
    </row>
    <row r="241" spans="1:6" ht="18.75" hidden="1" customHeight="1" x14ac:dyDescent="0.3">
      <c r="A241" s="21">
        <f>SUBTOTAL(103,B$3:B241)</f>
        <v>102</v>
      </c>
      <c r="B241" s="21">
        <f>purchase!A243</f>
        <v>239</v>
      </c>
      <c r="C241" s="11" t="str">
        <f>purchase!B243</f>
        <v>চানাচুর</v>
      </c>
      <c r="D241" s="11" t="str">
        <f>purchase!C243</f>
        <v>কেজি</v>
      </c>
      <c r="E241" s="32">
        <f>purchase!T243</f>
        <v>0</v>
      </c>
      <c r="F241" s="29" t="str">
        <f t="shared" si="3"/>
        <v xml:space="preserve"> </v>
      </c>
    </row>
    <row r="242" spans="1:6" ht="18.75" hidden="1" customHeight="1" x14ac:dyDescent="0.3">
      <c r="A242" s="21">
        <f>SUBTOTAL(103,B$3:B242)</f>
        <v>102</v>
      </c>
      <c r="B242" s="21">
        <f>purchase!A244</f>
        <v>240</v>
      </c>
      <c r="C242" s="11" t="str">
        <f>purchase!B244</f>
        <v>ফক্স চকলেট</v>
      </c>
      <c r="D242" s="11" t="str">
        <f>purchase!C244</f>
        <v>পিস</v>
      </c>
      <c r="E242" s="32">
        <f>purchase!T244</f>
        <v>0</v>
      </c>
      <c r="F242" s="29" t="str">
        <f t="shared" si="3"/>
        <v xml:space="preserve"> </v>
      </c>
    </row>
    <row r="243" spans="1:6" ht="18.75" customHeight="1" x14ac:dyDescent="0.3">
      <c r="A243" s="21">
        <f>SUBTOTAL(103,B$3:B243)</f>
        <v>103</v>
      </c>
      <c r="B243" s="21">
        <f>purchase!A245</f>
        <v>241</v>
      </c>
      <c r="C243" s="11" t="str">
        <f>purchase!B245</f>
        <v>পরোটা/রুটি/বন</v>
      </c>
      <c r="D243" s="11" t="str">
        <f>purchase!C245</f>
        <v>পিস</v>
      </c>
      <c r="E243" s="32">
        <f>purchase!T245</f>
        <v>720</v>
      </c>
      <c r="F243" s="29" t="str">
        <f t="shared" si="3"/>
        <v>OK</v>
      </c>
    </row>
    <row r="244" spans="1:6" ht="18.75" hidden="1" customHeight="1" x14ac:dyDescent="0.3">
      <c r="A244" s="21">
        <f>SUBTOTAL(103,B$3:B244)</f>
        <v>103</v>
      </c>
      <c r="B244" s="21">
        <f>purchase!A246</f>
        <v>242</v>
      </c>
      <c r="C244" s="11" t="str">
        <f>purchase!B246</f>
        <v>থাই স্যুপ</v>
      </c>
      <c r="D244" s="11" t="str">
        <f>purchase!C246</f>
        <v>কেজি</v>
      </c>
      <c r="E244" s="32">
        <f>purchase!T246</f>
        <v>0</v>
      </c>
      <c r="F244" s="29" t="str">
        <f t="shared" si="3"/>
        <v xml:space="preserve"> </v>
      </c>
    </row>
    <row r="245" spans="1:6" ht="18.75" hidden="1" customHeight="1" x14ac:dyDescent="0.3">
      <c r="A245" s="21">
        <f>SUBTOTAL(103,B$3:B245)</f>
        <v>103</v>
      </c>
      <c r="B245" s="21">
        <f>purchase!A247</f>
        <v>243</v>
      </c>
      <c r="C245" s="11" t="str">
        <f>purchase!B247</f>
        <v>বাটার</v>
      </c>
      <c r="D245" s="11" t="str">
        <f>purchase!C247</f>
        <v>কেজি</v>
      </c>
      <c r="E245" s="32">
        <f>purchase!T247</f>
        <v>0</v>
      </c>
      <c r="F245" s="29" t="str">
        <f t="shared" si="3"/>
        <v xml:space="preserve"> </v>
      </c>
    </row>
    <row r="246" spans="1:6" ht="18.75" hidden="1" customHeight="1" x14ac:dyDescent="0.3">
      <c r="A246" s="21">
        <f>SUBTOTAL(103,B$3:B246)</f>
        <v>103</v>
      </c>
      <c r="B246" s="21">
        <f>purchase!A248</f>
        <v>244</v>
      </c>
      <c r="C246" s="11" t="str">
        <f>purchase!B248</f>
        <v>বাবুর্চী বিল</v>
      </c>
      <c r="D246" s="11" t="str">
        <f>purchase!C248</f>
        <v>জন</v>
      </c>
      <c r="E246" s="32">
        <f>purchase!T248</f>
        <v>0</v>
      </c>
      <c r="F246" s="29" t="str">
        <f t="shared" si="3"/>
        <v xml:space="preserve"> </v>
      </c>
    </row>
    <row r="247" spans="1:6" ht="18.75" customHeight="1" x14ac:dyDescent="0.3">
      <c r="A247" s="21">
        <f>SUBTOTAL(103,B$3:B247)</f>
        <v>104</v>
      </c>
      <c r="B247" s="21">
        <f>purchase!A249</f>
        <v>245</v>
      </c>
      <c r="C247" s="11" t="str">
        <f>purchase!B249</f>
        <v>বিবিধ</v>
      </c>
      <c r="D247" s="11" t="str">
        <f>purchase!C249</f>
        <v>টাকা</v>
      </c>
      <c r="E247" s="32">
        <f>purchase!T249</f>
        <v>9455</v>
      </c>
      <c r="F247" s="29" t="str">
        <f t="shared" si="3"/>
        <v>OK</v>
      </c>
    </row>
    <row r="248" spans="1:6" ht="18.75" customHeight="1" x14ac:dyDescent="0.3">
      <c r="A248" s="21">
        <f>SUBTOTAL(103,B$3:B248)</f>
        <v>105</v>
      </c>
      <c r="B248" s="21">
        <f>purchase!A250</f>
        <v>246</v>
      </c>
      <c r="C248" s="11" t="str">
        <f>purchase!B250</f>
        <v>রিক্সাভাড়া/গাড়ী ভাড়া</v>
      </c>
      <c r="D248" s="11" t="str">
        <f>purchase!C250</f>
        <v>টাকা</v>
      </c>
      <c r="E248" s="32">
        <f>purchase!T250</f>
        <v>690</v>
      </c>
      <c r="F248" s="29" t="str">
        <f t="shared" si="3"/>
        <v>OK</v>
      </c>
    </row>
    <row r="249" spans="1:6" ht="18.75" hidden="1" customHeight="1" x14ac:dyDescent="0.3">
      <c r="A249" s="21">
        <f>SUBTOTAL(103,B$3:B249)</f>
        <v>105</v>
      </c>
      <c r="B249" s="21">
        <f>purchase!A251</f>
        <v>247</v>
      </c>
      <c r="C249" s="11" t="str">
        <f>purchase!B251</f>
        <v>ক্রোকারিজ/ডেকোরেটর বিল</v>
      </c>
      <c r="D249" s="11" t="str">
        <f>purchase!C251</f>
        <v>টাকা</v>
      </c>
      <c r="E249" s="32">
        <f>purchase!T251</f>
        <v>0</v>
      </c>
      <c r="F249" s="29" t="str">
        <f t="shared" si="3"/>
        <v xml:space="preserve"> </v>
      </c>
    </row>
    <row r="250" spans="1:6" ht="18.75" customHeight="1" x14ac:dyDescent="0.3">
      <c r="A250" s="21">
        <f>SUBTOTAL(103,B$3:B250)</f>
        <v>106</v>
      </c>
      <c r="B250" s="21">
        <f>purchase!A252</f>
        <v>248</v>
      </c>
      <c r="C250" s="11" t="str">
        <f>purchase!B252</f>
        <v>মাছ কাটা</v>
      </c>
      <c r="D250" s="11" t="str">
        <f>purchase!C252</f>
        <v>টাকা</v>
      </c>
      <c r="E250" s="32">
        <f>purchase!T252</f>
        <v>860</v>
      </c>
      <c r="F250" s="29" t="str">
        <f t="shared" si="3"/>
        <v>OK</v>
      </c>
    </row>
    <row r="251" spans="1:6" ht="18.75" customHeight="1" x14ac:dyDescent="0.3">
      <c r="A251" s="21">
        <f>SUBTOTAL(103,B$3:B251)</f>
        <v>107</v>
      </c>
      <c r="B251" s="21">
        <f>purchase!A253</f>
        <v>249</v>
      </c>
      <c r="C251" s="11" t="str">
        <f>purchase!B253</f>
        <v>মিনতি</v>
      </c>
      <c r="D251" s="11" t="str">
        <f>purchase!C253</f>
        <v>টাকা</v>
      </c>
      <c r="E251" s="32">
        <f>purchase!T253</f>
        <v>4000</v>
      </c>
      <c r="F251" s="29" t="str">
        <f t="shared" si="3"/>
        <v>OK</v>
      </c>
    </row>
    <row r="252" spans="1:6" ht="18.75" customHeight="1" x14ac:dyDescent="0.3">
      <c r="A252" s="21">
        <f>SUBTOTAL(103,B$3:B252)</f>
        <v>108</v>
      </c>
      <c r="B252" s="21">
        <f>purchase!A254</f>
        <v>250</v>
      </c>
      <c r="C252" s="11" t="str">
        <f>purchase!B254</f>
        <v xml:space="preserve">অতিরিক্ত জনবল বাবদ </v>
      </c>
      <c r="D252" s="11" t="str">
        <f>purchase!C254</f>
        <v>টাকা</v>
      </c>
      <c r="E252" s="32">
        <f>purchase!T254</f>
        <v>26100</v>
      </c>
      <c r="F252" s="29" t="str">
        <f>IF(E252&lt;&gt;0,"OK"," ")</f>
        <v>OK</v>
      </c>
    </row>
    <row r="253" spans="1:6" hidden="1" x14ac:dyDescent="0.25">
      <c r="A253" s="22"/>
      <c r="B253" s="10"/>
      <c r="C253" s="10"/>
      <c r="D253" s="10"/>
      <c r="E253" s="38"/>
      <c r="F253" s="10"/>
    </row>
  </sheetData>
  <autoFilter ref="F1:F253" xr:uid="{00000000-0009-0000-0000-000002000000}">
    <filterColumn colId="0">
      <customFilters>
        <customFilter operator="notEqual" val=" "/>
      </customFilters>
    </filterColumn>
  </autoFilter>
  <mergeCells count="1">
    <mergeCell ref="A1:E1"/>
  </mergeCells>
  <conditionalFormatting sqref="E3:E252">
    <cfRule type="cellIs" dxfId="41" priority="1" operator="lessThan">
      <formula>0</formula>
    </cfRule>
  </conditionalFormatting>
  <conditionalFormatting sqref="F3:F252">
    <cfRule type="cellIs" dxfId="40" priority="2" operator="equal">
      <formula>"NZ"</formula>
    </cfRule>
    <cfRule type="cellIs" dxfId="39" priority="3" operator="equal">
      <formula>"OK"</formula>
    </cfRule>
  </conditionalFormatting>
  <pageMargins left="0.7" right="0.7" top="0.2" bottom="1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Q260"/>
  <sheetViews>
    <sheetView showGridLines="0" zoomScaleNormal="100" workbookViewId="0">
      <selection activeCell="H16" sqref="H16"/>
    </sheetView>
  </sheetViews>
  <sheetFormatPr defaultColWidth="9.140625" defaultRowHeight="16.5" x14ac:dyDescent="0.25"/>
  <cols>
    <col min="1" max="1" width="4.7109375" style="3" customWidth="1"/>
    <col min="2" max="2" width="5.28515625" style="9" customWidth="1"/>
    <col min="3" max="3" width="26.28515625" style="9" customWidth="1"/>
    <col min="4" max="4" width="6.140625" style="9" customWidth="1"/>
    <col min="5" max="6" width="9.140625" style="9" customWidth="1"/>
    <col min="7" max="7" width="10.28515625" style="9" customWidth="1"/>
    <col min="8" max="8" width="9.140625" style="9" customWidth="1"/>
    <col min="9" max="10" width="9.42578125" style="9" customWidth="1"/>
    <col min="11" max="11" width="9.28515625" style="9" customWidth="1"/>
    <col min="12" max="12" width="9.42578125" style="9" bestFit="1" customWidth="1"/>
    <col min="13" max="13" width="8.85546875" style="3" customWidth="1"/>
    <col min="14" max="15" width="6.28515625" style="9" customWidth="1"/>
    <col min="16" max="16" width="9.140625" style="9" customWidth="1"/>
    <col min="17" max="16384" width="9.140625" style="9"/>
  </cols>
  <sheetData>
    <row r="1" spans="1:15" ht="33" customHeight="1" x14ac:dyDescent="0.25">
      <c r="A1" s="296" t="s">
        <v>425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7"/>
      <c r="N1" s="37"/>
      <c r="O1" s="70"/>
    </row>
    <row r="2" spans="1:15" ht="15" customHeight="1" x14ac:dyDescent="0.25">
      <c r="A2" s="299" t="s">
        <v>0</v>
      </c>
      <c r="B2" s="301" t="s">
        <v>227</v>
      </c>
      <c r="C2" s="303" t="s">
        <v>1</v>
      </c>
      <c r="D2" s="305" t="s">
        <v>2</v>
      </c>
      <c r="E2" s="35" t="str">
        <f>purchase!D2</f>
        <v xml:space="preserve"> দফা-১</v>
      </c>
      <c r="F2" s="35" t="str">
        <f>purchase!F2</f>
        <v xml:space="preserve"> দফা-২</v>
      </c>
      <c r="G2" s="35" t="s">
        <v>336</v>
      </c>
      <c r="H2" s="35" t="s">
        <v>337</v>
      </c>
      <c r="I2" s="35" t="s">
        <v>338</v>
      </c>
      <c r="J2" s="35" t="s">
        <v>339</v>
      </c>
      <c r="K2" s="35" t="s">
        <v>340</v>
      </c>
      <c r="L2" s="35" t="s">
        <v>341</v>
      </c>
      <c r="M2" s="307" t="s">
        <v>326</v>
      </c>
      <c r="N2" s="72" t="s">
        <v>327</v>
      </c>
      <c r="O2" s="24"/>
    </row>
    <row r="3" spans="1:15" ht="12" customHeight="1" x14ac:dyDescent="0.25">
      <c r="A3" s="300"/>
      <c r="B3" s="302"/>
      <c r="C3" s="304"/>
      <c r="D3" s="306"/>
      <c r="E3" s="36">
        <f>purchase!D3</f>
        <v>45666</v>
      </c>
      <c r="F3" s="36">
        <f>purchase!F3</f>
        <v>45667</v>
      </c>
      <c r="G3" s="36">
        <f>purchase!H3</f>
        <v>45668</v>
      </c>
      <c r="H3" s="36">
        <f>purchase!J3</f>
        <v>45669</v>
      </c>
      <c r="I3" s="36">
        <f>purchase!L3</f>
        <v>45670</v>
      </c>
      <c r="J3" s="36">
        <f>purchase!N3</f>
        <v>45671</v>
      </c>
      <c r="K3" s="36">
        <f>purchase!P3</f>
        <v>45672</v>
      </c>
      <c r="L3" s="36">
        <f>purchase!R3</f>
        <v>45673</v>
      </c>
      <c r="M3" s="308"/>
      <c r="N3" s="69" t="s">
        <v>332</v>
      </c>
      <c r="O3" s="24"/>
    </row>
    <row r="4" spans="1:15" x14ac:dyDescent="0.3">
      <c r="A4" s="21">
        <f>SUBTOTAL(103,B$4:B4)</f>
        <v>1</v>
      </c>
      <c r="B4" s="21">
        <f>purchase!A5</f>
        <v>1</v>
      </c>
      <c r="C4" s="26" t="str">
        <f>purchase!B5</f>
        <v>মিনিকেট চাল (রশিদ)</v>
      </c>
      <c r="D4" s="11" t="str">
        <f>purchase!C5</f>
        <v>কেজি</v>
      </c>
      <c r="E4" s="34">
        <f>purchase!D5</f>
        <v>0</v>
      </c>
      <c r="F4" s="34">
        <f>purchase!F5</f>
        <v>0</v>
      </c>
      <c r="G4" s="34">
        <f>purchase!H5</f>
        <v>0</v>
      </c>
      <c r="H4" s="34">
        <f>purchase!J5</f>
        <v>0</v>
      </c>
      <c r="I4" s="34">
        <f>purchase!L5</f>
        <v>0</v>
      </c>
      <c r="J4" s="34">
        <f>purchase!N5</f>
        <v>0</v>
      </c>
      <c r="K4" s="34">
        <f>purchase!P5</f>
        <v>50</v>
      </c>
      <c r="L4" s="34">
        <f>purchase!R5</f>
        <v>0</v>
      </c>
      <c r="M4" s="21">
        <f>purchase!V5</f>
        <v>4000</v>
      </c>
      <c r="N4" s="29" t="str">
        <f>IF(M4&lt;&gt;0, "OK"," ")</f>
        <v>OK</v>
      </c>
      <c r="O4" s="24"/>
    </row>
    <row r="5" spans="1:15" ht="15.75" hidden="1" customHeight="1" x14ac:dyDescent="0.3">
      <c r="A5" s="21">
        <f>SUBTOTAL(103,B$4:B5)</f>
        <v>1</v>
      </c>
      <c r="B5" s="21">
        <f>purchase!A6</f>
        <v>2</v>
      </c>
      <c r="C5" s="26" t="str">
        <f>purchase!B6</f>
        <v xml:space="preserve">নাজিরশাইল চাল </v>
      </c>
      <c r="D5" s="11" t="str">
        <f>purchase!C6</f>
        <v>কেজি</v>
      </c>
      <c r="E5" s="34">
        <f>purchase!D6</f>
        <v>0</v>
      </c>
      <c r="F5" s="34">
        <f>purchase!F6</f>
        <v>0</v>
      </c>
      <c r="G5" s="34">
        <f>purchase!H6</f>
        <v>0</v>
      </c>
      <c r="H5" s="34">
        <f>purchase!J6</f>
        <v>0</v>
      </c>
      <c r="I5" s="34">
        <f>purchase!L6</f>
        <v>0</v>
      </c>
      <c r="J5" s="34">
        <f>purchase!N6</f>
        <v>0</v>
      </c>
      <c r="K5" s="34">
        <f>purchase!P6</f>
        <v>0</v>
      </c>
      <c r="L5" s="34">
        <f>purchase!R6</f>
        <v>0</v>
      </c>
      <c r="M5" s="32">
        <f>purchase!V6</f>
        <v>0</v>
      </c>
      <c r="N5" s="29" t="str">
        <f t="shared" ref="N5:N68" si="0">IF(M5&lt;&gt;0, "OK"," ")</f>
        <v xml:space="preserve"> </v>
      </c>
      <c r="O5" s="25"/>
    </row>
    <row r="6" spans="1:15" hidden="1" x14ac:dyDescent="0.3">
      <c r="A6" s="21">
        <f>SUBTOTAL(103,B$4:B6)</f>
        <v>1</v>
      </c>
      <c r="B6" s="21">
        <f>purchase!A7</f>
        <v>3</v>
      </c>
      <c r="C6" s="26" t="str">
        <f>purchase!B7</f>
        <v xml:space="preserve">কাটারি চাল </v>
      </c>
      <c r="D6" s="11" t="str">
        <f>purchase!C7</f>
        <v>কেজি</v>
      </c>
      <c r="E6" s="34">
        <f>purchase!D7</f>
        <v>0</v>
      </c>
      <c r="F6" s="34">
        <f>purchase!F7</f>
        <v>0</v>
      </c>
      <c r="G6" s="34">
        <f>purchase!H7</f>
        <v>0</v>
      </c>
      <c r="H6" s="34">
        <f>purchase!J7</f>
        <v>0</v>
      </c>
      <c r="I6" s="34">
        <f>purchase!L7</f>
        <v>0</v>
      </c>
      <c r="J6" s="34">
        <f>purchase!N7</f>
        <v>0</v>
      </c>
      <c r="K6" s="34">
        <f>purchase!P7</f>
        <v>0</v>
      </c>
      <c r="L6" s="34">
        <f>purchase!R7</f>
        <v>0</v>
      </c>
      <c r="M6" s="21">
        <f>purchase!V7</f>
        <v>0</v>
      </c>
      <c r="N6" s="29" t="str">
        <f t="shared" si="0"/>
        <v xml:space="preserve"> </v>
      </c>
      <c r="O6" s="25"/>
    </row>
    <row r="7" spans="1:15" x14ac:dyDescent="0.3">
      <c r="A7" s="21">
        <f>SUBTOTAL(103,B$4:B7)</f>
        <v>2</v>
      </c>
      <c r="B7" s="21">
        <f>purchase!A8</f>
        <v>4</v>
      </c>
      <c r="C7" s="26" t="str">
        <f>purchase!B8</f>
        <v>পোলাও চাল (এরফান)</v>
      </c>
      <c r="D7" s="11" t="str">
        <f>purchase!C8</f>
        <v>কেজি</v>
      </c>
      <c r="E7" s="34">
        <f>purchase!D8</f>
        <v>0</v>
      </c>
      <c r="F7" s="34">
        <f>purchase!F8</f>
        <v>0</v>
      </c>
      <c r="G7" s="34">
        <f>purchase!H8</f>
        <v>0</v>
      </c>
      <c r="H7" s="34">
        <f>purchase!J8</f>
        <v>0</v>
      </c>
      <c r="I7" s="34">
        <f>purchase!L8</f>
        <v>0</v>
      </c>
      <c r="J7" s="34">
        <f>purchase!N8</f>
        <v>50</v>
      </c>
      <c r="K7" s="34">
        <f>purchase!P8</f>
        <v>50</v>
      </c>
      <c r="L7" s="34">
        <f>purchase!R8</f>
        <v>50</v>
      </c>
      <c r="M7" s="21">
        <f>purchase!V8</f>
        <v>19000</v>
      </c>
      <c r="N7" s="29" t="str">
        <f t="shared" si="0"/>
        <v>OK</v>
      </c>
      <c r="O7" s="25"/>
    </row>
    <row r="8" spans="1:15" hidden="1" x14ac:dyDescent="0.3">
      <c r="A8" s="21">
        <f>SUBTOTAL(103,B$4:B8)</f>
        <v>2</v>
      </c>
      <c r="B8" s="21">
        <f>purchase!A9</f>
        <v>5</v>
      </c>
      <c r="C8" s="26" t="str">
        <f>purchase!B9</f>
        <v>বাসমতি চাল</v>
      </c>
      <c r="D8" s="11" t="str">
        <f>purchase!C9</f>
        <v>কেজি</v>
      </c>
      <c r="E8" s="34">
        <f>purchase!D9</f>
        <v>0</v>
      </c>
      <c r="F8" s="34">
        <f>purchase!F9</f>
        <v>0</v>
      </c>
      <c r="G8" s="34">
        <f>purchase!H9</f>
        <v>0</v>
      </c>
      <c r="H8" s="34">
        <f>purchase!J9</f>
        <v>0</v>
      </c>
      <c r="I8" s="34">
        <f>purchase!L9</f>
        <v>0</v>
      </c>
      <c r="J8" s="34">
        <f>purchase!N9</f>
        <v>0</v>
      </c>
      <c r="K8" s="34">
        <f>purchase!P9</f>
        <v>0</v>
      </c>
      <c r="L8" s="34">
        <f>purchase!R9</f>
        <v>0</v>
      </c>
      <c r="M8" s="32">
        <f>purchase!V9</f>
        <v>0</v>
      </c>
      <c r="N8" s="29" t="str">
        <f t="shared" si="0"/>
        <v xml:space="preserve"> </v>
      </c>
      <c r="O8" s="25"/>
    </row>
    <row r="9" spans="1:15" x14ac:dyDescent="0.3">
      <c r="A9" s="21">
        <f>SUBTOTAL(103,B$4:B9)</f>
        <v>3</v>
      </c>
      <c r="B9" s="21">
        <f>purchase!A10</f>
        <v>6</v>
      </c>
      <c r="C9" s="26" t="str">
        <f>purchase!B10</f>
        <v>মশুর ডাল</v>
      </c>
      <c r="D9" s="11" t="str">
        <f>purchase!C10</f>
        <v>কেজি</v>
      </c>
      <c r="E9" s="34">
        <f>purchase!D10</f>
        <v>0</v>
      </c>
      <c r="F9" s="34">
        <f>purchase!F10</f>
        <v>0</v>
      </c>
      <c r="G9" s="34">
        <f>purchase!H10</f>
        <v>0</v>
      </c>
      <c r="H9" s="34">
        <f>purchase!J10</f>
        <v>0</v>
      </c>
      <c r="I9" s="34">
        <f>purchase!L10</f>
        <v>0</v>
      </c>
      <c r="J9" s="34">
        <f>purchase!N10</f>
        <v>30</v>
      </c>
      <c r="K9" s="34">
        <f>purchase!P10</f>
        <v>0</v>
      </c>
      <c r="L9" s="34">
        <f>purchase!R10</f>
        <v>0</v>
      </c>
      <c r="M9" s="21">
        <f>purchase!V10</f>
        <v>3960</v>
      </c>
      <c r="N9" s="29" t="str">
        <f t="shared" si="0"/>
        <v>OK</v>
      </c>
      <c r="O9" s="24"/>
    </row>
    <row r="10" spans="1:15" x14ac:dyDescent="0.3">
      <c r="A10" s="21">
        <f>SUBTOTAL(103,B$4:B10)</f>
        <v>4</v>
      </c>
      <c r="B10" s="21">
        <f>purchase!A11</f>
        <v>7</v>
      </c>
      <c r="C10" s="26" t="str">
        <f>purchase!B11</f>
        <v xml:space="preserve">মুগ ডাল </v>
      </c>
      <c r="D10" s="11" t="str">
        <f>purchase!C11</f>
        <v>কেজি</v>
      </c>
      <c r="E10" s="34">
        <f>purchase!D11</f>
        <v>0</v>
      </c>
      <c r="F10" s="34">
        <f>purchase!F11</f>
        <v>0</v>
      </c>
      <c r="G10" s="34">
        <f>purchase!H11</f>
        <v>0</v>
      </c>
      <c r="H10" s="34">
        <f>purchase!J11</f>
        <v>0</v>
      </c>
      <c r="I10" s="34">
        <f>purchase!L11</f>
        <v>0</v>
      </c>
      <c r="J10" s="34">
        <f>purchase!N11</f>
        <v>0</v>
      </c>
      <c r="K10" s="34">
        <f>purchase!P11</f>
        <v>0</v>
      </c>
      <c r="L10" s="34">
        <f>purchase!R11</f>
        <v>25</v>
      </c>
      <c r="M10" s="21">
        <f>purchase!V11</f>
        <v>3950</v>
      </c>
      <c r="N10" s="29" t="str">
        <f t="shared" si="0"/>
        <v>OK</v>
      </c>
      <c r="O10" s="25"/>
    </row>
    <row r="11" spans="1:15" hidden="1" x14ac:dyDescent="0.3">
      <c r="A11" s="21">
        <f>SUBTOTAL(103,B$4:B11)</f>
        <v>4</v>
      </c>
      <c r="B11" s="21">
        <f>purchase!A12</f>
        <v>8</v>
      </c>
      <c r="C11" s="26" t="str">
        <f>purchase!B12</f>
        <v>বুটের ডাল</v>
      </c>
      <c r="D11" s="11" t="str">
        <f>purchase!C12</f>
        <v>কেজি</v>
      </c>
      <c r="E11" s="34">
        <f>purchase!D12</f>
        <v>0</v>
      </c>
      <c r="F11" s="34">
        <f>purchase!F12</f>
        <v>0</v>
      </c>
      <c r="G11" s="34">
        <f>purchase!H12</f>
        <v>0</v>
      </c>
      <c r="H11" s="34">
        <f>purchase!J12</f>
        <v>0</v>
      </c>
      <c r="I11" s="34">
        <f>purchase!L12</f>
        <v>0</v>
      </c>
      <c r="J11" s="34">
        <f>purchase!N12</f>
        <v>0</v>
      </c>
      <c r="K11" s="34">
        <f>purchase!P12</f>
        <v>0</v>
      </c>
      <c r="L11" s="34">
        <f>purchase!R12</f>
        <v>0</v>
      </c>
      <c r="M11" s="32">
        <f>purchase!V12</f>
        <v>0</v>
      </c>
      <c r="N11" s="29" t="str">
        <f t="shared" si="0"/>
        <v xml:space="preserve"> </v>
      </c>
      <c r="O11" s="25"/>
    </row>
    <row r="12" spans="1:15" hidden="1" x14ac:dyDescent="0.3">
      <c r="A12" s="21">
        <f>SUBTOTAL(103,B$4:B12)</f>
        <v>4</v>
      </c>
      <c r="B12" s="21">
        <f>purchase!A13</f>
        <v>9</v>
      </c>
      <c r="C12" s="26" t="str">
        <f>purchase!B13</f>
        <v>সুজি</v>
      </c>
      <c r="D12" s="11" t="str">
        <f>purchase!C13</f>
        <v>কেজি</v>
      </c>
      <c r="E12" s="34">
        <f>purchase!D13</f>
        <v>0</v>
      </c>
      <c r="F12" s="34">
        <f>purchase!F13</f>
        <v>0</v>
      </c>
      <c r="G12" s="34">
        <f>purchase!H13</f>
        <v>0</v>
      </c>
      <c r="H12" s="34">
        <f>purchase!J13</f>
        <v>0</v>
      </c>
      <c r="I12" s="34">
        <f>purchase!L13</f>
        <v>0</v>
      </c>
      <c r="J12" s="34">
        <f>purchase!N13</f>
        <v>0</v>
      </c>
      <c r="K12" s="34">
        <f>purchase!P13</f>
        <v>0</v>
      </c>
      <c r="L12" s="34">
        <f>purchase!R13</f>
        <v>0</v>
      </c>
      <c r="M12" s="32">
        <f>purchase!V13</f>
        <v>0</v>
      </c>
      <c r="N12" s="29" t="str">
        <f t="shared" si="0"/>
        <v xml:space="preserve"> </v>
      </c>
      <c r="O12" s="25"/>
    </row>
    <row r="13" spans="1:15" x14ac:dyDescent="0.3">
      <c r="A13" s="21">
        <f>SUBTOTAL(103,B$4:B13)</f>
        <v>5</v>
      </c>
      <c r="B13" s="21">
        <f>purchase!A14</f>
        <v>10</v>
      </c>
      <c r="C13" s="26" t="str">
        <f>purchase!B14</f>
        <v>আটা</v>
      </c>
      <c r="D13" s="11" t="str">
        <f>purchase!C14</f>
        <v>কেজি</v>
      </c>
      <c r="E13" s="34">
        <f>purchase!D14</f>
        <v>0</v>
      </c>
      <c r="F13" s="34">
        <f>purchase!F14</f>
        <v>2</v>
      </c>
      <c r="G13" s="34">
        <f>purchase!H14</f>
        <v>0</v>
      </c>
      <c r="H13" s="34">
        <f>purchase!J14</f>
        <v>0</v>
      </c>
      <c r="I13" s="34">
        <f>purchase!L14</f>
        <v>0</v>
      </c>
      <c r="J13" s="34">
        <f>purchase!N14</f>
        <v>0</v>
      </c>
      <c r="K13" s="34">
        <f>purchase!P14</f>
        <v>2</v>
      </c>
      <c r="L13" s="34">
        <f>purchase!R14</f>
        <v>0</v>
      </c>
      <c r="M13" s="21">
        <f>purchase!V14</f>
        <v>240</v>
      </c>
      <c r="N13" s="29" t="str">
        <f t="shared" si="0"/>
        <v>OK</v>
      </c>
      <c r="O13" s="25"/>
    </row>
    <row r="14" spans="1:15" x14ac:dyDescent="0.3">
      <c r="A14" s="21">
        <f>SUBTOTAL(103,B$4:B14)</f>
        <v>6</v>
      </c>
      <c r="B14" s="21">
        <f>purchase!A15</f>
        <v>11</v>
      </c>
      <c r="C14" s="26" t="str">
        <f>purchase!B15</f>
        <v>সয়াবিন তেল</v>
      </c>
      <c r="D14" s="11" t="str">
        <f>purchase!C15</f>
        <v>লিটার</v>
      </c>
      <c r="E14" s="34">
        <f>purchase!D15</f>
        <v>10</v>
      </c>
      <c r="F14" s="34">
        <f>purchase!F15</f>
        <v>15</v>
      </c>
      <c r="G14" s="34">
        <f>purchase!H15</f>
        <v>0</v>
      </c>
      <c r="H14" s="34">
        <f>purchase!J15</f>
        <v>5</v>
      </c>
      <c r="I14" s="34">
        <f>purchase!L15</f>
        <v>5</v>
      </c>
      <c r="J14" s="34">
        <f>purchase!N15</f>
        <v>20</v>
      </c>
      <c r="K14" s="34">
        <f>purchase!P15</f>
        <v>25</v>
      </c>
      <c r="L14" s="34">
        <f>purchase!R15</f>
        <v>25</v>
      </c>
      <c r="M14" s="21">
        <f>purchase!V15</f>
        <v>17820</v>
      </c>
      <c r="N14" s="29" t="str">
        <f t="shared" si="0"/>
        <v>OK</v>
      </c>
      <c r="O14" s="24"/>
    </row>
    <row r="15" spans="1:15" x14ac:dyDescent="0.3">
      <c r="A15" s="21">
        <f>SUBTOTAL(103,B$4:B15)</f>
        <v>7</v>
      </c>
      <c r="B15" s="21">
        <f>purchase!A16</f>
        <v>12</v>
      </c>
      <c r="C15" s="26" t="str">
        <f>purchase!B16</f>
        <v>সরিষার তেল</v>
      </c>
      <c r="D15" s="11" t="str">
        <f>purchase!C16</f>
        <v>লিটার</v>
      </c>
      <c r="E15" s="34">
        <f>purchase!D16</f>
        <v>0</v>
      </c>
      <c r="F15" s="34">
        <f>purchase!F16</f>
        <v>1</v>
      </c>
      <c r="G15" s="34">
        <f>purchase!H16</f>
        <v>0</v>
      </c>
      <c r="H15" s="34">
        <f>purchase!J16</f>
        <v>0</v>
      </c>
      <c r="I15" s="34">
        <f>purchase!L16</f>
        <v>2</v>
      </c>
      <c r="J15" s="34">
        <f>purchase!N16</f>
        <v>0</v>
      </c>
      <c r="K15" s="34">
        <f>purchase!P16</f>
        <v>0</v>
      </c>
      <c r="L15" s="34">
        <f>purchase!R16</f>
        <v>2</v>
      </c>
      <c r="M15" s="21">
        <f>purchase!V16</f>
        <v>1480</v>
      </c>
      <c r="N15" s="29" t="str">
        <f t="shared" si="0"/>
        <v>OK</v>
      </c>
      <c r="O15" s="25"/>
    </row>
    <row r="16" spans="1:15" x14ac:dyDescent="0.3">
      <c r="A16" s="21">
        <f>SUBTOTAL(103,B$4:B16)</f>
        <v>8</v>
      </c>
      <c r="B16" s="21">
        <f>purchase!A17</f>
        <v>13</v>
      </c>
      <c r="C16" s="26" t="str">
        <f>purchase!B17</f>
        <v>লবন</v>
      </c>
      <c r="D16" s="11" t="str">
        <f>purchase!C17</f>
        <v>কেজি</v>
      </c>
      <c r="E16" s="34">
        <f>purchase!D17</f>
        <v>0</v>
      </c>
      <c r="F16" s="34">
        <f>purchase!F17</f>
        <v>0</v>
      </c>
      <c r="G16" s="34">
        <f>purchase!H17</f>
        <v>0</v>
      </c>
      <c r="H16" s="34">
        <f>purchase!J17</f>
        <v>0</v>
      </c>
      <c r="I16" s="34">
        <f>purchase!L17</f>
        <v>0</v>
      </c>
      <c r="J16" s="34">
        <f>purchase!N17</f>
        <v>0</v>
      </c>
      <c r="K16" s="34">
        <f>purchase!P17</f>
        <v>0</v>
      </c>
      <c r="L16" s="34">
        <f>purchase!R17</f>
        <v>25</v>
      </c>
      <c r="M16" s="21">
        <f>purchase!V17</f>
        <v>950</v>
      </c>
      <c r="N16" s="29" t="str">
        <f t="shared" si="0"/>
        <v>OK</v>
      </c>
      <c r="O16" s="24"/>
    </row>
    <row r="17" spans="1:15" hidden="1" x14ac:dyDescent="0.3">
      <c r="A17" s="21">
        <f>SUBTOTAL(103,B$4:B17)</f>
        <v>8</v>
      </c>
      <c r="B17" s="21">
        <f>purchase!A18</f>
        <v>14</v>
      </c>
      <c r="C17" s="26" t="str">
        <f>purchase!B18</f>
        <v>হালিম মিক্স</v>
      </c>
      <c r="D17" s="11" t="str">
        <f>purchase!C18</f>
        <v>পিস</v>
      </c>
      <c r="E17" s="34">
        <f>purchase!D18</f>
        <v>0</v>
      </c>
      <c r="F17" s="34">
        <f>purchase!F18</f>
        <v>0</v>
      </c>
      <c r="G17" s="34">
        <f>purchase!H18</f>
        <v>0</v>
      </c>
      <c r="H17" s="34">
        <f>purchase!J18</f>
        <v>0</v>
      </c>
      <c r="I17" s="34">
        <f>purchase!L18</f>
        <v>0</v>
      </c>
      <c r="J17" s="34">
        <f>purchase!N18</f>
        <v>0</v>
      </c>
      <c r="K17" s="34">
        <f>purchase!P18</f>
        <v>0</v>
      </c>
      <c r="L17" s="34">
        <f>purchase!R18</f>
        <v>0</v>
      </c>
      <c r="M17" s="32">
        <f>purchase!V18</f>
        <v>0</v>
      </c>
      <c r="N17" s="29" t="str">
        <f t="shared" si="0"/>
        <v xml:space="preserve"> </v>
      </c>
      <c r="O17" s="25"/>
    </row>
    <row r="18" spans="1:15" x14ac:dyDescent="0.3">
      <c r="A18" s="21">
        <f>SUBTOTAL(103,B$4:B18)</f>
        <v>9</v>
      </c>
      <c r="B18" s="21">
        <f>purchase!A19</f>
        <v>15</v>
      </c>
      <c r="C18" s="26" t="str">
        <f>purchase!B19</f>
        <v>টেষ্টিং সল্ট</v>
      </c>
      <c r="D18" s="11" t="str">
        <f>purchase!C19</f>
        <v>প্যাকেট</v>
      </c>
      <c r="E18" s="34">
        <f>purchase!D19</f>
        <v>0</v>
      </c>
      <c r="F18" s="34">
        <f>purchase!F19</f>
        <v>0</v>
      </c>
      <c r="G18" s="34">
        <f>purchase!H19</f>
        <v>0</v>
      </c>
      <c r="H18" s="34">
        <f>purchase!J19</f>
        <v>0</v>
      </c>
      <c r="I18" s="34">
        <f>purchase!L19</f>
        <v>0</v>
      </c>
      <c r="J18" s="34">
        <f>purchase!N19</f>
        <v>0.5</v>
      </c>
      <c r="K18" s="34">
        <f>purchase!P19</f>
        <v>0.5</v>
      </c>
      <c r="L18" s="34">
        <f>purchase!R19</f>
        <v>0.2</v>
      </c>
      <c r="M18" s="21">
        <f>purchase!V19</f>
        <v>470</v>
      </c>
      <c r="N18" s="29" t="str">
        <f t="shared" si="0"/>
        <v>OK</v>
      </c>
      <c r="O18" s="24"/>
    </row>
    <row r="19" spans="1:15" hidden="1" x14ac:dyDescent="0.3">
      <c r="A19" s="21">
        <f>SUBTOTAL(103,B$4:B19)</f>
        <v>9</v>
      </c>
      <c r="B19" s="21">
        <f>purchase!A20</f>
        <v>16</v>
      </c>
      <c r="C19" s="26" t="str">
        <f>purchase!B20</f>
        <v>বিট লবন</v>
      </c>
      <c r="D19" s="11" t="str">
        <f>purchase!C20</f>
        <v>কেজি</v>
      </c>
      <c r="E19" s="34">
        <f>purchase!D20</f>
        <v>0</v>
      </c>
      <c r="F19" s="34">
        <f>purchase!F20</f>
        <v>0</v>
      </c>
      <c r="G19" s="34">
        <f>purchase!H20</f>
        <v>0</v>
      </c>
      <c r="H19" s="34">
        <f>purchase!J20</f>
        <v>0</v>
      </c>
      <c r="I19" s="34">
        <f>purchase!L20</f>
        <v>0</v>
      </c>
      <c r="J19" s="34">
        <f>purchase!N20</f>
        <v>0</v>
      </c>
      <c r="K19" s="34">
        <f>purchase!P20</f>
        <v>0</v>
      </c>
      <c r="L19" s="34">
        <f>purchase!R20</f>
        <v>0</v>
      </c>
      <c r="M19" s="21">
        <f>purchase!V20</f>
        <v>0</v>
      </c>
      <c r="N19" s="29" t="str">
        <f t="shared" si="0"/>
        <v xml:space="preserve"> </v>
      </c>
      <c r="O19" s="25"/>
    </row>
    <row r="20" spans="1:15" x14ac:dyDescent="0.3">
      <c r="A20" s="21">
        <f>SUBTOTAL(103,B$4:B20)</f>
        <v>10</v>
      </c>
      <c r="B20" s="21">
        <f>purchase!A21</f>
        <v>17</v>
      </c>
      <c r="C20" s="26" t="str">
        <f>purchase!B21</f>
        <v>ন্যাপকিন টিসু্</v>
      </c>
      <c r="D20" s="11" t="str">
        <f>purchase!C21</f>
        <v>পিস</v>
      </c>
      <c r="E20" s="34">
        <f>purchase!D21</f>
        <v>0</v>
      </c>
      <c r="F20" s="34">
        <f>purchase!F21</f>
        <v>0</v>
      </c>
      <c r="G20" s="34">
        <f>purchase!H21</f>
        <v>0</v>
      </c>
      <c r="H20" s="34">
        <f>purchase!J21</f>
        <v>0</v>
      </c>
      <c r="I20" s="34">
        <f>purchase!L21</f>
        <v>0</v>
      </c>
      <c r="J20" s="34">
        <f>purchase!N21</f>
        <v>63</v>
      </c>
      <c r="K20" s="34">
        <f>purchase!P21</f>
        <v>0</v>
      </c>
      <c r="L20" s="34">
        <f>purchase!R21</f>
        <v>0</v>
      </c>
      <c r="M20" s="21">
        <f>purchase!V21</f>
        <v>3780</v>
      </c>
      <c r="N20" s="29" t="str">
        <f t="shared" si="0"/>
        <v>OK</v>
      </c>
      <c r="O20" s="24"/>
    </row>
    <row r="21" spans="1:15" x14ac:dyDescent="0.3">
      <c r="A21" s="21">
        <f>SUBTOTAL(103,B$4:B21)</f>
        <v>11</v>
      </c>
      <c r="B21" s="21">
        <f>purchase!A22</f>
        <v>18</v>
      </c>
      <c r="C21" s="26" t="str">
        <f>purchase!B22</f>
        <v>ডিপ্লোমা দুধ</v>
      </c>
      <c r="D21" s="11" t="str">
        <f>purchase!C22</f>
        <v>কেজি</v>
      </c>
      <c r="E21" s="34">
        <f>purchase!D22</f>
        <v>1</v>
      </c>
      <c r="F21" s="34">
        <f>purchase!F22</f>
        <v>1</v>
      </c>
      <c r="G21" s="34">
        <f>purchase!H22</f>
        <v>0</v>
      </c>
      <c r="H21" s="34">
        <f>purchase!J22</f>
        <v>0</v>
      </c>
      <c r="I21" s="34">
        <f>purchase!L22</f>
        <v>0</v>
      </c>
      <c r="J21" s="34">
        <f>purchase!N22</f>
        <v>2</v>
      </c>
      <c r="K21" s="34">
        <f>purchase!P22</f>
        <v>3</v>
      </c>
      <c r="L21" s="34">
        <f>purchase!R22</f>
        <v>4</v>
      </c>
      <c r="M21" s="21">
        <f>purchase!V22</f>
        <v>9250</v>
      </c>
      <c r="N21" s="29" t="str">
        <f t="shared" si="0"/>
        <v>OK</v>
      </c>
      <c r="O21" s="25"/>
    </row>
    <row r="22" spans="1:15" x14ac:dyDescent="0.3">
      <c r="A22" s="21">
        <f>SUBTOTAL(103,B$4:B22)</f>
        <v>12</v>
      </c>
      <c r="B22" s="21">
        <f>purchase!A23</f>
        <v>19</v>
      </c>
      <c r="C22" s="26" t="str">
        <f>purchase!B23</f>
        <v>টমেটোসস (১লি:)</v>
      </c>
      <c r="D22" s="11" t="str">
        <f>purchase!C23</f>
        <v>কেজি</v>
      </c>
      <c r="E22" s="34">
        <f>purchase!D23</f>
        <v>0</v>
      </c>
      <c r="F22" s="34">
        <f>purchase!F23</f>
        <v>3</v>
      </c>
      <c r="G22" s="34">
        <f>purchase!H23</f>
        <v>0</v>
      </c>
      <c r="H22" s="34">
        <f>purchase!J23</f>
        <v>0</v>
      </c>
      <c r="I22" s="34">
        <f>purchase!L23</f>
        <v>0</v>
      </c>
      <c r="J22" s="34">
        <f>purchase!N23</f>
        <v>3</v>
      </c>
      <c r="K22" s="34">
        <f>purchase!P23</f>
        <v>0</v>
      </c>
      <c r="L22" s="34">
        <f>purchase!R23</f>
        <v>0</v>
      </c>
      <c r="M22" s="21">
        <f>purchase!V23</f>
        <v>1200</v>
      </c>
      <c r="N22" s="29" t="str">
        <f t="shared" si="0"/>
        <v>OK</v>
      </c>
      <c r="O22" s="25"/>
    </row>
    <row r="23" spans="1:15" x14ac:dyDescent="0.3">
      <c r="A23" s="21">
        <f>SUBTOTAL(103,B$4:B23)</f>
        <v>13</v>
      </c>
      <c r="B23" s="21">
        <f>purchase!A24</f>
        <v>20</v>
      </c>
      <c r="C23" s="26" t="str">
        <f>purchase!B24</f>
        <v>পাতা সস (১০ গ্রাম)</v>
      </c>
      <c r="D23" s="11" t="str">
        <f>purchase!C24</f>
        <v>পিস</v>
      </c>
      <c r="E23" s="34">
        <f>purchase!D24</f>
        <v>0</v>
      </c>
      <c r="F23" s="34">
        <f>purchase!F24</f>
        <v>0</v>
      </c>
      <c r="G23" s="34">
        <f>purchase!H24</f>
        <v>0</v>
      </c>
      <c r="H23" s="34">
        <f>purchase!J24</f>
        <v>0</v>
      </c>
      <c r="I23" s="34">
        <f>purchase!L24</f>
        <v>0</v>
      </c>
      <c r="J23" s="34">
        <f>purchase!N24</f>
        <v>0</v>
      </c>
      <c r="K23" s="34">
        <f>purchase!P24</f>
        <v>0</v>
      </c>
      <c r="L23" s="34">
        <f>purchase!R24</f>
        <v>1000</v>
      </c>
      <c r="M23" s="21">
        <f>purchase!V24</f>
        <v>2350</v>
      </c>
      <c r="N23" s="29" t="str">
        <f t="shared" si="0"/>
        <v>OK</v>
      </c>
      <c r="O23" s="25"/>
    </row>
    <row r="24" spans="1:15" hidden="1" x14ac:dyDescent="0.3">
      <c r="A24" s="21">
        <f>SUBTOTAL(103,B$4:B24)</f>
        <v>13</v>
      </c>
      <c r="B24" s="21">
        <f>purchase!A25</f>
        <v>21</v>
      </c>
      <c r="C24" s="26" t="str">
        <f>purchase!B25</f>
        <v>চিলিসস (৩৪০ গ্রাম)</v>
      </c>
      <c r="D24" s="11" t="str">
        <f>purchase!C25</f>
        <v>পিস</v>
      </c>
      <c r="E24" s="34">
        <f>purchase!D25</f>
        <v>0</v>
      </c>
      <c r="F24" s="34">
        <f>purchase!F25</f>
        <v>0</v>
      </c>
      <c r="G24" s="34">
        <f>purchase!H25</f>
        <v>0</v>
      </c>
      <c r="H24" s="34">
        <f>purchase!J25</f>
        <v>0</v>
      </c>
      <c r="I24" s="34">
        <f>purchase!L25</f>
        <v>0</v>
      </c>
      <c r="J24" s="34">
        <f>purchase!N25</f>
        <v>0</v>
      </c>
      <c r="K24" s="34">
        <f>purchase!P25</f>
        <v>0</v>
      </c>
      <c r="L24" s="34">
        <f>purchase!R25</f>
        <v>0</v>
      </c>
      <c r="M24" s="32">
        <f>purchase!V25</f>
        <v>0</v>
      </c>
      <c r="N24" s="29" t="str">
        <f t="shared" si="0"/>
        <v xml:space="preserve"> </v>
      </c>
      <c r="O24" s="25"/>
    </row>
    <row r="25" spans="1:15" hidden="1" x14ac:dyDescent="0.3">
      <c r="A25" s="21">
        <f>SUBTOTAL(103,B$4:B25)</f>
        <v>13</v>
      </c>
      <c r="B25" s="21">
        <f>purchase!A26</f>
        <v>22</v>
      </c>
      <c r="C25" s="26" t="str">
        <f>purchase!B26</f>
        <v>বারবিকিউসস (৪৫০ গ্রাম)</v>
      </c>
      <c r="D25" s="11" t="str">
        <f>purchase!C26</f>
        <v>পিস</v>
      </c>
      <c r="E25" s="34">
        <f>purchase!D26</f>
        <v>0</v>
      </c>
      <c r="F25" s="34">
        <f>purchase!F26</f>
        <v>0</v>
      </c>
      <c r="G25" s="34">
        <f>purchase!H26</f>
        <v>0</v>
      </c>
      <c r="H25" s="34">
        <f>purchase!J26</f>
        <v>0</v>
      </c>
      <c r="I25" s="34">
        <f>purchase!L26</f>
        <v>0</v>
      </c>
      <c r="J25" s="34">
        <f>purchase!N26</f>
        <v>0</v>
      </c>
      <c r="K25" s="34">
        <f>purchase!P26</f>
        <v>0</v>
      </c>
      <c r="L25" s="34">
        <f>purchase!R26</f>
        <v>0</v>
      </c>
      <c r="M25" s="32">
        <f>purchase!V26</f>
        <v>0</v>
      </c>
      <c r="N25" s="29" t="str">
        <f t="shared" si="0"/>
        <v xml:space="preserve"> </v>
      </c>
      <c r="O25" s="25"/>
    </row>
    <row r="26" spans="1:15" hidden="1" x14ac:dyDescent="0.3">
      <c r="A26" s="21">
        <f>SUBTOTAL(103,B$4:B26)</f>
        <v>13</v>
      </c>
      <c r="B26" s="21">
        <f>purchase!A27</f>
        <v>23</v>
      </c>
      <c r="C26" s="26" t="str">
        <f>purchase!B27</f>
        <v>ফিসসস (৭৫০ গ্রাম)</v>
      </c>
      <c r="D26" s="11" t="str">
        <f>purchase!C27</f>
        <v>পিস</v>
      </c>
      <c r="E26" s="34">
        <f>purchase!D27</f>
        <v>0</v>
      </c>
      <c r="F26" s="34">
        <f>purchase!F27</f>
        <v>0</v>
      </c>
      <c r="G26" s="34">
        <f>purchase!H27</f>
        <v>0</v>
      </c>
      <c r="H26" s="34">
        <f>purchase!J27</f>
        <v>0</v>
      </c>
      <c r="I26" s="34">
        <f>purchase!L27</f>
        <v>0</v>
      </c>
      <c r="J26" s="34">
        <f>purchase!N27</f>
        <v>0</v>
      </c>
      <c r="K26" s="34">
        <f>purchase!P27</f>
        <v>0</v>
      </c>
      <c r="L26" s="34">
        <f>purchase!R27</f>
        <v>0</v>
      </c>
      <c r="M26" s="32">
        <f>purchase!V27</f>
        <v>0</v>
      </c>
      <c r="N26" s="29" t="str">
        <f t="shared" si="0"/>
        <v xml:space="preserve"> </v>
      </c>
      <c r="O26" s="25"/>
    </row>
    <row r="27" spans="1:15" hidden="1" x14ac:dyDescent="0.3">
      <c r="A27" s="21">
        <f>SUBTOTAL(103,B$4:B27)</f>
        <v>13</v>
      </c>
      <c r="B27" s="21">
        <f>purchase!A28</f>
        <v>24</v>
      </c>
      <c r="C27" s="26" t="str">
        <f>purchase!B28</f>
        <v>বারবিকিউ মসলা</v>
      </c>
      <c r="D27" s="11" t="str">
        <f>purchase!C28</f>
        <v>পিস</v>
      </c>
      <c r="E27" s="34">
        <f>purchase!D28</f>
        <v>0</v>
      </c>
      <c r="F27" s="34">
        <f>purchase!F28</f>
        <v>0</v>
      </c>
      <c r="G27" s="34">
        <f>purchase!H28</f>
        <v>0</v>
      </c>
      <c r="H27" s="34">
        <f>purchase!J28</f>
        <v>0</v>
      </c>
      <c r="I27" s="34">
        <f>purchase!L28</f>
        <v>0</v>
      </c>
      <c r="J27" s="34">
        <f>purchase!N28</f>
        <v>0</v>
      </c>
      <c r="K27" s="34">
        <f>purchase!P28</f>
        <v>0</v>
      </c>
      <c r="L27" s="34">
        <f>purchase!R28</f>
        <v>0</v>
      </c>
      <c r="M27" s="32">
        <f>purchase!V28</f>
        <v>0</v>
      </c>
      <c r="N27" s="29" t="str">
        <f t="shared" si="0"/>
        <v xml:space="preserve"> </v>
      </c>
      <c r="O27" s="25"/>
    </row>
    <row r="28" spans="1:15" hidden="1" x14ac:dyDescent="0.3">
      <c r="A28" s="21">
        <f>SUBTOTAL(103,B$4:B28)</f>
        <v>13</v>
      </c>
      <c r="B28" s="21">
        <f>purchase!A29</f>
        <v>25</v>
      </c>
      <c r="C28" s="26" t="str">
        <f>purchase!B29</f>
        <v>ওয়েসটার সস (৪০০ গ্রাম)</v>
      </c>
      <c r="D28" s="11" t="str">
        <f>purchase!C29</f>
        <v>পিস</v>
      </c>
      <c r="E28" s="34">
        <f>purchase!D29</f>
        <v>0</v>
      </c>
      <c r="F28" s="34">
        <f>purchase!F29</f>
        <v>0</v>
      </c>
      <c r="G28" s="34">
        <f>purchase!H29</f>
        <v>0</v>
      </c>
      <c r="H28" s="34">
        <f>purchase!J29</f>
        <v>0</v>
      </c>
      <c r="I28" s="34">
        <f>purchase!L29</f>
        <v>0</v>
      </c>
      <c r="J28" s="34">
        <f>purchase!N29</f>
        <v>0</v>
      </c>
      <c r="K28" s="34">
        <f>purchase!P29</f>
        <v>0</v>
      </c>
      <c r="L28" s="34">
        <f>purchase!R29</f>
        <v>0</v>
      </c>
      <c r="M28" s="32">
        <f>purchase!V29</f>
        <v>0</v>
      </c>
      <c r="N28" s="29" t="str">
        <f t="shared" si="0"/>
        <v xml:space="preserve"> </v>
      </c>
      <c r="O28" s="25"/>
    </row>
    <row r="29" spans="1:15" hidden="1" x14ac:dyDescent="0.3">
      <c r="A29" s="21">
        <f>SUBTOTAL(103,B$4:B29)</f>
        <v>13</v>
      </c>
      <c r="B29" s="21">
        <f>purchase!A30</f>
        <v>26</v>
      </c>
      <c r="C29" s="26" t="str">
        <f>purchase!B30</f>
        <v>সয়াসস</v>
      </c>
      <c r="D29" s="11" t="str">
        <f>purchase!C30</f>
        <v>কেজি</v>
      </c>
      <c r="E29" s="34">
        <f>purchase!D30</f>
        <v>0</v>
      </c>
      <c r="F29" s="34">
        <f>purchase!F30</f>
        <v>0</v>
      </c>
      <c r="G29" s="34">
        <f>purchase!H30</f>
        <v>0</v>
      </c>
      <c r="H29" s="34">
        <f>purchase!J30</f>
        <v>0</v>
      </c>
      <c r="I29" s="34">
        <f>purchase!L30</f>
        <v>0</v>
      </c>
      <c r="J29" s="34">
        <f>purchase!N30</f>
        <v>0</v>
      </c>
      <c r="K29" s="34">
        <f>purchase!P30</f>
        <v>0</v>
      </c>
      <c r="L29" s="34">
        <f>purchase!R30</f>
        <v>0</v>
      </c>
      <c r="M29" s="32">
        <f>purchase!V30</f>
        <v>0</v>
      </c>
      <c r="N29" s="29" t="str">
        <f t="shared" si="0"/>
        <v xml:space="preserve"> </v>
      </c>
      <c r="O29" s="25"/>
    </row>
    <row r="30" spans="1:15" x14ac:dyDescent="0.3">
      <c r="A30" s="21">
        <f>SUBTOTAL(103,B$4:B30)</f>
        <v>14</v>
      </c>
      <c r="B30" s="21">
        <f>purchase!A31</f>
        <v>27</v>
      </c>
      <c r="C30" s="26" t="str">
        <f>purchase!B31</f>
        <v>জাফরান</v>
      </c>
      <c r="D30" s="11" t="str">
        <f>purchase!C31</f>
        <v>কেজি</v>
      </c>
      <c r="E30" s="34">
        <f>purchase!D31</f>
        <v>1E-3</v>
      </c>
      <c r="F30" s="34">
        <f>purchase!F31</f>
        <v>1E-3</v>
      </c>
      <c r="G30" s="34">
        <f>purchase!H31</f>
        <v>0</v>
      </c>
      <c r="H30" s="34">
        <f>purchase!J31</f>
        <v>0</v>
      </c>
      <c r="I30" s="34">
        <f>purchase!L31</f>
        <v>0</v>
      </c>
      <c r="J30" s="34">
        <f>purchase!N31</f>
        <v>0</v>
      </c>
      <c r="K30" s="34">
        <f>purchase!P31</f>
        <v>2E-3</v>
      </c>
      <c r="L30" s="34">
        <f>purchase!R31</f>
        <v>2E-3</v>
      </c>
      <c r="M30" s="21">
        <f>purchase!V31</f>
        <v>1760</v>
      </c>
      <c r="N30" s="29" t="str">
        <f t="shared" si="0"/>
        <v>OK</v>
      </c>
      <c r="O30" s="25"/>
    </row>
    <row r="31" spans="1:15" x14ac:dyDescent="0.3">
      <c r="A31" s="21">
        <f>SUBTOTAL(103,B$4:B31)</f>
        <v>15</v>
      </c>
      <c r="B31" s="21">
        <f>purchase!A32</f>
        <v>28</v>
      </c>
      <c r="C31" s="26" t="str">
        <f>purchase!B32</f>
        <v>জর্দ্দা রং</v>
      </c>
      <c r="D31" s="11" t="str">
        <f>purchase!C32</f>
        <v>কেজি</v>
      </c>
      <c r="E31" s="34">
        <f>purchase!D32</f>
        <v>0</v>
      </c>
      <c r="F31" s="34">
        <f>purchase!F32</f>
        <v>0.2</v>
      </c>
      <c r="G31" s="34">
        <f>purchase!H32</f>
        <v>0</v>
      </c>
      <c r="H31" s="34">
        <f>purchase!J32</f>
        <v>0</v>
      </c>
      <c r="I31" s="34">
        <f>purchase!L32</f>
        <v>0</v>
      </c>
      <c r="J31" s="34">
        <f>purchase!N32</f>
        <v>0</v>
      </c>
      <c r="K31" s="34">
        <f>purchase!P32</f>
        <v>0.1</v>
      </c>
      <c r="L31" s="34">
        <f>purchase!R32</f>
        <v>0</v>
      </c>
      <c r="M31" s="21">
        <f>purchase!V32</f>
        <v>360</v>
      </c>
      <c r="N31" s="29" t="str">
        <f t="shared" si="0"/>
        <v>OK</v>
      </c>
      <c r="O31" s="25"/>
    </row>
    <row r="32" spans="1:15" hidden="1" x14ac:dyDescent="0.3">
      <c r="A32" s="21">
        <f>SUBTOTAL(103,B$4:B32)</f>
        <v>15</v>
      </c>
      <c r="B32" s="21">
        <f>purchase!A33</f>
        <v>29</v>
      </c>
      <c r="C32" s="26" t="str">
        <f>purchase!B33</f>
        <v>এরারুট</v>
      </c>
      <c r="D32" s="11" t="str">
        <f>purchase!C33</f>
        <v>কেজি</v>
      </c>
      <c r="E32" s="34">
        <f>purchase!D33</f>
        <v>0</v>
      </c>
      <c r="F32" s="34">
        <f>purchase!F33</f>
        <v>0</v>
      </c>
      <c r="G32" s="34">
        <f>purchase!H33</f>
        <v>0</v>
      </c>
      <c r="H32" s="34">
        <f>purchase!J33</f>
        <v>0</v>
      </c>
      <c r="I32" s="34">
        <f>purchase!L33</f>
        <v>0</v>
      </c>
      <c r="J32" s="34">
        <f>purchase!N33</f>
        <v>0</v>
      </c>
      <c r="K32" s="34">
        <f>purchase!P33</f>
        <v>0</v>
      </c>
      <c r="L32" s="34">
        <f>purchase!R33</f>
        <v>0</v>
      </c>
      <c r="M32" s="32">
        <f>purchase!V33</f>
        <v>0</v>
      </c>
      <c r="N32" s="29" t="str">
        <f t="shared" si="0"/>
        <v xml:space="preserve"> </v>
      </c>
      <c r="O32" s="25"/>
    </row>
    <row r="33" spans="1:15" hidden="1" x14ac:dyDescent="0.3">
      <c r="A33" s="21">
        <f>SUBTOTAL(103,B$4:B33)</f>
        <v>15</v>
      </c>
      <c r="B33" s="21">
        <f>purchase!A34</f>
        <v>30</v>
      </c>
      <c r="C33" s="26" t="str">
        <f>purchase!B34</f>
        <v>হুইল পাওডার</v>
      </c>
      <c r="D33" s="11" t="str">
        <f>purchase!C34</f>
        <v>কেজি</v>
      </c>
      <c r="E33" s="34">
        <f>purchase!D34</f>
        <v>0</v>
      </c>
      <c r="F33" s="34">
        <f>purchase!F34</f>
        <v>0</v>
      </c>
      <c r="G33" s="34">
        <f>purchase!H34</f>
        <v>0</v>
      </c>
      <c r="H33" s="34">
        <f>purchase!J34</f>
        <v>0</v>
      </c>
      <c r="I33" s="34">
        <f>purchase!L34</f>
        <v>0</v>
      </c>
      <c r="J33" s="34">
        <f>purchase!N34</f>
        <v>0</v>
      </c>
      <c r="K33" s="34">
        <f>purchase!P34</f>
        <v>0</v>
      </c>
      <c r="L33" s="34">
        <f>purchase!R34</f>
        <v>0</v>
      </c>
      <c r="M33" s="32">
        <f>purchase!V34</f>
        <v>0</v>
      </c>
      <c r="N33" s="29" t="str">
        <f t="shared" si="0"/>
        <v xml:space="preserve"> </v>
      </c>
      <c r="O33" s="25"/>
    </row>
    <row r="34" spans="1:15" hidden="1" x14ac:dyDescent="0.3">
      <c r="A34" s="21">
        <f>SUBTOTAL(103,B$4:B34)</f>
        <v>15</v>
      </c>
      <c r="B34" s="21">
        <f>purchase!A35</f>
        <v>31</v>
      </c>
      <c r="C34" s="26" t="str">
        <f>purchase!B35</f>
        <v>মিনিসাবান (লাক্স/কসকো)</v>
      </c>
      <c r="D34" s="11" t="str">
        <f>purchase!C35</f>
        <v>পিস</v>
      </c>
      <c r="E34" s="34">
        <f>purchase!D35</f>
        <v>0</v>
      </c>
      <c r="F34" s="34">
        <f>purchase!F35</f>
        <v>0</v>
      </c>
      <c r="G34" s="34">
        <f>purchase!H35</f>
        <v>0</v>
      </c>
      <c r="H34" s="34">
        <f>purchase!J35</f>
        <v>0</v>
      </c>
      <c r="I34" s="34">
        <f>purchase!L35</f>
        <v>0</v>
      </c>
      <c r="J34" s="34">
        <f>purchase!N35</f>
        <v>0</v>
      </c>
      <c r="K34" s="34">
        <f>purchase!P35</f>
        <v>0</v>
      </c>
      <c r="L34" s="34">
        <f>purchase!R35</f>
        <v>0</v>
      </c>
      <c r="M34" s="32">
        <f>purchase!V35</f>
        <v>0</v>
      </c>
      <c r="N34" s="29" t="str">
        <f t="shared" si="0"/>
        <v xml:space="preserve"> </v>
      </c>
      <c r="O34" s="25"/>
    </row>
    <row r="35" spans="1:15" x14ac:dyDescent="0.3">
      <c r="A35" s="21">
        <f>SUBTOTAL(103,B$4:B35)</f>
        <v>16</v>
      </c>
      <c r="B35" s="21">
        <f>purchase!A36</f>
        <v>32</v>
      </c>
      <c r="C35" s="26" t="str">
        <f>purchase!B36</f>
        <v>জেট</v>
      </c>
      <c r="D35" s="11" t="str">
        <f>purchase!C36</f>
        <v>পিস</v>
      </c>
      <c r="E35" s="34">
        <f>purchase!D36</f>
        <v>0</v>
      </c>
      <c r="F35" s="34">
        <f>purchase!F36</f>
        <v>0</v>
      </c>
      <c r="G35" s="34">
        <f>purchase!H36</f>
        <v>0</v>
      </c>
      <c r="H35" s="34">
        <f>purchase!J36</f>
        <v>0</v>
      </c>
      <c r="I35" s="34">
        <f>purchase!L36</f>
        <v>0</v>
      </c>
      <c r="J35" s="34">
        <f>purchase!N36</f>
        <v>0</v>
      </c>
      <c r="K35" s="34">
        <f>purchase!P36</f>
        <v>32</v>
      </c>
      <c r="L35" s="34">
        <f>purchase!R36</f>
        <v>0</v>
      </c>
      <c r="M35" s="21">
        <f>purchase!V36</f>
        <v>4256</v>
      </c>
      <c r="N35" s="29" t="str">
        <f t="shared" si="0"/>
        <v>OK</v>
      </c>
      <c r="O35" s="25"/>
    </row>
    <row r="36" spans="1:15" hidden="1" x14ac:dyDescent="0.3">
      <c r="A36" s="21">
        <f>SUBTOTAL(103,B$4:B36)</f>
        <v>16</v>
      </c>
      <c r="B36" s="21">
        <f>purchase!A37</f>
        <v>33</v>
      </c>
      <c r="C36" s="26" t="str">
        <f>purchase!B37</f>
        <v>টোস্টবিস্কুট</v>
      </c>
      <c r="D36" s="11" t="str">
        <f>purchase!C37</f>
        <v>কেজি</v>
      </c>
      <c r="E36" s="34">
        <f>purchase!D37</f>
        <v>0</v>
      </c>
      <c r="F36" s="34">
        <f>purchase!F37</f>
        <v>0</v>
      </c>
      <c r="G36" s="34">
        <f>purchase!H37</f>
        <v>0</v>
      </c>
      <c r="H36" s="34">
        <f>purchase!J37</f>
        <v>0</v>
      </c>
      <c r="I36" s="34">
        <f>purchase!L37</f>
        <v>0</v>
      </c>
      <c r="J36" s="34">
        <f>purchase!N37</f>
        <v>0</v>
      </c>
      <c r="K36" s="34">
        <f>purchase!P37</f>
        <v>0</v>
      </c>
      <c r="L36" s="34">
        <f>purchase!R37</f>
        <v>0</v>
      </c>
      <c r="M36" s="32">
        <f>purchase!V37</f>
        <v>0</v>
      </c>
      <c r="N36" s="29" t="str">
        <f t="shared" si="0"/>
        <v xml:space="preserve"> </v>
      </c>
      <c r="O36" s="25"/>
    </row>
    <row r="37" spans="1:15" x14ac:dyDescent="0.3">
      <c r="A37" s="21">
        <f>SUBTOTAL(103,B$4:B37)</f>
        <v>17</v>
      </c>
      <c r="B37" s="21">
        <f>purchase!A38</f>
        <v>34</v>
      </c>
      <c r="C37" s="26" t="str">
        <f>purchase!B38</f>
        <v>মাওয়া</v>
      </c>
      <c r="D37" s="11" t="str">
        <f>purchase!C38</f>
        <v>কেজি</v>
      </c>
      <c r="E37" s="34">
        <f>purchase!D38</f>
        <v>0</v>
      </c>
      <c r="F37" s="34">
        <f>purchase!F38</f>
        <v>0.5</v>
      </c>
      <c r="G37" s="34">
        <f>purchase!H38</f>
        <v>0</v>
      </c>
      <c r="H37" s="34">
        <f>purchase!J38</f>
        <v>0</v>
      </c>
      <c r="I37" s="34">
        <f>purchase!L38</f>
        <v>0</v>
      </c>
      <c r="J37" s="34">
        <f>purchase!N38</f>
        <v>0</v>
      </c>
      <c r="K37" s="34">
        <f>purchase!P38</f>
        <v>0.5</v>
      </c>
      <c r="L37" s="34">
        <f>purchase!R38</f>
        <v>1</v>
      </c>
      <c r="M37" s="21">
        <f>purchase!V38</f>
        <v>850</v>
      </c>
      <c r="N37" s="29" t="str">
        <f t="shared" si="0"/>
        <v>OK</v>
      </c>
      <c r="O37" s="25"/>
    </row>
    <row r="38" spans="1:15" hidden="1" x14ac:dyDescent="0.3">
      <c r="A38" s="21">
        <f>SUBTOTAL(103,B$4:B38)</f>
        <v>17</v>
      </c>
      <c r="B38" s="21">
        <f>purchase!A39</f>
        <v>35</v>
      </c>
      <c r="C38" s="26" t="str">
        <f>purchase!B39</f>
        <v>মালাই</v>
      </c>
      <c r="D38" s="11" t="str">
        <f>purchase!C39</f>
        <v>কেজি</v>
      </c>
      <c r="E38" s="34">
        <f>purchase!D39</f>
        <v>0</v>
      </c>
      <c r="F38" s="34">
        <f>purchase!F39</f>
        <v>0</v>
      </c>
      <c r="G38" s="34">
        <f>purchase!H39</f>
        <v>0</v>
      </c>
      <c r="H38" s="34">
        <f>purchase!J39</f>
        <v>0</v>
      </c>
      <c r="I38" s="34">
        <f>purchase!L39</f>
        <v>0</v>
      </c>
      <c r="J38" s="34">
        <f>purchase!N39</f>
        <v>0</v>
      </c>
      <c r="K38" s="34">
        <f>purchase!P39</f>
        <v>0</v>
      </c>
      <c r="L38" s="34">
        <f>purchase!R39</f>
        <v>0</v>
      </c>
      <c r="M38" s="32">
        <f>purchase!V39</f>
        <v>0</v>
      </c>
      <c r="N38" s="29" t="str">
        <f t="shared" si="0"/>
        <v xml:space="preserve"> </v>
      </c>
      <c r="O38" s="25"/>
    </row>
    <row r="39" spans="1:15" hidden="1" x14ac:dyDescent="0.3">
      <c r="A39" s="21">
        <f>SUBTOTAL(103,B$4:B39)</f>
        <v>17</v>
      </c>
      <c r="B39" s="21">
        <f>purchase!A40</f>
        <v>36</v>
      </c>
      <c r="C39" s="26" t="str">
        <f>purchase!B40</f>
        <v>টকদই (আড়ং) (৫০০ গ্রাম)</v>
      </c>
      <c r="D39" s="11" t="str">
        <f>purchase!C40</f>
        <v>পিস</v>
      </c>
      <c r="E39" s="34">
        <f>purchase!D40</f>
        <v>0</v>
      </c>
      <c r="F39" s="34">
        <f>purchase!F40</f>
        <v>0</v>
      </c>
      <c r="G39" s="34">
        <f>purchase!H40</f>
        <v>0</v>
      </c>
      <c r="H39" s="34">
        <f>purchase!J40</f>
        <v>0</v>
      </c>
      <c r="I39" s="34">
        <f>purchase!L40</f>
        <v>0</v>
      </c>
      <c r="J39" s="34">
        <f>purchase!N40</f>
        <v>0</v>
      </c>
      <c r="K39" s="34">
        <f>purchase!P40</f>
        <v>0</v>
      </c>
      <c r="L39" s="34">
        <f>purchase!R40</f>
        <v>0</v>
      </c>
      <c r="M39" s="21">
        <f>purchase!V40</f>
        <v>0</v>
      </c>
      <c r="N39" s="29" t="str">
        <f t="shared" si="0"/>
        <v xml:space="preserve"> </v>
      </c>
      <c r="O39" s="25"/>
    </row>
    <row r="40" spans="1:15" x14ac:dyDescent="0.3">
      <c r="A40" s="21">
        <f>SUBTOTAL(103,B$4:B40)</f>
        <v>18</v>
      </c>
      <c r="B40" s="21">
        <f>purchase!A41</f>
        <v>37</v>
      </c>
      <c r="C40" s="26" t="str">
        <f>purchase!B41</f>
        <v>টকদই (লুজ)</v>
      </c>
      <c r="D40" s="11" t="str">
        <f>purchase!C41</f>
        <v>কেজি</v>
      </c>
      <c r="E40" s="34">
        <f>purchase!D41</f>
        <v>0</v>
      </c>
      <c r="F40" s="34">
        <f>purchase!F41</f>
        <v>40</v>
      </c>
      <c r="G40" s="34">
        <f>purchase!H41</f>
        <v>0</v>
      </c>
      <c r="H40" s="34">
        <f>purchase!J41</f>
        <v>0</v>
      </c>
      <c r="I40" s="34">
        <f>purchase!L41</f>
        <v>0</v>
      </c>
      <c r="J40" s="34">
        <f>purchase!N41</f>
        <v>1</v>
      </c>
      <c r="K40" s="34">
        <f>purchase!P41</f>
        <v>120</v>
      </c>
      <c r="L40" s="34">
        <f>purchase!R41</f>
        <v>2</v>
      </c>
      <c r="M40" s="21">
        <f>purchase!V41</f>
        <v>13010</v>
      </c>
      <c r="N40" s="29" t="str">
        <f t="shared" si="0"/>
        <v>OK</v>
      </c>
      <c r="O40" s="25"/>
    </row>
    <row r="41" spans="1:15" x14ac:dyDescent="0.3">
      <c r="A41" s="21">
        <f>SUBTOTAL(103,B$4:B41)</f>
        <v>19</v>
      </c>
      <c r="B41" s="21">
        <f>purchase!A42</f>
        <v>38</v>
      </c>
      <c r="C41" s="26" t="str">
        <f>purchase!B42</f>
        <v>পাউরুটি</v>
      </c>
      <c r="D41" s="11" t="str">
        <f>purchase!C42</f>
        <v>পিস</v>
      </c>
      <c r="E41" s="34">
        <f>purchase!D42</f>
        <v>0</v>
      </c>
      <c r="F41" s="34">
        <f>purchase!F42</f>
        <v>1</v>
      </c>
      <c r="G41" s="34">
        <f>purchase!H42</f>
        <v>0</v>
      </c>
      <c r="H41" s="34">
        <f>purchase!J42</f>
        <v>0</v>
      </c>
      <c r="I41" s="34">
        <f>purchase!L42</f>
        <v>0</v>
      </c>
      <c r="J41" s="34">
        <f>purchase!N42</f>
        <v>2</v>
      </c>
      <c r="K41" s="34">
        <f>purchase!P42</f>
        <v>2</v>
      </c>
      <c r="L41" s="34">
        <f>purchase!R42</f>
        <v>0</v>
      </c>
      <c r="M41" s="32">
        <f>purchase!V42</f>
        <v>425</v>
      </c>
      <c r="N41" s="29" t="str">
        <f t="shared" si="0"/>
        <v>OK</v>
      </c>
      <c r="O41" s="25"/>
    </row>
    <row r="42" spans="1:15" hidden="1" x14ac:dyDescent="0.3">
      <c r="A42" s="21">
        <f>SUBTOTAL(103,B$4:B42)</f>
        <v>19</v>
      </c>
      <c r="B42" s="21">
        <f>purchase!A43</f>
        <v>39</v>
      </c>
      <c r="C42" s="26" t="str">
        <f>purchase!B43</f>
        <v>ব্যাগ (বিয়াম)</v>
      </c>
      <c r="D42" s="11" t="str">
        <f>purchase!C43</f>
        <v>পিস</v>
      </c>
      <c r="E42" s="34">
        <f>purchase!D43</f>
        <v>0</v>
      </c>
      <c r="F42" s="34">
        <f>purchase!F43</f>
        <v>0</v>
      </c>
      <c r="G42" s="34">
        <f>purchase!H43</f>
        <v>0</v>
      </c>
      <c r="H42" s="34">
        <f>purchase!J43</f>
        <v>0</v>
      </c>
      <c r="I42" s="34">
        <f>purchase!L43</f>
        <v>0</v>
      </c>
      <c r="J42" s="34">
        <f>purchase!N43</f>
        <v>0</v>
      </c>
      <c r="K42" s="34">
        <f>purchase!P43</f>
        <v>0</v>
      </c>
      <c r="L42" s="34">
        <f>purchase!R43</f>
        <v>0</v>
      </c>
      <c r="M42" s="21">
        <f>purchase!V43</f>
        <v>0</v>
      </c>
      <c r="N42" s="29" t="str">
        <f t="shared" si="0"/>
        <v xml:space="preserve"> </v>
      </c>
      <c r="O42" s="25"/>
    </row>
    <row r="43" spans="1:15" hidden="1" x14ac:dyDescent="0.3">
      <c r="A43" s="21">
        <f>SUBTOTAL(103,B$4:B43)</f>
        <v>19</v>
      </c>
      <c r="B43" s="21">
        <f>purchase!A44</f>
        <v>40</v>
      </c>
      <c r="C43" s="26" t="str">
        <f>purchase!B44</f>
        <v>১ কেজির বাটি/ ৫০০ গ্রাম বাটি</v>
      </c>
      <c r="D43" s="11" t="str">
        <f>purchase!C44</f>
        <v>পিস</v>
      </c>
      <c r="E43" s="34">
        <f>purchase!D44</f>
        <v>0</v>
      </c>
      <c r="F43" s="34">
        <f>purchase!F44</f>
        <v>0</v>
      </c>
      <c r="G43" s="34">
        <f>purchase!H44</f>
        <v>0</v>
      </c>
      <c r="H43" s="34">
        <f>purchase!J44</f>
        <v>0</v>
      </c>
      <c r="I43" s="34">
        <f>purchase!L44</f>
        <v>0</v>
      </c>
      <c r="J43" s="34">
        <f>purchase!N44</f>
        <v>0</v>
      </c>
      <c r="K43" s="34">
        <f>purchase!P44</f>
        <v>0</v>
      </c>
      <c r="L43" s="34">
        <f>purchase!R44</f>
        <v>0</v>
      </c>
      <c r="M43" s="32">
        <f>purchase!V44</f>
        <v>0</v>
      </c>
      <c r="N43" s="29" t="str">
        <f t="shared" si="0"/>
        <v xml:space="preserve"> </v>
      </c>
      <c r="O43" s="25"/>
    </row>
    <row r="44" spans="1:15" ht="14.25" hidden="1" customHeight="1" x14ac:dyDescent="0.3">
      <c r="A44" s="21">
        <f>SUBTOTAL(103,B$4:B44)</f>
        <v>19</v>
      </c>
      <c r="B44" s="21">
        <f>purchase!A45</f>
        <v>41</v>
      </c>
      <c r="C44" s="26" t="str">
        <f>purchase!B45</f>
        <v>নেটের ব্যাগ/বাসপাতা খাম</v>
      </c>
      <c r="D44" s="11" t="str">
        <f>purchase!C45</f>
        <v>পিস</v>
      </c>
      <c r="E44" s="34">
        <f>purchase!D45</f>
        <v>0</v>
      </c>
      <c r="F44" s="34">
        <f>purchase!F45</f>
        <v>0</v>
      </c>
      <c r="G44" s="34">
        <f>purchase!H45</f>
        <v>0</v>
      </c>
      <c r="H44" s="34">
        <f>purchase!J45</f>
        <v>0</v>
      </c>
      <c r="I44" s="34">
        <f>purchase!L45</f>
        <v>0</v>
      </c>
      <c r="J44" s="34">
        <f>purchase!N45</f>
        <v>0</v>
      </c>
      <c r="K44" s="34">
        <f>purchase!P45</f>
        <v>0</v>
      </c>
      <c r="L44" s="34">
        <f>purchase!R45</f>
        <v>0</v>
      </c>
      <c r="M44" s="32">
        <f>purchase!V45</f>
        <v>0</v>
      </c>
      <c r="N44" s="29" t="str">
        <f t="shared" si="0"/>
        <v xml:space="preserve"> </v>
      </c>
      <c r="O44" s="25"/>
    </row>
    <row r="45" spans="1:15" hidden="1" x14ac:dyDescent="0.3">
      <c r="A45" s="21">
        <f>SUBTOTAL(103,B$4:B45)</f>
        <v>19</v>
      </c>
      <c r="B45" s="21">
        <f>purchase!A46</f>
        <v>42</v>
      </c>
      <c r="C45" s="26" t="str">
        <f>purchase!B46</f>
        <v xml:space="preserve">কাপড়ের ব্যাগ </v>
      </c>
      <c r="D45" s="11" t="str">
        <f>purchase!C46</f>
        <v>পিস</v>
      </c>
      <c r="E45" s="34">
        <f>purchase!D46</f>
        <v>0</v>
      </c>
      <c r="F45" s="34">
        <f>purchase!F46</f>
        <v>0</v>
      </c>
      <c r="G45" s="34">
        <f>purchase!H46</f>
        <v>0</v>
      </c>
      <c r="H45" s="34">
        <f>purchase!J46</f>
        <v>0</v>
      </c>
      <c r="I45" s="34">
        <f>purchase!L46</f>
        <v>0</v>
      </c>
      <c r="J45" s="34">
        <f>purchase!N46</f>
        <v>0</v>
      </c>
      <c r="K45" s="34">
        <f>purchase!P46</f>
        <v>0</v>
      </c>
      <c r="L45" s="34">
        <f>purchase!R46</f>
        <v>0</v>
      </c>
      <c r="M45" s="32">
        <f>purchase!V46</f>
        <v>0</v>
      </c>
      <c r="N45" s="29" t="str">
        <f t="shared" si="0"/>
        <v xml:space="preserve"> </v>
      </c>
      <c r="O45" s="25"/>
    </row>
    <row r="46" spans="1:15" hidden="1" x14ac:dyDescent="0.3">
      <c r="A46" s="21">
        <f>SUBTOTAL(103,B$4:B46)</f>
        <v>19</v>
      </c>
      <c r="B46" s="21">
        <f>purchase!A47</f>
        <v>43</v>
      </c>
      <c r="C46" s="26" t="str">
        <f>purchase!B47</f>
        <v>চার কোনা প্যাকেট(বক্স)</v>
      </c>
      <c r="D46" s="11" t="str">
        <f>purchase!C47</f>
        <v>পিস</v>
      </c>
      <c r="E46" s="34">
        <f>purchase!D47</f>
        <v>0</v>
      </c>
      <c r="F46" s="34">
        <f>purchase!F47</f>
        <v>0</v>
      </c>
      <c r="G46" s="34">
        <f>purchase!H47</f>
        <v>0</v>
      </c>
      <c r="H46" s="34">
        <f>purchase!J47</f>
        <v>0</v>
      </c>
      <c r="I46" s="34">
        <f>purchase!L47</f>
        <v>0</v>
      </c>
      <c r="J46" s="34">
        <f>purchase!N47</f>
        <v>0</v>
      </c>
      <c r="K46" s="34">
        <f>purchase!P47</f>
        <v>0</v>
      </c>
      <c r="L46" s="34">
        <f>purchase!R47</f>
        <v>0</v>
      </c>
      <c r="M46" s="21">
        <f>purchase!V47</f>
        <v>0</v>
      </c>
      <c r="N46" s="29" t="str">
        <f t="shared" si="0"/>
        <v xml:space="preserve"> </v>
      </c>
      <c r="O46" s="25"/>
    </row>
    <row r="47" spans="1:15" hidden="1" x14ac:dyDescent="0.3">
      <c r="A47" s="21">
        <f>SUBTOTAL(103,B$4:B47)</f>
        <v>19</v>
      </c>
      <c r="B47" s="21">
        <f>purchase!A48</f>
        <v>44</v>
      </c>
      <c r="C47" s="26" t="str">
        <f>purchase!B48</f>
        <v xml:space="preserve">২৫০ মিঃলিঃ বাটি </v>
      </c>
      <c r="D47" s="11" t="str">
        <f>purchase!C48</f>
        <v>পিস</v>
      </c>
      <c r="E47" s="34">
        <f>purchase!D48</f>
        <v>0</v>
      </c>
      <c r="F47" s="34">
        <f>purchase!F48</f>
        <v>0</v>
      </c>
      <c r="G47" s="34">
        <f>purchase!H48</f>
        <v>0</v>
      </c>
      <c r="H47" s="34">
        <f>purchase!J48</f>
        <v>0</v>
      </c>
      <c r="I47" s="34">
        <f>purchase!L48</f>
        <v>0</v>
      </c>
      <c r="J47" s="34">
        <f>purchase!N48</f>
        <v>0</v>
      </c>
      <c r="K47" s="34">
        <f>purchase!P48</f>
        <v>0</v>
      </c>
      <c r="L47" s="34">
        <f>purchase!R48</f>
        <v>0</v>
      </c>
      <c r="M47" s="32">
        <f>purchase!V48</f>
        <v>0</v>
      </c>
      <c r="N47" s="29" t="str">
        <f t="shared" si="0"/>
        <v xml:space="preserve"> </v>
      </c>
      <c r="O47" s="25"/>
    </row>
    <row r="48" spans="1:15" hidden="1" x14ac:dyDescent="0.3">
      <c r="A48" s="21">
        <f>SUBTOTAL(103,B$4:B48)</f>
        <v>19</v>
      </c>
      <c r="B48" s="21">
        <f>purchase!A49</f>
        <v>45</v>
      </c>
      <c r="C48" s="26" t="str">
        <f>purchase!B49</f>
        <v xml:space="preserve">ডিসপোজেবল ফুল প্লেট </v>
      </c>
      <c r="D48" s="11" t="str">
        <f>purchase!C49</f>
        <v>পিস</v>
      </c>
      <c r="E48" s="34">
        <f>purchase!D49</f>
        <v>0</v>
      </c>
      <c r="F48" s="34">
        <f>purchase!F49</f>
        <v>0</v>
      </c>
      <c r="G48" s="34">
        <f>purchase!H49</f>
        <v>0</v>
      </c>
      <c r="H48" s="34">
        <f>purchase!J49</f>
        <v>0</v>
      </c>
      <c r="I48" s="34">
        <f>purchase!L49</f>
        <v>0</v>
      </c>
      <c r="J48" s="34">
        <f>purchase!N49</f>
        <v>0</v>
      </c>
      <c r="K48" s="34">
        <f>purchase!P49</f>
        <v>0</v>
      </c>
      <c r="L48" s="34">
        <f>purchase!R49</f>
        <v>0</v>
      </c>
      <c r="M48" s="32">
        <f>purchase!V49</f>
        <v>0</v>
      </c>
      <c r="N48" s="29" t="str">
        <f t="shared" si="0"/>
        <v xml:space="preserve"> </v>
      </c>
      <c r="O48" s="25"/>
    </row>
    <row r="49" spans="1:15" hidden="1" x14ac:dyDescent="0.3">
      <c r="A49" s="21">
        <f>SUBTOTAL(103,B$4:B49)</f>
        <v>19</v>
      </c>
      <c r="B49" s="21">
        <f>purchase!A50</f>
        <v>46</v>
      </c>
      <c r="C49" s="26" t="str">
        <f>purchase!B50</f>
        <v>ডিসেপোজেবল হাফ প্লেট</v>
      </c>
      <c r="D49" s="11" t="str">
        <f>purchase!C50</f>
        <v>পিস</v>
      </c>
      <c r="E49" s="34">
        <f>purchase!D50</f>
        <v>0</v>
      </c>
      <c r="F49" s="34">
        <f>purchase!F50</f>
        <v>0</v>
      </c>
      <c r="G49" s="34">
        <f>purchase!H50</f>
        <v>0</v>
      </c>
      <c r="H49" s="34">
        <f>purchase!J50</f>
        <v>0</v>
      </c>
      <c r="I49" s="34">
        <f>purchase!L50</f>
        <v>0</v>
      </c>
      <c r="J49" s="34">
        <f>purchase!N50</f>
        <v>0</v>
      </c>
      <c r="K49" s="34">
        <f>purchase!P50</f>
        <v>0</v>
      </c>
      <c r="L49" s="34">
        <f>purchase!R50</f>
        <v>0</v>
      </c>
      <c r="M49" s="32">
        <f>purchase!V50</f>
        <v>0</v>
      </c>
      <c r="N49" s="29" t="str">
        <f t="shared" si="0"/>
        <v xml:space="preserve"> </v>
      </c>
      <c r="O49" s="25"/>
    </row>
    <row r="50" spans="1:15" hidden="1" x14ac:dyDescent="0.3">
      <c r="A50" s="21">
        <f>SUBTOTAL(103,B$4:B50)</f>
        <v>19</v>
      </c>
      <c r="B50" s="21">
        <f>purchase!A51</f>
        <v>47</v>
      </c>
      <c r="C50" s="26" t="str">
        <f>purchase!B51</f>
        <v xml:space="preserve">ফোল্ডিং প্যাকেট </v>
      </c>
      <c r="D50" s="11" t="str">
        <f>purchase!C51</f>
        <v>পিস</v>
      </c>
      <c r="E50" s="34">
        <f>purchase!D51</f>
        <v>0</v>
      </c>
      <c r="F50" s="34">
        <f>purchase!F51</f>
        <v>0</v>
      </c>
      <c r="G50" s="34">
        <f>purchase!H51</f>
        <v>0</v>
      </c>
      <c r="H50" s="34">
        <f>purchase!J51</f>
        <v>0</v>
      </c>
      <c r="I50" s="34">
        <f>purchase!L51</f>
        <v>0</v>
      </c>
      <c r="J50" s="34">
        <f>purchase!N51</f>
        <v>0</v>
      </c>
      <c r="K50" s="34">
        <f>purchase!P51</f>
        <v>0</v>
      </c>
      <c r="L50" s="34">
        <f>purchase!R51</f>
        <v>0</v>
      </c>
      <c r="M50" s="32">
        <f>purchase!V51</f>
        <v>0</v>
      </c>
      <c r="N50" s="29" t="str">
        <f t="shared" si="0"/>
        <v xml:space="preserve"> </v>
      </c>
      <c r="O50" s="25"/>
    </row>
    <row r="51" spans="1:15" x14ac:dyDescent="0.3">
      <c r="A51" s="21">
        <f>SUBTOTAL(103,B$4:B51)</f>
        <v>20</v>
      </c>
      <c r="B51" s="21">
        <f>purchase!A52</f>
        <v>48</v>
      </c>
      <c r="C51" s="26" t="str">
        <f>purchase!B52</f>
        <v>টুকরী</v>
      </c>
      <c r="D51" s="11" t="str">
        <f>purchase!C52</f>
        <v>পিস</v>
      </c>
      <c r="E51" s="34">
        <f>purchase!D52</f>
        <v>0</v>
      </c>
      <c r="F51" s="34">
        <f>purchase!F52</f>
        <v>2</v>
      </c>
      <c r="G51" s="34">
        <f>purchase!H52</f>
        <v>0</v>
      </c>
      <c r="H51" s="34">
        <f>purchase!J52</f>
        <v>0</v>
      </c>
      <c r="I51" s="34">
        <f>purchase!L52</f>
        <v>0</v>
      </c>
      <c r="J51" s="34">
        <f>purchase!N52</f>
        <v>2</v>
      </c>
      <c r="K51" s="34">
        <f>purchase!P52</f>
        <v>2</v>
      </c>
      <c r="L51" s="34">
        <f>purchase!R52</f>
        <v>2</v>
      </c>
      <c r="M51" s="21">
        <f>purchase!V52</f>
        <v>400</v>
      </c>
      <c r="N51" s="29" t="str">
        <f t="shared" si="0"/>
        <v>OK</v>
      </c>
      <c r="O51" s="25"/>
    </row>
    <row r="52" spans="1:15" hidden="1" x14ac:dyDescent="0.3">
      <c r="A52" s="21">
        <f>SUBTOTAL(103,B$4:B52)</f>
        <v>20</v>
      </c>
      <c r="B52" s="21">
        <f>purchase!A53</f>
        <v>49</v>
      </c>
      <c r="C52" s="26" t="str">
        <f>purchase!B53</f>
        <v>গামছা</v>
      </c>
      <c r="D52" s="11" t="str">
        <f>purchase!C53</f>
        <v>পিস</v>
      </c>
      <c r="E52" s="34">
        <f>purchase!D53</f>
        <v>0</v>
      </c>
      <c r="F52" s="34">
        <f>purchase!F53</f>
        <v>0</v>
      </c>
      <c r="G52" s="34">
        <f>purchase!H53</f>
        <v>0</v>
      </c>
      <c r="H52" s="34">
        <f>purchase!J53</f>
        <v>0</v>
      </c>
      <c r="I52" s="34">
        <f>purchase!L53</f>
        <v>0</v>
      </c>
      <c r="J52" s="34">
        <f>purchase!N53</f>
        <v>0</v>
      </c>
      <c r="K52" s="34">
        <f>purchase!P53</f>
        <v>0</v>
      </c>
      <c r="L52" s="34">
        <f>purchase!R53</f>
        <v>0</v>
      </c>
      <c r="M52" s="21">
        <f>purchase!V53</f>
        <v>0</v>
      </c>
      <c r="N52" s="29" t="str">
        <f t="shared" si="0"/>
        <v xml:space="preserve"> </v>
      </c>
      <c r="O52" s="25"/>
    </row>
    <row r="53" spans="1:15" x14ac:dyDescent="0.3">
      <c r="A53" s="21">
        <f>SUBTOTAL(103,B$4:B53)</f>
        <v>21</v>
      </c>
      <c r="B53" s="21">
        <f>purchase!A54</f>
        <v>50</v>
      </c>
      <c r="C53" s="26" t="str">
        <f>purchase!B54</f>
        <v>মার্কিনকাপড় (গজ)</v>
      </c>
      <c r="D53" s="11" t="str">
        <f>purchase!C54</f>
        <v>গজ</v>
      </c>
      <c r="E53" s="34">
        <f>purchase!D54</f>
        <v>0</v>
      </c>
      <c r="F53" s="34">
        <f>purchase!F54</f>
        <v>2</v>
      </c>
      <c r="G53" s="34">
        <f>purchase!H54</f>
        <v>0</v>
      </c>
      <c r="H53" s="34">
        <f>purchase!J54</f>
        <v>0</v>
      </c>
      <c r="I53" s="34">
        <f>purchase!L54</f>
        <v>0</v>
      </c>
      <c r="J53" s="34">
        <f>purchase!N54</f>
        <v>0</v>
      </c>
      <c r="K53" s="34">
        <f>purchase!P54</f>
        <v>2</v>
      </c>
      <c r="L53" s="34">
        <f>purchase!R54</f>
        <v>0</v>
      </c>
      <c r="M53" s="21">
        <f>purchase!V54</f>
        <v>120</v>
      </c>
      <c r="N53" s="29" t="str">
        <f t="shared" si="0"/>
        <v>OK</v>
      </c>
      <c r="O53" s="25"/>
    </row>
    <row r="54" spans="1:15" x14ac:dyDescent="0.3">
      <c r="A54" s="21">
        <f>SUBTOTAL(103,B$4:B54)</f>
        <v>22</v>
      </c>
      <c r="B54" s="21">
        <f>purchase!A55</f>
        <v>51</v>
      </c>
      <c r="C54" s="26" t="str">
        <f>purchase!B55</f>
        <v>ওয়ানটাইম গ্লাস</v>
      </c>
      <c r="D54" s="11" t="str">
        <f>purchase!C55</f>
        <v>পিস</v>
      </c>
      <c r="E54" s="34">
        <f>purchase!D55</f>
        <v>0</v>
      </c>
      <c r="F54" s="34">
        <f>purchase!F55</f>
        <v>100</v>
      </c>
      <c r="G54" s="34">
        <f>purchase!H55</f>
        <v>0</v>
      </c>
      <c r="H54" s="34">
        <f>purchase!J55</f>
        <v>0</v>
      </c>
      <c r="I54" s="34">
        <f>purchase!L55</f>
        <v>0</v>
      </c>
      <c r="J54" s="34">
        <f>purchase!N55</f>
        <v>0</v>
      </c>
      <c r="K54" s="34">
        <f>purchase!P55</f>
        <v>200</v>
      </c>
      <c r="L54" s="34">
        <f>purchase!R55</f>
        <v>0</v>
      </c>
      <c r="M54" s="21">
        <f>purchase!V55</f>
        <v>560</v>
      </c>
      <c r="N54" s="29" t="str">
        <f t="shared" si="0"/>
        <v>OK</v>
      </c>
      <c r="O54" s="25"/>
    </row>
    <row r="55" spans="1:15" x14ac:dyDescent="0.3">
      <c r="A55" s="21">
        <f>SUBTOTAL(103,B$4:B55)</f>
        <v>23</v>
      </c>
      <c r="B55" s="21">
        <f>purchase!A56</f>
        <v>52</v>
      </c>
      <c r="C55" s="26" t="str">
        <f>purchase!B56</f>
        <v xml:space="preserve">ফিরনি কাপ </v>
      </c>
      <c r="D55" s="11" t="str">
        <f>purchase!C56</f>
        <v>পিস</v>
      </c>
      <c r="E55" s="34">
        <f>purchase!D56</f>
        <v>100</v>
      </c>
      <c r="F55" s="34">
        <f>purchase!F56</f>
        <v>0</v>
      </c>
      <c r="G55" s="34">
        <f>purchase!H56</f>
        <v>0</v>
      </c>
      <c r="H55" s="34">
        <f>purchase!J56</f>
        <v>0</v>
      </c>
      <c r="I55" s="34">
        <f>purchase!L56</f>
        <v>0</v>
      </c>
      <c r="J55" s="34">
        <f>purchase!N56</f>
        <v>0</v>
      </c>
      <c r="K55" s="34">
        <f>purchase!P56</f>
        <v>100</v>
      </c>
      <c r="L55" s="34">
        <f>purchase!R56</f>
        <v>200</v>
      </c>
      <c r="M55" s="21">
        <f>purchase!V56</f>
        <v>430</v>
      </c>
      <c r="N55" s="29" t="str">
        <f t="shared" si="0"/>
        <v>OK</v>
      </c>
      <c r="O55" s="25"/>
    </row>
    <row r="56" spans="1:15" x14ac:dyDescent="0.3">
      <c r="A56" s="21">
        <f>SUBTOTAL(103,B$4:B56)</f>
        <v>24</v>
      </c>
      <c r="B56" s="21">
        <f>purchase!A57</f>
        <v>53</v>
      </c>
      <c r="C56" s="26" t="str">
        <f>purchase!B57</f>
        <v xml:space="preserve">ফিরনি চামচ </v>
      </c>
      <c r="D56" s="11" t="str">
        <f>purchase!C57</f>
        <v>পিস</v>
      </c>
      <c r="E56" s="34">
        <f>purchase!D57</f>
        <v>100</v>
      </c>
      <c r="F56" s="34">
        <f>purchase!F57</f>
        <v>0</v>
      </c>
      <c r="G56" s="34">
        <f>purchase!H57</f>
        <v>0</v>
      </c>
      <c r="H56" s="34">
        <f>purchase!J57</f>
        <v>0</v>
      </c>
      <c r="I56" s="34">
        <f>purchase!L57</f>
        <v>0</v>
      </c>
      <c r="J56" s="34">
        <f>purchase!N57</f>
        <v>0</v>
      </c>
      <c r="K56" s="34">
        <f>purchase!P57</f>
        <v>100</v>
      </c>
      <c r="L56" s="34">
        <f>purchase!R57</f>
        <v>200</v>
      </c>
      <c r="M56" s="21">
        <f>purchase!V57</f>
        <v>170</v>
      </c>
      <c r="N56" s="29" t="str">
        <f t="shared" si="0"/>
        <v>OK</v>
      </c>
      <c r="O56" s="25"/>
    </row>
    <row r="57" spans="1:15" x14ac:dyDescent="0.3">
      <c r="A57" s="21">
        <f>SUBTOTAL(103,B$4:B57)</f>
        <v>25</v>
      </c>
      <c r="B57" s="21">
        <f>purchase!A58</f>
        <v>54</v>
      </c>
      <c r="C57" s="26" t="str">
        <f>purchase!B58</f>
        <v>ডাস্টার</v>
      </c>
      <c r="D57" s="11" t="str">
        <f>purchase!C58</f>
        <v>পিস</v>
      </c>
      <c r="E57" s="34">
        <f>purchase!D58</f>
        <v>3</v>
      </c>
      <c r="F57" s="34">
        <f>purchase!F58</f>
        <v>5</v>
      </c>
      <c r="G57" s="34">
        <f>purchase!H58</f>
        <v>3</v>
      </c>
      <c r="H57" s="34">
        <f>purchase!J58</f>
        <v>3</v>
      </c>
      <c r="I57" s="34">
        <f>purchase!L58</f>
        <v>2</v>
      </c>
      <c r="J57" s="34">
        <f>purchase!N58</f>
        <v>5</v>
      </c>
      <c r="K57" s="34">
        <f>purchase!P58</f>
        <v>10</v>
      </c>
      <c r="L57" s="34">
        <f>purchase!R58</f>
        <v>8</v>
      </c>
      <c r="M57" s="21">
        <f>purchase!V58</f>
        <v>740</v>
      </c>
      <c r="N57" s="29" t="str">
        <f t="shared" si="0"/>
        <v>OK</v>
      </c>
      <c r="O57" s="25"/>
    </row>
    <row r="58" spans="1:15" x14ac:dyDescent="0.3">
      <c r="A58" s="21">
        <f>SUBTOTAL(103,B$4:B58)</f>
        <v>26</v>
      </c>
      <c r="B58" s="21">
        <f>purchase!A59</f>
        <v>55</v>
      </c>
      <c r="C58" s="26" t="str">
        <f>purchase!B59</f>
        <v>কয়লা (বস্তা)</v>
      </c>
      <c r="D58" s="11" t="str">
        <f>purchase!C59</f>
        <v>বস্তা</v>
      </c>
      <c r="E58" s="34">
        <f>purchase!D59</f>
        <v>0</v>
      </c>
      <c r="F58" s="34">
        <f>purchase!F59</f>
        <v>1</v>
      </c>
      <c r="G58" s="34">
        <f>purchase!H59</f>
        <v>0</v>
      </c>
      <c r="H58" s="34">
        <f>purchase!J59</f>
        <v>0</v>
      </c>
      <c r="I58" s="34">
        <f>purchase!L59</f>
        <v>0</v>
      </c>
      <c r="J58" s="34">
        <f>purchase!N59</f>
        <v>0</v>
      </c>
      <c r="K58" s="34">
        <f>purchase!P59</f>
        <v>1</v>
      </c>
      <c r="L58" s="34">
        <f>purchase!R59</f>
        <v>0</v>
      </c>
      <c r="M58" s="21">
        <f>purchase!V59</f>
        <v>1750</v>
      </c>
      <c r="N58" s="29" t="str">
        <f t="shared" si="0"/>
        <v>OK</v>
      </c>
      <c r="O58" s="25"/>
    </row>
    <row r="59" spans="1:15" hidden="1" x14ac:dyDescent="0.3">
      <c r="A59" s="21">
        <f>SUBTOTAL(103,B$4:B59)</f>
        <v>26</v>
      </c>
      <c r="B59" s="21">
        <f>purchase!A60</f>
        <v>56</v>
      </c>
      <c r="C59" s="26" t="str">
        <f>purchase!B60</f>
        <v>লিকুইড সাবান</v>
      </c>
      <c r="D59" s="11" t="str">
        <f>purchase!C60</f>
        <v>পিস</v>
      </c>
      <c r="E59" s="34">
        <f>purchase!D60</f>
        <v>0</v>
      </c>
      <c r="F59" s="34">
        <f>purchase!F60</f>
        <v>0</v>
      </c>
      <c r="G59" s="34">
        <f>purchase!H60</f>
        <v>0</v>
      </c>
      <c r="H59" s="34">
        <f>purchase!J60</f>
        <v>0</v>
      </c>
      <c r="I59" s="34">
        <f>purchase!L60</f>
        <v>0</v>
      </c>
      <c r="J59" s="34">
        <f>purchase!N60</f>
        <v>0</v>
      </c>
      <c r="K59" s="34">
        <f>purchase!P60</f>
        <v>0</v>
      </c>
      <c r="L59" s="34">
        <f>purchase!R60</f>
        <v>0</v>
      </c>
      <c r="M59" s="21">
        <f>purchase!V60</f>
        <v>0</v>
      </c>
      <c r="N59" s="29" t="str">
        <f t="shared" si="0"/>
        <v xml:space="preserve"> </v>
      </c>
      <c r="O59" s="25"/>
    </row>
    <row r="60" spans="1:15" x14ac:dyDescent="0.3">
      <c r="A60" s="21">
        <f>SUBTOTAL(103,B$4:B60)</f>
        <v>27</v>
      </c>
      <c r="B60" s="21">
        <f>purchase!A61</f>
        <v>57</v>
      </c>
      <c r="C60" s="26" t="str">
        <f>purchase!B61</f>
        <v>হোগলা</v>
      </c>
      <c r="D60" s="11" t="str">
        <f>purchase!C61</f>
        <v>পিস</v>
      </c>
      <c r="E60" s="34">
        <f>purchase!D61</f>
        <v>0</v>
      </c>
      <c r="F60" s="34">
        <f>purchase!F61</f>
        <v>0</v>
      </c>
      <c r="G60" s="34">
        <f>purchase!H61</f>
        <v>0</v>
      </c>
      <c r="H60" s="34">
        <f>purchase!J61</f>
        <v>0</v>
      </c>
      <c r="I60" s="34">
        <f>purchase!L61</f>
        <v>0</v>
      </c>
      <c r="J60" s="34">
        <f>purchase!N61</f>
        <v>0</v>
      </c>
      <c r="K60" s="34">
        <f>purchase!P61</f>
        <v>0</v>
      </c>
      <c r="L60" s="34">
        <f>purchase!R61</f>
        <v>5</v>
      </c>
      <c r="M60" s="21">
        <f>purchase!V61</f>
        <v>600</v>
      </c>
      <c r="N60" s="29" t="str">
        <f t="shared" si="0"/>
        <v>OK</v>
      </c>
      <c r="O60" s="25"/>
    </row>
    <row r="61" spans="1:15" x14ac:dyDescent="0.3">
      <c r="A61" s="21">
        <f>SUBTOTAL(103,B$4:B61)</f>
        <v>28</v>
      </c>
      <c r="B61" s="21">
        <f>purchase!A62</f>
        <v>58</v>
      </c>
      <c r="C61" s="26" t="str">
        <f>purchase!B62</f>
        <v>স্প্রিরিট</v>
      </c>
      <c r="D61" s="11" t="str">
        <f>purchase!C62</f>
        <v>লিটার</v>
      </c>
      <c r="E61" s="34">
        <f>purchase!D62</f>
        <v>2</v>
      </c>
      <c r="F61" s="34">
        <f>purchase!F62</f>
        <v>0</v>
      </c>
      <c r="G61" s="34">
        <f>purchase!H62</f>
        <v>2</v>
      </c>
      <c r="H61" s="34">
        <f>purchase!J62</f>
        <v>0</v>
      </c>
      <c r="I61" s="34">
        <f>purchase!L62</f>
        <v>0</v>
      </c>
      <c r="J61" s="34">
        <f>purchase!N62</f>
        <v>5</v>
      </c>
      <c r="K61" s="34">
        <f>purchase!P62</f>
        <v>0</v>
      </c>
      <c r="L61" s="34">
        <f>purchase!R62</f>
        <v>0</v>
      </c>
      <c r="M61" s="21">
        <f>purchase!V62</f>
        <v>990</v>
      </c>
      <c r="N61" s="29" t="str">
        <f t="shared" si="0"/>
        <v>OK</v>
      </c>
      <c r="O61" s="25"/>
    </row>
    <row r="62" spans="1:15" x14ac:dyDescent="0.3">
      <c r="A62" s="21">
        <f>SUBTOTAL(103,B$4:B62)</f>
        <v>29</v>
      </c>
      <c r="B62" s="21">
        <f>purchase!A63</f>
        <v>59</v>
      </c>
      <c r="C62" s="26" t="str">
        <f>purchase!B63</f>
        <v>হলুদগুড়া</v>
      </c>
      <c r="D62" s="11" t="str">
        <f>purchase!C63</f>
        <v>কেজি</v>
      </c>
      <c r="E62" s="34">
        <f>purchase!D63</f>
        <v>0</v>
      </c>
      <c r="F62" s="34">
        <f>purchase!F63</f>
        <v>0</v>
      </c>
      <c r="G62" s="34">
        <f>purchase!H63</f>
        <v>0</v>
      </c>
      <c r="H62" s="34">
        <f>purchase!J63</f>
        <v>1</v>
      </c>
      <c r="I62" s="34">
        <f>purchase!L63</f>
        <v>0</v>
      </c>
      <c r="J62" s="34">
        <f>purchase!N63</f>
        <v>0</v>
      </c>
      <c r="K62" s="34">
        <f>purchase!P63</f>
        <v>0</v>
      </c>
      <c r="L62" s="34">
        <f>purchase!R63</f>
        <v>1</v>
      </c>
      <c r="M62" s="21">
        <f>purchase!V63</f>
        <v>1230</v>
      </c>
      <c r="N62" s="29" t="str">
        <f t="shared" si="0"/>
        <v>OK</v>
      </c>
      <c r="O62" s="25"/>
    </row>
    <row r="63" spans="1:15" x14ac:dyDescent="0.3">
      <c r="A63" s="21">
        <f>SUBTOTAL(103,B$4:B63)</f>
        <v>30</v>
      </c>
      <c r="B63" s="21">
        <f>purchase!A64</f>
        <v>60</v>
      </c>
      <c r="C63" s="26" t="str">
        <f>purchase!B64</f>
        <v>মরিচগুড়া</v>
      </c>
      <c r="D63" s="11" t="str">
        <f>purchase!C64</f>
        <v>কেজি</v>
      </c>
      <c r="E63" s="34">
        <f>purchase!D64</f>
        <v>0</v>
      </c>
      <c r="F63" s="34">
        <f>purchase!F64</f>
        <v>0</v>
      </c>
      <c r="G63" s="34">
        <f>purchase!H64</f>
        <v>0</v>
      </c>
      <c r="H63" s="34">
        <f>purchase!J64</f>
        <v>0</v>
      </c>
      <c r="I63" s="34">
        <f>purchase!L64</f>
        <v>0</v>
      </c>
      <c r="J63" s="34">
        <f>purchase!N64</f>
        <v>0</v>
      </c>
      <c r="K63" s="34">
        <f>purchase!P64</f>
        <v>0</v>
      </c>
      <c r="L63" s="34">
        <f>purchase!R64</f>
        <v>1</v>
      </c>
      <c r="M63" s="21">
        <f>purchase!V64</f>
        <v>598</v>
      </c>
      <c r="N63" s="29" t="str">
        <f t="shared" si="0"/>
        <v>OK</v>
      </c>
      <c r="O63" s="25"/>
    </row>
    <row r="64" spans="1:15" hidden="1" x14ac:dyDescent="0.3">
      <c r="A64" s="21">
        <f>SUBTOTAL(103,B$4:B64)</f>
        <v>30</v>
      </c>
      <c r="B64" s="21">
        <f>purchase!A65</f>
        <v>61</v>
      </c>
      <c r="C64" s="26" t="str">
        <f>purchase!B65</f>
        <v>শুকনামরিচ আস্তা</v>
      </c>
      <c r="D64" s="11" t="str">
        <f>purchase!C65</f>
        <v>কেজি</v>
      </c>
      <c r="E64" s="34">
        <f>purchase!D65</f>
        <v>0</v>
      </c>
      <c r="F64" s="34">
        <f>purchase!F65</f>
        <v>0</v>
      </c>
      <c r="G64" s="34">
        <f>purchase!H65</f>
        <v>0</v>
      </c>
      <c r="H64" s="34">
        <f>purchase!J65</f>
        <v>0</v>
      </c>
      <c r="I64" s="34">
        <f>purchase!L65</f>
        <v>0</v>
      </c>
      <c r="J64" s="34">
        <f>purchase!N65</f>
        <v>0</v>
      </c>
      <c r="K64" s="34">
        <f>purchase!P65</f>
        <v>0</v>
      </c>
      <c r="L64" s="34">
        <f>purchase!R65</f>
        <v>0</v>
      </c>
      <c r="M64" s="21">
        <f>purchase!V65</f>
        <v>0</v>
      </c>
      <c r="N64" s="29" t="str">
        <f t="shared" si="0"/>
        <v xml:space="preserve"> </v>
      </c>
      <c r="O64" s="25"/>
    </row>
    <row r="65" spans="1:15" x14ac:dyDescent="0.3">
      <c r="A65" s="21">
        <f>SUBTOTAL(103,B$4:B65)</f>
        <v>31</v>
      </c>
      <c r="B65" s="21">
        <f>purchase!A66</f>
        <v>62</v>
      </c>
      <c r="C65" s="26" t="str">
        <f>purchase!B66</f>
        <v>ধনিয়া আস্তা</v>
      </c>
      <c r="D65" s="11" t="str">
        <f>purchase!C66</f>
        <v>কেজি</v>
      </c>
      <c r="E65" s="34">
        <f>purchase!D66</f>
        <v>0</v>
      </c>
      <c r="F65" s="34">
        <f>purchase!F66</f>
        <v>0.2</v>
      </c>
      <c r="G65" s="34">
        <f>purchase!H66</f>
        <v>0</v>
      </c>
      <c r="H65" s="34">
        <f>purchase!J66</f>
        <v>0</v>
      </c>
      <c r="I65" s="34">
        <f>purchase!L66</f>
        <v>0</v>
      </c>
      <c r="J65" s="34">
        <f>purchase!N66</f>
        <v>0</v>
      </c>
      <c r="K65" s="34">
        <f>purchase!P66</f>
        <v>0</v>
      </c>
      <c r="L65" s="34">
        <f>purchase!R66</f>
        <v>0</v>
      </c>
      <c r="M65" s="21">
        <f>purchase!V66</f>
        <v>70</v>
      </c>
      <c r="N65" s="29" t="str">
        <f t="shared" si="0"/>
        <v>OK</v>
      </c>
      <c r="O65" s="25"/>
    </row>
    <row r="66" spans="1:15" x14ac:dyDescent="0.3">
      <c r="A66" s="21">
        <f>SUBTOTAL(103,B$4:B66)</f>
        <v>32</v>
      </c>
      <c r="B66" s="21">
        <f>purchase!A67</f>
        <v>63</v>
      </c>
      <c r="C66" s="26" t="str">
        <f>purchase!B67</f>
        <v>জিরা</v>
      </c>
      <c r="D66" s="11" t="str">
        <f>purchase!C67</f>
        <v>কেজি</v>
      </c>
      <c r="E66" s="34">
        <f>purchase!D67</f>
        <v>0</v>
      </c>
      <c r="F66" s="34">
        <f>purchase!F67</f>
        <v>0</v>
      </c>
      <c r="G66" s="34">
        <f>purchase!H67</f>
        <v>0</v>
      </c>
      <c r="H66" s="34">
        <f>purchase!J67</f>
        <v>0</v>
      </c>
      <c r="I66" s="34">
        <f>purchase!L67</f>
        <v>0</v>
      </c>
      <c r="J66" s="34">
        <f>purchase!N67</f>
        <v>0</v>
      </c>
      <c r="K66" s="34">
        <f>purchase!P67</f>
        <v>0.5</v>
      </c>
      <c r="L66" s="34">
        <f>purchase!R67</f>
        <v>0.4</v>
      </c>
      <c r="M66" s="21">
        <f>purchase!V67</f>
        <v>680</v>
      </c>
      <c r="N66" s="29" t="str">
        <f t="shared" si="0"/>
        <v>OK</v>
      </c>
      <c r="O66" s="25"/>
    </row>
    <row r="67" spans="1:15" x14ac:dyDescent="0.3">
      <c r="A67" s="21">
        <f>SUBTOTAL(103,B$4:B67)</f>
        <v>33</v>
      </c>
      <c r="B67" s="21">
        <f>purchase!A68</f>
        <v>64</v>
      </c>
      <c r="C67" s="26" t="str">
        <f>purchase!B68</f>
        <v>গোলাপজল</v>
      </c>
      <c r="D67" s="11" t="str">
        <f>purchase!C68</f>
        <v>পিস</v>
      </c>
      <c r="E67" s="34">
        <f>purchase!D68</f>
        <v>0</v>
      </c>
      <c r="F67" s="34">
        <f>purchase!F68</f>
        <v>0</v>
      </c>
      <c r="G67" s="34">
        <f>purchase!H68</f>
        <v>0</v>
      </c>
      <c r="H67" s="34">
        <f>purchase!J68</f>
        <v>0</v>
      </c>
      <c r="I67" s="34">
        <f>purchase!L68</f>
        <v>0</v>
      </c>
      <c r="J67" s="34">
        <f>purchase!N68</f>
        <v>4</v>
      </c>
      <c r="K67" s="34">
        <f>purchase!P68</f>
        <v>4</v>
      </c>
      <c r="L67" s="34">
        <f>purchase!R68</f>
        <v>4</v>
      </c>
      <c r="M67" s="21">
        <f>purchase!V68</f>
        <v>220</v>
      </c>
      <c r="N67" s="29" t="str">
        <f t="shared" si="0"/>
        <v>OK</v>
      </c>
      <c r="O67" s="25"/>
    </row>
    <row r="68" spans="1:15" x14ac:dyDescent="0.3">
      <c r="A68" s="21">
        <f>SUBTOTAL(103,B$4:B68)</f>
        <v>34</v>
      </c>
      <c r="B68" s="21">
        <f>purchase!A69</f>
        <v>65</v>
      </c>
      <c r="C68" s="26" t="str">
        <f>purchase!B69</f>
        <v>কেওড়াজল</v>
      </c>
      <c r="D68" s="11" t="str">
        <f>purchase!C69</f>
        <v>পিস</v>
      </c>
      <c r="E68" s="34">
        <f>purchase!D69</f>
        <v>0</v>
      </c>
      <c r="F68" s="34">
        <f>purchase!F69</f>
        <v>0</v>
      </c>
      <c r="G68" s="34">
        <f>purchase!H69</f>
        <v>0</v>
      </c>
      <c r="H68" s="34">
        <f>purchase!J69</f>
        <v>0</v>
      </c>
      <c r="I68" s="34">
        <f>purchase!L69</f>
        <v>0</v>
      </c>
      <c r="J68" s="34">
        <f>purchase!N69</f>
        <v>4</v>
      </c>
      <c r="K68" s="34">
        <f>purchase!P69</f>
        <v>4</v>
      </c>
      <c r="L68" s="34">
        <f>purchase!R69</f>
        <v>4</v>
      </c>
      <c r="M68" s="21">
        <f>purchase!V69</f>
        <v>220</v>
      </c>
      <c r="N68" s="29" t="str">
        <f t="shared" si="0"/>
        <v>OK</v>
      </c>
      <c r="O68" s="25"/>
    </row>
    <row r="69" spans="1:15" x14ac:dyDescent="0.3">
      <c r="A69" s="21">
        <f>SUBTOTAL(103,B$4:B69)</f>
        <v>35</v>
      </c>
      <c r="B69" s="21">
        <f>purchase!A70</f>
        <v>66</v>
      </c>
      <c r="C69" s="26" t="str">
        <f>purchase!B70</f>
        <v>এলাচি</v>
      </c>
      <c r="D69" s="11" t="str">
        <f>purchase!C70</f>
        <v>কেজি</v>
      </c>
      <c r="E69" s="34">
        <f>purchase!D70</f>
        <v>0.2</v>
      </c>
      <c r="F69" s="34">
        <f>purchase!F70</f>
        <v>0</v>
      </c>
      <c r="G69" s="34">
        <f>purchase!H70</f>
        <v>0</v>
      </c>
      <c r="H69" s="34">
        <f>purchase!J70</f>
        <v>0</v>
      </c>
      <c r="I69" s="34">
        <f>purchase!L70</f>
        <v>0</v>
      </c>
      <c r="J69" s="34">
        <f>purchase!N70</f>
        <v>0.1</v>
      </c>
      <c r="K69" s="34">
        <f>purchase!P70</f>
        <v>0.1</v>
      </c>
      <c r="L69" s="34">
        <f>purchase!R70</f>
        <v>0.1</v>
      </c>
      <c r="M69" s="21">
        <f>purchase!V70</f>
        <v>2500</v>
      </c>
      <c r="N69" s="29" t="str">
        <f t="shared" ref="N69:N132" si="1">IF(M69&lt;&gt;0, "OK"," ")</f>
        <v>OK</v>
      </c>
      <c r="O69" s="25"/>
    </row>
    <row r="70" spans="1:15" x14ac:dyDescent="0.3">
      <c r="A70" s="21">
        <f>SUBTOTAL(103,B$4:B70)</f>
        <v>36</v>
      </c>
      <c r="B70" s="21">
        <f>purchase!A71</f>
        <v>67</v>
      </c>
      <c r="C70" s="26" t="str">
        <f>purchase!B71</f>
        <v>দারুচিনি</v>
      </c>
      <c r="D70" s="11" t="str">
        <f>purchase!C71</f>
        <v>কেজি</v>
      </c>
      <c r="E70" s="34">
        <f>purchase!D71</f>
        <v>0</v>
      </c>
      <c r="F70" s="34">
        <f>purchase!F71</f>
        <v>0</v>
      </c>
      <c r="G70" s="34">
        <f>purchase!H71</f>
        <v>0</v>
      </c>
      <c r="H70" s="34">
        <f>purchase!J71</f>
        <v>0</v>
      </c>
      <c r="I70" s="34">
        <f>purchase!L71</f>
        <v>0</v>
      </c>
      <c r="J70" s="34">
        <f>purchase!N71</f>
        <v>0</v>
      </c>
      <c r="K70" s="34">
        <f>purchase!P71</f>
        <v>0</v>
      </c>
      <c r="L70" s="34">
        <f>purchase!R71</f>
        <v>0.2</v>
      </c>
      <c r="M70" s="21">
        <f>purchase!V71</f>
        <v>120</v>
      </c>
      <c r="N70" s="29" t="str">
        <f t="shared" si="1"/>
        <v>OK</v>
      </c>
      <c r="O70" s="25"/>
    </row>
    <row r="71" spans="1:15" x14ac:dyDescent="0.3">
      <c r="A71" s="21">
        <f>SUBTOTAL(103,B$4:B71)</f>
        <v>37</v>
      </c>
      <c r="B71" s="21">
        <f>purchase!A72</f>
        <v>68</v>
      </c>
      <c r="C71" s="26" t="str">
        <f>purchase!B72</f>
        <v>লবঙ্গ</v>
      </c>
      <c r="D71" s="11" t="str">
        <f>purchase!C72</f>
        <v>কেজি</v>
      </c>
      <c r="E71" s="34">
        <f>purchase!D72</f>
        <v>0</v>
      </c>
      <c r="F71" s="34">
        <f>purchase!F72</f>
        <v>0</v>
      </c>
      <c r="G71" s="34">
        <f>purchase!H72</f>
        <v>0</v>
      </c>
      <c r="H71" s="34">
        <f>purchase!J72</f>
        <v>0</v>
      </c>
      <c r="I71" s="34">
        <f>purchase!L72</f>
        <v>0</v>
      </c>
      <c r="J71" s="34">
        <f>purchase!N72</f>
        <v>0.1</v>
      </c>
      <c r="K71" s="34">
        <f>purchase!P72</f>
        <v>0.1</v>
      </c>
      <c r="L71" s="34">
        <f>purchase!R72</f>
        <v>0.1</v>
      </c>
      <c r="M71" s="21">
        <f>purchase!V72</f>
        <v>520</v>
      </c>
      <c r="N71" s="29" t="str">
        <f t="shared" si="1"/>
        <v>OK</v>
      </c>
      <c r="O71" s="25"/>
    </row>
    <row r="72" spans="1:15" x14ac:dyDescent="0.3">
      <c r="A72" s="21">
        <f>SUBTOTAL(103,B$4:B72)</f>
        <v>38</v>
      </c>
      <c r="B72" s="21">
        <f>purchase!A73</f>
        <v>69</v>
      </c>
      <c r="C72" s="26" t="str">
        <f>purchase!B73</f>
        <v>জয়ফল (পিস)</v>
      </c>
      <c r="D72" s="11" t="str">
        <f>purchase!C73</f>
        <v>পিস</v>
      </c>
      <c r="E72" s="34">
        <f>purchase!D73</f>
        <v>0</v>
      </c>
      <c r="F72" s="34">
        <f>purchase!F73</f>
        <v>0</v>
      </c>
      <c r="G72" s="34">
        <f>purchase!H73</f>
        <v>0</v>
      </c>
      <c r="H72" s="34">
        <f>purchase!J73</f>
        <v>0</v>
      </c>
      <c r="I72" s="34">
        <f>purchase!L73</f>
        <v>0</v>
      </c>
      <c r="J72" s="34">
        <f>purchase!N73</f>
        <v>5</v>
      </c>
      <c r="K72" s="34">
        <f>purchase!P73</f>
        <v>4</v>
      </c>
      <c r="L72" s="34">
        <f>purchase!R73</f>
        <v>0</v>
      </c>
      <c r="M72" s="21">
        <f>purchase!V73</f>
        <v>72</v>
      </c>
      <c r="N72" s="29" t="str">
        <f t="shared" si="1"/>
        <v>OK</v>
      </c>
      <c r="O72" s="25"/>
    </row>
    <row r="73" spans="1:15" x14ac:dyDescent="0.3">
      <c r="A73" s="21">
        <f>SUBTOTAL(103,B$4:B73)</f>
        <v>39</v>
      </c>
      <c r="B73" s="21">
        <f>purchase!A74</f>
        <v>70</v>
      </c>
      <c r="C73" s="26" t="str">
        <f>purchase!B74</f>
        <v>কিসমিস</v>
      </c>
      <c r="D73" s="11" t="str">
        <f>purchase!C74</f>
        <v>কেজি</v>
      </c>
      <c r="E73" s="34">
        <f>purchase!D74</f>
        <v>0</v>
      </c>
      <c r="F73" s="34">
        <f>purchase!F74</f>
        <v>1</v>
      </c>
      <c r="G73" s="34">
        <f>purchase!H74</f>
        <v>0</v>
      </c>
      <c r="H73" s="34">
        <f>purchase!J74</f>
        <v>0</v>
      </c>
      <c r="I73" s="34">
        <f>purchase!L74</f>
        <v>0</v>
      </c>
      <c r="J73" s="34">
        <f>purchase!N74</f>
        <v>1</v>
      </c>
      <c r="K73" s="34">
        <f>purchase!P74</f>
        <v>1</v>
      </c>
      <c r="L73" s="34">
        <f>purchase!R74</f>
        <v>1</v>
      </c>
      <c r="M73" s="21">
        <f>purchase!V74</f>
        <v>2730</v>
      </c>
      <c r="N73" s="29" t="str">
        <f t="shared" si="1"/>
        <v>OK</v>
      </c>
      <c r="O73" s="25"/>
    </row>
    <row r="74" spans="1:15" x14ac:dyDescent="0.3">
      <c r="A74" s="21">
        <f>SUBTOTAL(103,B$4:B74)</f>
        <v>40</v>
      </c>
      <c r="B74" s="21">
        <f>purchase!A75</f>
        <v>71</v>
      </c>
      <c r="C74" s="26" t="str">
        <f>purchase!B75</f>
        <v>আলুবোখরা</v>
      </c>
      <c r="D74" s="11" t="str">
        <f>purchase!C75</f>
        <v>কেজি</v>
      </c>
      <c r="E74" s="34">
        <f>purchase!D75</f>
        <v>0</v>
      </c>
      <c r="F74" s="34">
        <f>purchase!F75</f>
        <v>1</v>
      </c>
      <c r="G74" s="34">
        <f>purchase!H75</f>
        <v>0</v>
      </c>
      <c r="H74" s="34">
        <f>purchase!J75</f>
        <v>0</v>
      </c>
      <c r="I74" s="34">
        <f>purchase!L75</f>
        <v>0</v>
      </c>
      <c r="J74" s="34">
        <f>purchase!N75</f>
        <v>1</v>
      </c>
      <c r="K74" s="34">
        <f>purchase!P75</f>
        <v>1</v>
      </c>
      <c r="L74" s="34">
        <f>purchase!R75</f>
        <v>1</v>
      </c>
      <c r="M74" s="21">
        <f>purchase!V75</f>
        <v>2250</v>
      </c>
      <c r="N74" s="29" t="str">
        <f t="shared" si="1"/>
        <v>OK</v>
      </c>
      <c r="O74" s="25"/>
    </row>
    <row r="75" spans="1:15" hidden="1" x14ac:dyDescent="0.3">
      <c r="A75" s="21">
        <f>SUBTOTAL(103,B$4:B75)</f>
        <v>40</v>
      </c>
      <c r="B75" s="21">
        <f>purchase!A76</f>
        <v>72</v>
      </c>
      <c r="C75" s="26" t="str">
        <f>purchase!B76</f>
        <v>পোস্তদানা</v>
      </c>
      <c r="D75" s="11" t="str">
        <f>purchase!C76</f>
        <v>কেজি</v>
      </c>
      <c r="E75" s="34">
        <f>purchase!D76</f>
        <v>0</v>
      </c>
      <c r="F75" s="34">
        <f>purchase!F76</f>
        <v>0</v>
      </c>
      <c r="G75" s="34">
        <f>purchase!H76</f>
        <v>0</v>
      </c>
      <c r="H75" s="34">
        <f>purchase!J76</f>
        <v>0</v>
      </c>
      <c r="I75" s="34">
        <f>purchase!L76</f>
        <v>0</v>
      </c>
      <c r="J75" s="34">
        <f>purchase!N76</f>
        <v>0</v>
      </c>
      <c r="K75" s="34">
        <f>purchase!P76</f>
        <v>0</v>
      </c>
      <c r="L75" s="34">
        <f>purchase!R76</f>
        <v>0</v>
      </c>
      <c r="M75" s="32">
        <f>purchase!V76</f>
        <v>0</v>
      </c>
      <c r="N75" s="29" t="str">
        <f t="shared" si="1"/>
        <v xml:space="preserve"> </v>
      </c>
      <c r="O75" s="25"/>
    </row>
    <row r="76" spans="1:15" x14ac:dyDescent="0.3">
      <c r="A76" s="21">
        <f>SUBTOTAL(103,B$4:B76)</f>
        <v>41</v>
      </c>
      <c r="B76" s="21">
        <f>purchase!A77</f>
        <v>73</v>
      </c>
      <c r="C76" s="26" t="str">
        <f>purchase!B77</f>
        <v>মিল্কভিটা ঘি/ঘি</v>
      </c>
      <c r="D76" s="11" t="str">
        <f>purchase!C77</f>
        <v>কেজি</v>
      </c>
      <c r="E76" s="34">
        <f>purchase!D77</f>
        <v>0</v>
      </c>
      <c r="F76" s="34">
        <f>purchase!F77</f>
        <v>0</v>
      </c>
      <c r="G76" s="34">
        <f>purchase!H77</f>
        <v>0</v>
      </c>
      <c r="H76" s="34">
        <f>purchase!J77</f>
        <v>0</v>
      </c>
      <c r="I76" s="34">
        <f>purchase!L77</f>
        <v>0</v>
      </c>
      <c r="J76" s="34">
        <f>purchase!N77</f>
        <v>1.3</v>
      </c>
      <c r="K76" s="34">
        <f>purchase!P77</f>
        <v>1.8</v>
      </c>
      <c r="L76" s="34">
        <f>purchase!R77</f>
        <v>2.7</v>
      </c>
      <c r="M76" s="21">
        <f>purchase!V77</f>
        <v>8910</v>
      </c>
      <c r="N76" s="29" t="str">
        <f t="shared" si="1"/>
        <v>OK</v>
      </c>
      <c r="O76" s="25"/>
    </row>
    <row r="77" spans="1:15" hidden="1" x14ac:dyDescent="0.3">
      <c r="A77" s="21">
        <f>SUBTOTAL(103,B$4:B77)</f>
        <v>41</v>
      </c>
      <c r="B77" s="21">
        <f>purchase!A78</f>
        <v>74</v>
      </c>
      <c r="C77" s="26" t="str">
        <f>purchase!B78</f>
        <v>বাটারওয়েল</v>
      </c>
      <c r="D77" s="11" t="str">
        <f>purchase!C78</f>
        <v>কেজি</v>
      </c>
      <c r="E77" s="34">
        <f>purchase!D78</f>
        <v>0</v>
      </c>
      <c r="F77" s="34">
        <f>purchase!F78</f>
        <v>0</v>
      </c>
      <c r="G77" s="34">
        <f>purchase!H78</f>
        <v>0</v>
      </c>
      <c r="H77" s="34">
        <f>purchase!J78</f>
        <v>0</v>
      </c>
      <c r="I77" s="34">
        <f>purchase!L78</f>
        <v>0</v>
      </c>
      <c r="J77" s="34">
        <f>purchase!N78</f>
        <v>0</v>
      </c>
      <c r="K77" s="34">
        <f>purchase!P78</f>
        <v>0</v>
      </c>
      <c r="L77" s="34">
        <f>purchase!R78</f>
        <v>0</v>
      </c>
      <c r="M77" s="32">
        <f>purchase!V78</f>
        <v>0</v>
      </c>
      <c r="N77" s="29" t="str">
        <f t="shared" si="1"/>
        <v xml:space="preserve"> </v>
      </c>
      <c r="O77" s="25"/>
    </row>
    <row r="78" spans="1:15" x14ac:dyDescent="0.3">
      <c r="A78" s="21">
        <f>SUBTOTAL(103,B$4:B78)</f>
        <v>42</v>
      </c>
      <c r="B78" s="21">
        <f>purchase!A79</f>
        <v>75</v>
      </c>
      <c r="C78" s="26" t="str">
        <f>purchase!B79</f>
        <v>যত্রিক</v>
      </c>
      <c r="D78" s="11" t="str">
        <f>purchase!C79</f>
        <v>কেজি</v>
      </c>
      <c r="E78" s="34">
        <f>purchase!D79</f>
        <v>0</v>
      </c>
      <c r="F78" s="34">
        <f>purchase!F79</f>
        <v>0</v>
      </c>
      <c r="G78" s="34">
        <f>purchase!H79</f>
        <v>0</v>
      </c>
      <c r="H78" s="34">
        <f>purchase!J79</f>
        <v>0</v>
      </c>
      <c r="I78" s="34">
        <f>purchase!L79</f>
        <v>0</v>
      </c>
      <c r="J78" s="34">
        <f>purchase!N79</f>
        <v>0.1</v>
      </c>
      <c r="K78" s="34">
        <f>purchase!P79</f>
        <v>0.1</v>
      </c>
      <c r="L78" s="34">
        <f>purchase!R79</f>
        <v>0.2</v>
      </c>
      <c r="M78" s="21">
        <f>purchase!V79</f>
        <v>1280</v>
      </c>
      <c r="N78" s="29" t="str">
        <f t="shared" si="1"/>
        <v>OK</v>
      </c>
      <c r="O78" s="25"/>
    </row>
    <row r="79" spans="1:15" x14ac:dyDescent="0.3">
      <c r="A79" s="21">
        <f>SUBTOTAL(103,B$4:B79)</f>
        <v>43</v>
      </c>
      <c r="B79" s="21">
        <f>purchase!A80</f>
        <v>76</v>
      </c>
      <c r="C79" s="26" t="str">
        <f>purchase!B80</f>
        <v>পাঁচফোড়ন</v>
      </c>
      <c r="D79" s="11" t="str">
        <f>purchase!C80</f>
        <v>কেজি</v>
      </c>
      <c r="E79" s="34">
        <f>purchase!D80</f>
        <v>0</v>
      </c>
      <c r="F79" s="34">
        <f>purchase!F80</f>
        <v>0</v>
      </c>
      <c r="G79" s="34">
        <f>purchase!H80</f>
        <v>0</v>
      </c>
      <c r="H79" s="34">
        <f>purchase!J80</f>
        <v>0</v>
      </c>
      <c r="I79" s="34">
        <f>purchase!L80</f>
        <v>0</v>
      </c>
      <c r="J79" s="34">
        <f>purchase!N80</f>
        <v>0</v>
      </c>
      <c r="K79" s="34">
        <f>purchase!P80</f>
        <v>0</v>
      </c>
      <c r="L79" s="34">
        <f>purchase!R80</f>
        <v>0.1</v>
      </c>
      <c r="M79" s="21">
        <f>purchase!V80</f>
        <v>35</v>
      </c>
      <c r="N79" s="29" t="str">
        <f t="shared" si="1"/>
        <v>OK</v>
      </c>
      <c r="O79" s="25"/>
    </row>
    <row r="80" spans="1:15" hidden="1" x14ac:dyDescent="0.3">
      <c r="A80" s="21">
        <f>SUBTOTAL(103,B$4:B80)</f>
        <v>43</v>
      </c>
      <c r="B80" s="21">
        <f>purchase!A81</f>
        <v>77</v>
      </c>
      <c r="C80" s="26" t="str">
        <f>purchase!B81</f>
        <v>তেছপাতা</v>
      </c>
      <c r="D80" s="11" t="str">
        <f>purchase!C81</f>
        <v>কেজি</v>
      </c>
      <c r="E80" s="34">
        <f>purchase!D81</f>
        <v>0</v>
      </c>
      <c r="F80" s="34">
        <f>purchase!F81</f>
        <v>0</v>
      </c>
      <c r="G80" s="34">
        <f>purchase!H81</f>
        <v>0</v>
      </c>
      <c r="H80" s="34">
        <f>purchase!J81</f>
        <v>0</v>
      </c>
      <c r="I80" s="34">
        <f>purchase!L81</f>
        <v>0</v>
      </c>
      <c r="J80" s="34">
        <f>purchase!N81</f>
        <v>0</v>
      </c>
      <c r="K80" s="34">
        <f>purchase!P81</f>
        <v>0</v>
      </c>
      <c r="L80" s="34">
        <f>purchase!R81</f>
        <v>0</v>
      </c>
      <c r="M80" s="21">
        <f>purchase!V81</f>
        <v>0</v>
      </c>
      <c r="N80" s="29" t="str">
        <f t="shared" si="1"/>
        <v xml:space="preserve"> </v>
      </c>
      <c r="O80" s="25"/>
    </row>
    <row r="81" spans="1:15" x14ac:dyDescent="0.3">
      <c r="A81" s="21">
        <f>SUBTOTAL(103,B$4:B81)</f>
        <v>44</v>
      </c>
      <c r="B81" s="21">
        <f>purchase!A82</f>
        <v>78</v>
      </c>
      <c r="C81" s="26" t="str">
        <f>purchase!B82</f>
        <v>চিনাবাদাম</v>
      </c>
      <c r="D81" s="11" t="str">
        <f>purchase!C82</f>
        <v>কেজি</v>
      </c>
      <c r="E81" s="34">
        <f>purchase!D82</f>
        <v>0</v>
      </c>
      <c r="F81" s="34">
        <f>purchase!F82</f>
        <v>2</v>
      </c>
      <c r="G81" s="34">
        <f>purchase!H82</f>
        <v>0</v>
      </c>
      <c r="H81" s="34">
        <f>purchase!J82</f>
        <v>0</v>
      </c>
      <c r="I81" s="34">
        <f>purchase!L82</f>
        <v>0</v>
      </c>
      <c r="J81" s="34">
        <f>purchase!N82</f>
        <v>0</v>
      </c>
      <c r="K81" s="34">
        <f>purchase!P82</f>
        <v>2</v>
      </c>
      <c r="L81" s="34">
        <f>purchase!R82</f>
        <v>2</v>
      </c>
      <c r="M81" s="21">
        <f>purchase!V82</f>
        <v>1040</v>
      </c>
      <c r="N81" s="29" t="str">
        <f t="shared" si="1"/>
        <v>OK</v>
      </c>
      <c r="O81" s="25"/>
    </row>
    <row r="82" spans="1:15" hidden="1" x14ac:dyDescent="0.3">
      <c r="A82" s="21">
        <f>SUBTOTAL(103,B$4:B82)</f>
        <v>44</v>
      </c>
      <c r="B82" s="21">
        <f>purchase!A83</f>
        <v>79</v>
      </c>
      <c r="C82" s="26" t="str">
        <f>purchase!B83</f>
        <v>কাঠ বাদাম</v>
      </c>
      <c r="D82" s="11" t="str">
        <f>purchase!C83</f>
        <v>কেজি</v>
      </c>
      <c r="E82" s="34">
        <f>purchase!D83</f>
        <v>0</v>
      </c>
      <c r="F82" s="34">
        <f>purchase!F83</f>
        <v>0</v>
      </c>
      <c r="G82" s="34">
        <f>purchase!H83</f>
        <v>0</v>
      </c>
      <c r="H82" s="34">
        <f>purchase!J83</f>
        <v>0</v>
      </c>
      <c r="I82" s="34">
        <f>purchase!L83</f>
        <v>0</v>
      </c>
      <c r="J82" s="34">
        <f>purchase!N83</f>
        <v>0</v>
      </c>
      <c r="K82" s="34">
        <f>purchase!P83</f>
        <v>0</v>
      </c>
      <c r="L82" s="34">
        <f>purchase!R83</f>
        <v>0</v>
      </c>
      <c r="M82" s="32">
        <f>purchase!V83</f>
        <v>0</v>
      </c>
      <c r="N82" s="29" t="str">
        <f t="shared" si="1"/>
        <v xml:space="preserve"> </v>
      </c>
      <c r="O82" s="25"/>
    </row>
    <row r="83" spans="1:15" hidden="1" x14ac:dyDescent="0.3">
      <c r="A83" s="21">
        <f>SUBTOTAL(103,B$4:B83)</f>
        <v>44</v>
      </c>
      <c r="B83" s="21">
        <f>purchase!A84</f>
        <v>80</v>
      </c>
      <c r="C83" s="26" t="str">
        <f>purchase!B84</f>
        <v>তেতুল</v>
      </c>
      <c r="D83" s="11" t="str">
        <f>purchase!C84</f>
        <v>কেজি</v>
      </c>
      <c r="E83" s="34">
        <f>purchase!D84</f>
        <v>0</v>
      </c>
      <c r="F83" s="34">
        <f>purchase!F84</f>
        <v>0</v>
      </c>
      <c r="G83" s="34">
        <f>purchase!H84</f>
        <v>0</v>
      </c>
      <c r="H83" s="34">
        <f>purchase!J84</f>
        <v>0</v>
      </c>
      <c r="I83" s="34">
        <f>purchase!L84</f>
        <v>0</v>
      </c>
      <c r="J83" s="34">
        <f>purchase!N84</f>
        <v>0</v>
      </c>
      <c r="K83" s="34">
        <f>purchase!P84</f>
        <v>0</v>
      </c>
      <c r="L83" s="34">
        <f>purchase!R84</f>
        <v>0</v>
      </c>
      <c r="M83" s="32">
        <f>purchase!V84</f>
        <v>0</v>
      </c>
      <c r="N83" s="29" t="str">
        <f t="shared" si="1"/>
        <v xml:space="preserve"> </v>
      </c>
      <c r="O83" s="25"/>
    </row>
    <row r="84" spans="1:15" hidden="1" x14ac:dyDescent="0.3">
      <c r="A84" s="21">
        <f>SUBTOTAL(103,B$4:B84)</f>
        <v>44</v>
      </c>
      <c r="B84" s="21">
        <f>purchase!A85</f>
        <v>81</v>
      </c>
      <c r="C84" s="26" t="str">
        <f>purchase!B85</f>
        <v>পিপল</v>
      </c>
      <c r="D84" s="11" t="str">
        <f>purchase!C85</f>
        <v>কেজি</v>
      </c>
      <c r="E84" s="34">
        <f>purchase!D85</f>
        <v>0</v>
      </c>
      <c r="F84" s="34">
        <f>purchase!F85</f>
        <v>0</v>
      </c>
      <c r="G84" s="34">
        <f>purchase!H85</f>
        <v>0</v>
      </c>
      <c r="H84" s="34">
        <f>purchase!J85</f>
        <v>0</v>
      </c>
      <c r="I84" s="34">
        <f>purchase!L85</f>
        <v>0</v>
      </c>
      <c r="J84" s="34">
        <f>purchase!N85</f>
        <v>0</v>
      </c>
      <c r="K84" s="34">
        <f>purchase!P85</f>
        <v>0</v>
      </c>
      <c r="L84" s="34">
        <f>purchase!R85</f>
        <v>0</v>
      </c>
      <c r="M84" s="32">
        <f>purchase!V85</f>
        <v>0</v>
      </c>
      <c r="N84" s="29" t="str">
        <f t="shared" si="1"/>
        <v xml:space="preserve"> </v>
      </c>
      <c r="O84" s="25"/>
    </row>
    <row r="85" spans="1:15" hidden="1" x14ac:dyDescent="0.3">
      <c r="A85" s="21">
        <f>SUBTOTAL(103,B$4:B85)</f>
        <v>44</v>
      </c>
      <c r="B85" s="21">
        <f>purchase!A86</f>
        <v>82</v>
      </c>
      <c r="C85" s="26" t="str">
        <f>purchase!B86</f>
        <v>কাবাব চিনি</v>
      </c>
      <c r="D85" s="11" t="str">
        <f>purchase!C86</f>
        <v>কেজি</v>
      </c>
      <c r="E85" s="34">
        <f>purchase!D86</f>
        <v>0</v>
      </c>
      <c r="F85" s="34">
        <f>purchase!F86</f>
        <v>0</v>
      </c>
      <c r="G85" s="34">
        <f>purchase!H86</f>
        <v>0</v>
      </c>
      <c r="H85" s="34">
        <f>purchase!J86</f>
        <v>0</v>
      </c>
      <c r="I85" s="34">
        <f>purchase!L86</f>
        <v>0</v>
      </c>
      <c r="J85" s="34">
        <f>purchase!N86</f>
        <v>0</v>
      </c>
      <c r="K85" s="34">
        <f>purchase!P86</f>
        <v>0</v>
      </c>
      <c r="L85" s="34">
        <f>purchase!R86</f>
        <v>0</v>
      </c>
      <c r="M85" s="21">
        <f>purchase!V86</f>
        <v>0</v>
      </c>
      <c r="N85" s="29" t="str">
        <f t="shared" si="1"/>
        <v xml:space="preserve"> </v>
      </c>
      <c r="O85" s="25"/>
    </row>
    <row r="86" spans="1:15" hidden="1" x14ac:dyDescent="0.3">
      <c r="A86" s="21">
        <f>SUBTOTAL(103,B$4:B86)</f>
        <v>44</v>
      </c>
      <c r="B86" s="21">
        <f>purchase!A87</f>
        <v>83</v>
      </c>
      <c r="C86" s="26" t="str">
        <f>purchase!B87</f>
        <v>সরিষা (সাদা/লাল)</v>
      </c>
      <c r="D86" s="11" t="str">
        <f>purchase!C87</f>
        <v>কেজি</v>
      </c>
      <c r="E86" s="34">
        <f>purchase!D87</f>
        <v>0</v>
      </c>
      <c r="F86" s="34">
        <f>purchase!F87</f>
        <v>0</v>
      </c>
      <c r="G86" s="34">
        <f>purchase!H87</f>
        <v>0</v>
      </c>
      <c r="H86" s="34">
        <f>purchase!J87</f>
        <v>0</v>
      </c>
      <c r="I86" s="34">
        <f>purchase!L87</f>
        <v>0</v>
      </c>
      <c r="J86" s="34">
        <f>purchase!N87</f>
        <v>0</v>
      </c>
      <c r="K86" s="34">
        <f>purchase!P87</f>
        <v>0</v>
      </c>
      <c r="L86" s="34">
        <f>purchase!R87</f>
        <v>0</v>
      </c>
      <c r="M86" s="21">
        <f>purchase!V87</f>
        <v>0</v>
      </c>
      <c r="N86" s="29" t="str">
        <f t="shared" si="1"/>
        <v xml:space="preserve"> </v>
      </c>
      <c r="O86" s="25"/>
    </row>
    <row r="87" spans="1:15" x14ac:dyDescent="0.3">
      <c r="A87" s="21">
        <f>SUBTOTAL(103,B$4:B87)</f>
        <v>45</v>
      </c>
      <c r="B87" s="21">
        <f>purchase!A88</f>
        <v>84</v>
      </c>
      <c r="C87" s="26" t="str">
        <f>purchase!B88</f>
        <v>সাদা/কালো গোলমরিচ আস্তা /গুড়া</v>
      </c>
      <c r="D87" s="11" t="str">
        <f>purchase!C88</f>
        <v>কেজি</v>
      </c>
      <c r="E87" s="34">
        <f>purchase!D88</f>
        <v>0</v>
      </c>
      <c r="F87" s="34">
        <f>purchase!F88</f>
        <v>0.2</v>
      </c>
      <c r="G87" s="34">
        <f>purchase!H88</f>
        <v>0</v>
      </c>
      <c r="H87" s="34">
        <f>purchase!J88</f>
        <v>0</v>
      </c>
      <c r="I87" s="34">
        <f>purchase!L88</f>
        <v>0</v>
      </c>
      <c r="J87" s="34">
        <f>purchase!N88</f>
        <v>0.1</v>
      </c>
      <c r="K87" s="34">
        <f>purchase!P88</f>
        <v>0.2</v>
      </c>
      <c r="L87" s="34">
        <f>purchase!R88</f>
        <v>0.2</v>
      </c>
      <c r="M87" s="21">
        <f>purchase!V88</f>
        <v>1130</v>
      </c>
      <c r="N87" s="29" t="str">
        <f t="shared" si="1"/>
        <v>OK</v>
      </c>
      <c r="O87" s="25"/>
    </row>
    <row r="88" spans="1:15" x14ac:dyDescent="0.3">
      <c r="A88" s="21">
        <f>SUBTOTAL(103,B$4:B88)</f>
        <v>46</v>
      </c>
      <c r="B88" s="21">
        <f>purchase!A89</f>
        <v>85</v>
      </c>
      <c r="C88" s="26" t="str">
        <f>purchase!B89</f>
        <v>ময়দা</v>
      </c>
      <c r="D88" s="11" t="str">
        <f>purchase!C89</f>
        <v>কেজি</v>
      </c>
      <c r="E88" s="34">
        <f>purchase!D89</f>
        <v>0</v>
      </c>
      <c r="F88" s="34">
        <f>purchase!F89</f>
        <v>0</v>
      </c>
      <c r="G88" s="34">
        <f>purchase!H89</f>
        <v>0</v>
      </c>
      <c r="H88" s="34">
        <f>purchase!J89</f>
        <v>0</v>
      </c>
      <c r="I88" s="34">
        <f>purchase!L89</f>
        <v>0</v>
      </c>
      <c r="J88" s="34">
        <f>purchase!N89</f>
        <v>0</v>
      </c>
      <c r="K88" s="34">
        <f>purchase!P89</f>
        <v>0</v>
      </c>
      <c r="L88" s="34">
        <f>purchase!R89</f>
        <v>24</v>
      </c>
      <c r="M88" s="21">
        <f>purchase!V89</f>
        <v>1596</v>
      </c>
      <c r="N88" s="29" t="str">
        <f t="shared" si="1"/>
        <v>OK</v>
      </c>
      <c r="O88" s="25"/>
    </row>
    <row r="89" spans="1:15" x14ac:dyDescent="0.3">
      <c r="A89" s="21">
        <f>SUBTOTAL(103,B$4:B89)</f>
        <v>47</v>
      </c>
      <c r="B89" s="21">
        <f>purchase!A90</f>
        <v>86</v>
      </c>
      <c r="C89" s="26" t="str">
        <f>purchase!B90</f>
        <v xml:space="preserve">চিনি </v>
      </c>
      <c r="D89" s="11" t="str">
        <f>purchase!C90</f>
        <v>কেজি</v>
      </c>
      <c r="E89" s="34">
        <f>purchase!D90</f>
        <v>0</v>
      </c>
      <c r="F89" s="34">
        <f>purchase!F90</f>
        <v>0</v>
      </c>
      <c r="G89" s="34">
        <f>purchase!H90</f>
        <v>0</v>
      </c>
      <c r="H89" s="34">
        <f>purchase!J90</f>
        <v>0</v>
      </c>
      <c r="I89" s="34">
        <f>purchase!L90</f>
        <v>0</v>
      </c>
      <c r="J89" s="34">
        <f>purchase!N90</f>
        <v>0</v>
      </c>
      <c r="K89" s="34">
        <f>purchase!P90</f>
        <v>0</v>
      </c>
      <c r="L89" s="34">
        <f>purchase!R90</f>
        <v>7</v>
      </c>
      <c r="M89" s="21">
        <f>purchase!V90</f>
        <v>900</v>
      </c>
      <c r="N89" s="29" t="str">
        <f t="shared" si="1"/>
        <v>OK</v>
      </c>
      <c r="O89" s="25"/>
    </row>
    <row r="90" spans="1:15" x14ac:dyDescent="0.3">
      <c r="A90" s="21">
        <f>SUBTOTAL(103,B$4:B90)</f>
        <v>48</v>
      </c>
      <c r="B90" s="21">
        <f>purchase!A91</f>
        <v>87</v>
      </c>
      <c r="C90" s="26" t="str">
        <f>purchase!B91</f>
        <v>লাল ডিম</v>
      </c>
      <c r="D90" s="11" t="str">
        <f>purchase!C91</f>
        <v>পিস</v>
      </c>
      <c r="E90" s="34">
        <f>purchase!D91</f>
        <v>40</v>
      </c>
      <c r="F90" s="34">
        <f>purchase!F91</f>
        <v>200</v>
      </c>
      <c r="G90" s="34">
        <f>purchase!H91</f>
        <v>0</v>
      </c>
      <c r="H90" s="34">
        <f>purchase!J91</f>
        <v>0</v>
      </c>
      <c r="I90" s="34">
        <f>purchase!L91</f>
        <v>40</v>
      </c>
      <c r="J90" s="34">
        <f>purchase!N91</f>
        <v>240</v>
      </c>
      <c r="K90" s="34">
        <f>purchase!P91</f>
        <v>200</v>
      </c>
      <c r="L90" s="34">
        <f>purchase!R91</f>
        <v>240</v>
      </c>
      <c r="M90" s="21">
        <f>purchase!V91</f>
        <v>10440</v>
      </c>
      <c r="N90" s="29" t="str">
        <f t="shared" si="1"/>
        <v>OK</v>
      </c>
      <c r="O90" s="25"/>
    </row>
    <row r="91" spans="1:15" hidden="1" x14ac:dyDescent="0.3">
      <c r="A91" s="21">
        <f>SUBTOTAL(103,B$4:B91)</f>
        <v>48</v>
      </c>
      <c r="B91" s="21">
        <f>purchase!A92</f>
        <v>88</v>
      </c>
      <c r="C91" s="26" t="str">
        <f>purchase!B92</f>
        <v>হাসের ডিম</v>
      </c>
      <c r="D91" s="11" t="str">
        <f>purchase!C92</f>
        <v>পিস</v>
      </c>
      <c r="E91" s="34">
        <f>purchase!D92</f>
        <v>0</v>
      </c>
      <c r="F91" s="34">
        <f>purchase!F92</f>
        <v>0</v>
      </c>
      <c r="G91" s="34">
        <f>purchase!H92</f>
        <v>0</v>
      </c>
      <c r="H91" s="34">
        <f>purchase!J92</f>
        <v>0</v>
      </c>
      <c r="I91" s="34">
        <f>purchase!L92</f>
        <v>0</v>
      </c>
      <c r="J91" s="34">
        <f>purchase!N92</f>
        <v>0</v>
      </c>
      <c r="K91" s="34">
        <f>purchase!P92</f>
        <v>0</v>
      </c>
      <c r="L91" s="34">
        <f>purchase!R92</f>
        <v>0</v>
      </c>
      <c r="M91" s="32">
        <f>purchase!V92</f>
        <v>0</v>
      </c>
      <c r="N91" s="29" t="str">
        <f t="shared" si="1"/>
        <v xml:space="preserve"> </v>
      </c>
      <c r="O91" s="25"/>
    </row>
    <row r="92" spans="1:15" hidden="1" x14ac:dyDescent="0.3">
      <c r="A92" s="21">
        <f>SUBTOTAL(103,B$4:B92)</f>
        <v>48</v>
      </c>
      <c r="B92" s="21">
        <f>purchase!A93</f>
        <v>89</v>
      </c>
      <c r="C92" s="26" t="str">
        <f>purchase!B93</f>
        <v>মিল্কভিটা বাটার (২০০ গ্রাম) পিস</v>
      </c>
      <c r="D92" s="11" t="str">
        <f>purchase!C93</f>
        <v>পিস</v>
      </c>
      <c r="E92" s="34">
        <f>purchase!D93</f>
        <v>0</v>
      </c>
      <c r="F92" s="34">
        <f>purchase!F93</f>
        <v>0</v>
      </c>
      <c r="G92" s="34">
        <f>purchase!H93</f>
        <v>0</v>
      </c>
      <c r="H92" s="34">
        <f>purchase!J93</f>
        <v>0</v>
      </c>
      <c r="I92" s="34">
        <f>purchase!L93</f>
        <v>0</v>
      </c>
      <c r="J92" s="34">
        <f>purchase!N93</f>
        <v>0</v>
      </c>
      <c r="K92" s="34">
        <f>purchase!P93</f>
        <v>0</v>
      </c>
      <c r="L92" s="34">
        <f>purchase!R93</f>
        <v>0</v>
      </c>
      <c r="M92" s="32">
        <f>purchase!V93</f>
        <v>0</v>
      </c>
      <c r="N92" s="29" t="str">
        <f t="shared" si="1"/>
        <v xml:space="preserve"> </v>
      </c>
      <c r="O92" s="25"/>
    </row>
    <row r="93" spans="1:15" x14ac:dyDescent="0.3">
      <c r="A93" s="21">
        <f>SUBTOTAL(103,B$4:B93)</f>
        <v>49</v>
      </c>
      <c r="B93" s="21">
        <f>purchase!A94</f>
        <v>90</v>
      </c>
      <c r="C93" s="26" t="str">
        <f>purchase!B94</f>
        <v>ডাল্ডা</v>
      </c>
      <c r="D93" s="11" t="str">
        <f>purchase!C94</f>
        <v>কেজি</v>
      </c>
      <c r="E93" s="34">
        <f>purchase!D94</f>
        <v>0</v>
      </c>
      <c r="F93" s="34">
        <f>purchase!F94</f>
        <v>0</v>
      </c>
      <c r="G93" s="34">
        <f>purchase!H94</f>
        <v>0</v>
      </c>
      <c r="H93" s="34">
        <f>purchase!J94</f>
        <v>0</v>
      </c>
      <c r="I93" s="34">
        <f>purchase!L94</f>
        <v>0</v>
      </c>
      <c r="J93" s="34">
        <f>purchase!N94</f>
        <v>0</v>
      </c>
      <c r="K93" s="34">
        <f>purchase!P94</f>
        <v>0</v>
      </c>
      <c r="L93" s="34">
        <f>purchase!R94</f>
        <v>1</v>
      </c>
      <c r="M93" s="21">
        <f>purchase!V94</f>
        <v>300</v>
      </c>
      <c r="N93" s="29" t="str">
        <f t="shared" si="1"/>
        <v>OK</v>
      </c>
      <c r="O93" s="25"/>
    </row>
    <row r="94" spans="1:15" hidden="1" x14ac:dyDescent="0.3">
      <c r="A94" s="21">
        <f>SUBTOTAL(103,B$4:B94)</f>
        <v>49</v>
      </c>
      <c r="B94" s="21">
        <f>purchase!A95</f>
        <v>91</v>
      </c>
      <c r="C94" s="26" t="str">
        <f>purchase!B95</f>
        <v>মিক্সনাট বাদাম</v>
      </c>
      <c r="D94" s="11" t="str">
        <f>purchase!C95</f>
        <v>লিটার</v>
      </c>
      <c r="E94" s="34">
        <f>purchase!D95</f>
        <v>0</v>
      </c>
      <c r="F94" s="34">
        <f>purchase!F95</f>
        <v>0</v>
      </c>
      <c r="G94" s="34">
        <f>purchase!H95</f>
        <v>0</v>
      </c>
      <c r="H94" s="34">
        <f>purchase!J95</f>
        <v>0</v>
      </c>
      <c r="I94" s="34">
        <f>purchase!L95</f>
        <v>0</v>
      </c>
      <c r="J94" s="34">
        <f>purchase!N95</f>
        <v>0</v>
      </c>
      <c r="K94" s="34">
        <f>purchase!P95</f>
        <v>0</v>
      </c>
      <c r="L94" s="34">
        <f>purchase!R95</f>
        <v>0</v>
      </c>
      <c r="M94" s="32">
        <f>purchase!V95</f>
        <v>0</v>
      </c>
      <c r="N94" s="29" t="str">
        <f t="shared" si="1"/>
        <v xml:space="preserve"> </v>
      </c>
      <c r="O94" s="25"/>
    </row>
    <row r="95" spans="1:15" hidden="1" x14ac:dyDescent="0.3">
      <c r="A95" s="21">
        <f>SUBTOTAL(103,B$4:B95)</f>
        <v>49</v>
      </c>
      <c r="B95" s="21">
        <f>purchase!A96</f>
        <v>92</v>
      </c>
      <c r="C95" s="26" t="str">
        <f>purchase!B96</f>
        <v>তরল দুধ</v>
      </c>
      <c r="D95" s="11" t="str">
        <f>purchase!C96</f>
        <v>পিস</v>
      </c>
      <c r="E95" s="34">
        <f>purchase!D96</f>
        <v>0</v>
      </c>
      <c r="F95" s="34">
        <f>purchase!F96</f>
        <v>0</v>
      </c>
      <c r="G95" s="34">
        <f>purchase!H96</f>
        <v>0</v>
      </c>
      <c r="H95" s="34">
        <f>purchase!J96</f>
        <v>0</v>
      </c>
      <c r="I95" s="34">
        <f>purchase!L96</f>
        <v>0</v>
      </c>
      <c r="J95" s="34">
        <f>purchase!N96</f>
        <v>0</v>
      </c>
      <c r="K95" s="34">
        <f>purchase!P96</f>
        <v>0</v>
      </c>
      <c r="L95" s="34">
        <f>purchase!R96</f>
        <v>0</v>
      </c>
      <c r="M95" s="32">
        <f>purchase!V96</f>
        <v>0</v>
      </c>
      <c r="N95" s="29" t="str">
        <f t="shared" si="1"/>
        <v xml:space="preserve"> </v>
      </c>
      <c r="O95" s="25"/>
    </row>
    <row r="96" spans="1:15" x14ac:dyDescent="0.3">
      <c r="A96" s="21">
        <f>SUBTOTAL(103,B$4:B96)</f>
        <v>50</v>
      </c>
      <c r="B96" s="21">
        <f>purchase!A97</f>
        <v>93</v>
      </c>
      <c r="C96" s="26" t="str">
        <f>purchase!B97</f>
        <v>টি ব্যাগ</v>
      </c>
      <c r="D96" s="11" t="str">
        <f>purchase!C97</f>
        <v>পিস</v>
      </c>
      <c r="E96" s="34">
        <f>purchase!D97</f>
        <v>0</v>
      </c>
      <c r="F96" s="34">
        <f>purchase!F97</f>
        <v>0</v>
      </c>
      <c r="G96" s="34">
        <f>purchase!H97</f>
        <v>0</v>
      </c>
      <c r="H96" s="34">
        <f>purchase!J97</f>
        <v>0</v>
      </c>
      <c r="I96" s="34">
        <f>purchase!L97</f>
        <v>0</v>
      </c>
      <c r="J96" s="34">
        <f>purchase!N97</f>
        <v>3</v>
      </c>
      <c r="K96" s="34">
        <f>purchase!P97</f>
        <v>4</v>
      </c>
      <c r="L96" s="34">
        <f>purchase!R97</f>
        <v>4</v>
      </c>
      <c r="M96" s="21">
        <f>purchase!V97</f>
        <v>880</v>
      </c>
      <c r="N96" s="29" t="str">
        <f t="shared" si="1"/>
        <v>OK</v>
      </c>
      <c r="O96" s="25"/>
    </row>
    <row r="97" spans="1:15" hidden="1" x14ac:dyDescent="0.3">
      <c r="A97" s="21">
        <f>SUBTOTAL(103,B$4:B97)</f>
        <v>50</v>
      </c>
      <c r="B97" s="21">
        <f>purchase!A98</f>
        <v>94</v>
      </c>
      <c r="C97" s="26" t="str">
        <f>purchase!B98</f>
        <v>কর্ণফ্লেক্স</v>
      </c>
      <c r="D97" s="11" t="str">
        <f>purchase!C98</f>
        <v>পিস</v>
      </c>
      <c r="E97" s="34">
        <f>purchase!D98</f>
        <v>0</v>
      </c>
      <c r="F97" s="34">
        <f>purchase!F98</f>
        <v>0</v>
      </c>
      <c r="G97" s="34">
        <f>purchase!H98</f>
        <v>0</v>
      </c>
      <c r="H97" s="34">
        <f>purchase!J98</f>
        <v>0</v>
      </c>
      <c r="I97" s="34">
        <f>purchase!L98</f>
        <v>0</v>
      </c>
      <c r="J97" s="34">
        <f>purchase!N98</f>
        <v>0</v>
      </c>
      <c r="K97" s="34">
        <f>purchase!P98</f>
        <v>0</v>
      </c>
      <c r="L97" s="34">
        <f>purchase!R98</f>
        <v>0</v>
      </c>
      <c r="M97" s="32">
        <f>purchase!V98</f>
        <v>0</v>
      </c>
      <c r="N97" s="29" t="str">
        <f t="shared" si="1"/>
        <v xml:space="preserve"> </v>
      </c>
      <c r="O97" s="25"/>
    </row>
    <row r="98" spans="1:15" hidden="1" x14ac:dyDescent="0.3">
      <c r="A98" s="21">
        <f>SUBTOTAL(103,B$4:B98)</f>
        <v>50</v>
      </c>
      <c r="B98" s="21">
        <f>purchase!A99</f>
        <v>95</v>
      </c>
      <c r="C98" s="26" t="str">
        <f>purchase!B99</f>
        <v>কালো জিরা</v>
      </c>
      <c r="D98" s="11" t="str">
        <f>purchase!C99</f>
        <v>পিস</v>
      </c>
      <c r="E98" s="34">
        <f>purchase!D99</f>
        <v>0</v>
      </c>
      <c r="F98" s="34">
        <f>purchase!F99</f>
        <v>0</v>
      </c>
      <c r="G98" s="34">
        <f>purchase!H99</f>
        <v>0</v>
      </c>
      <c r="H98" s="34">
        <f>purchase!J99</f>
        <v>0</v>
      </c>
      <c r="I98" s="34">
        <f>purchase!L99</f>
        <v>0</v>
      </c>
      <c r="J98" s="34">
        <f>purchase!N99</f>
        <v>0</v>
      </c>
      <c r="K98" s="34">
        <f>purchase!P99</f>
        <v>0</v>
      </c>
      <c r="L98" s="34">
        <f>purchase!R99</f>
        <v>0</v>
      </c>
      <c r="M98" s="32">
        <f>purchase!V99</f>
        <v>0</v>
      </c>
      <c r="N98" s="29" t="str">
        <f t="shared" si="1"/>
        <v xml:space="preserve"> </v>
      </c>
      <c r="O98" s="25"/>
    </row>
    <row r="99" spans="1:15" x14ac:dyDescent="0.3">
      <c r="A99" s="21">
        <f>SUBTOTAL(103,B$4:B99)</f>
        <v>51</v>
      </c>
      <c r="B99" s="21">
        <f>purchase!A100</f>
        <v>96</v>
      </c>
      <c r="C99" s="26" t="str">
        <f>purchase!B100</f>
        <v>গ্রীন টি</v>
      </c>
      <c r="D99" s="11" t="str">
        <f>purchase!C100</f>
        <v>পিস</v>
      </c>
      <c r="E99" s="34">
        <f>purchase!D100</f>
        <v>0</v>
      </c>
      <c r="F99" s="34">
        <f>purchase!F100</f>
        <v>0</v>
      </c>
      <c r="G99" s="34">
        <f>purchase!H100</f>
        <v>0</v>
      </c>
      <c r="H99" s="34">
        <f>purchase!J100</f>
        <v>0</v>
      </c>
      <c r="I99" s="34">
        <f>purchase!L100</f>
        <v>0</v>
      </c>
      <c r="J99" s="34">
        <f>purchase!N100</f>
        <v>0</v>
      </c>
      <c r="K99" s="34">
        <f>purchase!P100</f>
        <v>1</v>
      </c>
      <c r="L99" s="34">
        <f>purchase!R100</f>
        <v>0</v>
      </c>
      <c r="M99" s="21">
        <f>purchase!V100</f>
        <v>110</v>
      </c>
      <c r="N99" s="29" t="str">
        <f t="shared" si="1"/>
        <v>OK</v>
      </c>
      <c r="O99" s="25"/>
    </row>
    <row r="100" spans="1:15" hidden="1" x14ac:dyDescent="0.3">
      <c r="A100" s="21">
        <f>SUBTOTAL(103,B$4:B100)</f>
        <v>51</v>
      </c>
      <c r="B100" s="21">
        <f>purchase!A101</f>
        <v>97</v>
      </c>
      <c r="C100" s="26" t="str">
        <f>purchase!B101</f>
        <v>ইস্ট (৪৫০ গ্রাম)</v>
      </c>
      <c r="D100" s="11" t="str">
        <f>purchase!C101</f>
        <v>কেজি</v>
      </c>
      <c r="E100" s="34">
        <f>purchase!D101</f>
        <v>0</v>
      </c>
      <c r="F100" s="34">
        <f>purchase!F101</f>
        <v>0</v>
      </c>
      <c r="G100" s="34">
        <f>purchase!H101</f>
        <v>0</v>
      </c>
      <c r="H100" s="34">
        <f>purchase!J101</f>
        <v>0</v>
      </c>
      <c r="I100" s="34">
        <f>purchase!L101</f>
        <v>0</v>
      </c>
      <c r="J100" s="34">
        <f>purchase!N101</f>
        <v>0</v>
      </c>
      <c r="K100" s="34">
        <f>purchase!P101</f>
        <v>0</v>
      </c>
      <c r="L100" s="34">
        <f>purchase!R101</f>
        <v>0</v>
      </c>
      <c r="M100" s="21">
        <f>purchase!V101</f>
        <v>0</v>
      </c>
      <c r="N100" s="29" t="str">
        <f t="shared" si="1"/>
        <v xml:space="preserve"> </v>
      </c>
      <c r="O100" s="25"/>
    </row>
    <row r="101" spans="1:15" hidden="1" x14ac:dyDescent="0.3">
      <c r="A101" s="21">
        <f>SUBTOTAL(103,B$4:B101)</f>
        <v>51</v>
      </c>
      <c r="B101" s="21">
        <f>purchase!A102</f>
        <v>98</v>
      </c>
      <c r="C101" s="26" t="str">
        <f>purchase!B102</f>
        <v xml:space="preserve">জেলি </v>
      </c>
      <c r="D101" s="11" t="str">
        <f>purchase!C102</f>
        <v>পিস</v>
      </c>
      <c r="E101" s="34">
        <f>purchase!D102</f>
        <v>0</v>
      </c>
      <c r="F101" s="34">
        <f>purchase!F102</f>
        <v>0</v>
      </c>
      <c r="G101" s="34">
        <f>purchase!H102</f>
        <v>0</v>
      </c>
      <c r="H101" s="34">
        <f>purchase!J102</f>
        <v>0</v>
      </c>
      <c r="I101" s="34">
        <f>purchase!L102</f>
        <v>0</v>
      </c>
      <c r="J101" s="34">
        <f>purchase!N102</f>
        <v>0</v>
      </c>
      <c r="K101" s="34">
        <f>purchase!P102</f>
        <v>0</v>
      </c>
      <c r="L101" s="34">
        <f>purchase!R102</f>
        <v>0</v>
      </c>
      <c r="M101" s="32">
        <f>purchase!V102</f>
        <v>0</v>
      </c>
      <c r="N101" s="29" t="str">
        <f t="shared" si="1"/>
        <v xml:space="preserve"> </v>
      </c>
      <c r="O101" s="25"/>
    </row>
    <row r="102" spans="1:15" hidden="1" x14ac:dyDescent="0.3">
      <c r="A102" s="21">
        <f>SUBTOTAL(103,B$4:B102)</f>
        <v>51</v>
      </c>
      <c r="B102" s="21">
        <f>purchase!A103</f>
        <v>99</v>
      </c>
      <c r="C102" s="26" t="str">
        <f>purchase!B103</f>
        <v>কাসুন্দি</v>
      </c>
      <c r="D102" s="11" t="str">
        <f>purchase!C103</f>
        <v>পিস</v>
      </c>
      <c r="E102" s="34">
        <f>purchase!D103</f>
        <v>0</v>
      </c>
      <c r="F102" s="34">
        <f>purchase!F103</f>
        <v>0</v>
      </c>
      <c r="G102" s="34">
        <f>purchase!H103</f>
        <v>0</v>
      </c>
      <c r="H102" s="34">
        <f>purchase!J103</f>
        <v>0</v>
      </c>
      <c r="I102" s="34">
        <f>purchase!L103</f>
        <v>0</v>
      </c>
      <c r="J102" s="34">
        <f>purchase!N103</f>
        <v>0</v>
      </c>
      <c r="K102" s="34">
        <f>purchase!P103</f>
        <v>0</v>
      </c>
      <c r="L102" s="34">
        <f>purchase!R103</f>
        <v>0</v>
      </c>
      <c r="M102" s="32">
        <f>purchase!V103</f>
        <v>0</v>
      </c>
      <c r="N102" s="29" t="str">
        <f t="shared" si="1"/>
        <v xml:space="preserve"> </v>
      </c>
      <c r="O102" s="25"/>
    </row>
    <row r="103" spans="1:15" hidden="1" x14ac:dyDescent="0.3">
      <c r="A103" s="21">
        <f>SUBTOTAL(103,B$4:B103)</f>
        <v>51</v>
      </c>
      <c r="B103" s="21">
        <f>purchase!A104</f>
        <v>100</v>
      </c>
      <c r="C103" s="26" t="str">
        <f>purchase!B104</f>
        <v>তেতুল সস</v>
      </c>
      <c r="D103" s="11" t="str">
        <f>purchase!C104</f>
        <v>পিস</v>
      </c>
      <c r="E103" s="34">
        <f>purchase!D104</f>
        <v>0</v>
      </c>
      <c r="F103" s="34">
        <f>purchase!F104</f>
        <v>0</v>
      </c>
      <c r="G103" s="34">
        <f>purchase!H104</f>
        <v>0</v>
      </c>
      <c r="H103" s="34">
        <f>purchase!J104</f>
        <v>0</v>
      </c>
      <c r="I103" s="34">
        <f>purchase!L104</f>
        <v>0</v>
      </c>
      <c r="J103" s="34">
        <f>purchase!N104</f>
        <v>0</v>
      </c>
      <c r="K103" s="34">
        <f>purchase!P104</f>
        <v>0</v>
      </c>
      <c r="L103" s="34">
        <f>purchase!R104</f>
        <v>0</v>
      </c>
      <c r="M103" s="32">
        <f>purchase!V104</f>
        <v>0</v>
      </c>
      <c r="N103" s="29" t="str">
        <f t="shared" si="1"/>
        <v xml:space="preserve"> </v>
      </c>
      <c r="O103" s="25"/>
    </row>
    <row r="104" spans="1:15" x14ac:dyDescent="0.3">
      <c r="A104" s="21">
        <f>SUBTOTAL(103,B$4:B104)</f>
        <v>52</v>
      </c>
      <c r="B104" s="21">
        <f>purchase!A105</f>
        <v>101</v>
      </c>
      <c r="C104" s="26" t="str">
        <f>purchase!B105</f>
        <v>কোকোনাট মিল্ক</v>
      </c>
      <c r="D104" s="11" t="str">
        <f>purchase!C105</f>
        <v>পিস</v>
      </c>
      <c r="E104" s="34">
        <f>purchase!D105</f>
        <v>0</v>
      </c>
      <c r="F104" s="34">
        <f>purchase!F105</f>
        <v>0</v>
      </c>
      <c r="G104" s="34">
        <f>purchase!H105</f>
        <v>0</v>
      </c>
      <c r="H104" s="34">
        <f>purchase!J105</f>
        <v>0</v>
      </c>
      <c r="I104" s="34">
        <f>purchase!L105</f>
        <v>0</v>
      </c>
      <c r="J104" s="34">
        <f>purchase!N105</f>
        <v>0</v>
      </c>
      <c r="K104" s="34">
        <f>purchase!P105</f>
        <v>1</v>
      </c>
      <c r="L104" s="34">
        <f>purchase!R105</f>
        <v>0</v>
      </c>
      <c r="M104" s="32">
        <f>purchase!V105</f>
        <v>220</v>
      </c>
      <c r="N104" s="29" t="str">
        <f t="shared" si="1"/>
        <v>OK</v>
      </c>
      <c r="O104" s="25"/>
    </row>
    <row r="105" spans="1:15" hidden="1" x14ac:dyDescent="0.3">
      <c r="A105" s="21">
        <f>SUBTOTAL(103,B$4:B105)</f>
        <v>52</v>
      </c>
      <c r="B105" s="21">
        <f>purchase!A106</f>
        <v>102</v>
      </c>
      <c r="C105" s="26" t="str">
        <f>purchase!B106</f>
        <v>আচার (বরই)</v>
      </c>
      <c r="D105" s="11" t="str">
        <f>purchase!C106</f>
        <v>পিস</v>
      </c>
      <c r="E105" s="34">
        <f>purchase!D106</f>
        <v>0</v>
      </c>
      <c r="F105" s="34">
        <f>purchase!F106</f>
        <v>0</v>
      </c>
      <c r="G105" s="34">
        <f>purchase!H106</f>
        <v>0</v>
      </c>
      <c r="H105" s="34">
        <f>purchase!J106</f>
        <v>0</v>
      </c>
      <c r="I105" s="34">
        <f>purchase!L106</f>
        <v>0</v>
      </c>
      <c r="J105" s="34">
        <f>purchase!N106</f>
        <v>0</v>
      </c>
      <c r="K105" s="34">
        <f>purchase!P106</f>
        <v>0</v>
      </c>
      <c r="L105" s="34">
        <f>purchase!R106</f>
        <v>0</v>
      </c>
      <c r="M105" s="32">
        <f>purchase!V106</f>
        <v>0</v>
      </c>
      <c r="N105" s="29" t="str">
        <f t="shared" si="1"/>
        <v xml:space="preserve"> </v>
      </c>
      <c r="O105" s="25"/>
    </row>
    <row r="106" spans="1:15" hidden="1" x14ac:dyDescent="0.3">
      <c r="A106" s="21">
        <f>SUBTOTAL(103,B$4:B106)</f>
        <v>52</v>
      </c>
      <c r="B106" s="21">
        <f>purchase!A107</f>
        <v>103</v>
      </c>
      <c r="C106" s="26" t="str">
        <f>purchase!B107</f>
        <v>আচার (আম+তেতুল)</v>
      </c>
      <c r="D106" s="11" t="str">
        <f>purchase!C107</f>
        <v>পিস</v>
      </c>
      <c r="E106" s="34">
        <f>purchase!D107</f>
        <v>0</v>
      </c>
      <c r="F106" s="34">
        <f>purchase!F107</f>
        <v>0</v>
      </c>
      <c r="G106" s="34">
        <f>purchase!H107</f>
        <v>0</v>
      </c>
      <c r="H106" s="34">
        <f>purchase!J107</f>
        <v>0</v>
      </c>
      <c r="I106" s="34">
        <f>purchase!L107</f>
        <v>0</v>
      </c>
      <c r="J106" s="34">
        <f>purchase!N107</f>
        <v>0</v>
      </c>
      <c r="K106" s="34">
        <f>purchase!P107</f>
        <v>0</v>
      </c>
      <c r="L106" s="34">
        <f>purchase!R107</f>
        <v>0</v>
      </c>
      <c r="M106" s="32">
        <f>purchase!V107</f>
        <v>0</v>
      </c>
      <c r="N106" s="29" t="str">
        <f t="shared" si="1"/>
        <v xml:space="preserve"> </v>
      </c>
      <c r="O106" s="25"/>
    </row>
    <row r="107" spans="1:15" x14ac:dyDescent="0.3">
      <c r="A107" s="21">
        <f>SUBTOTAL(103,B$4:B107)</f>
        <v>53</v>
      </c>
      <c r="B107" s="21">
        <f>purchase!A108</f>
        <v>104</v>
      </c>
      <c r="C107" s="26" t="str">
        <f>purchase!B108</f>
        <v>স্যান্ডউইচ /ফয়েল পেপার (রিম)</v>
      </c>
      <c r="D107" s="11" t="str">
        <f>purchase!C108</f>
        <v>রিম</v>
      </c>
      <c r="E107" s="34">
        <f>purchase!D108</f>
        <v>0</v>
      </c>
      <c r="F107" s="34">
        <f>purchase!F108</f>
        <v>2</v>
      </c>
      <c r="G107" s="34">
        <f>purchase!H108</f>
        <v>0</v>
      </c>
      <c r="H107" s="34">
        <f>purchase!J108</f>
        <v>0</v>
      </c>
      <c r="I107" s="34">
        <f>purchase!L108</f>
        <v>0</v>
      </c>
      <c r="J107" s="34">
        <f>purchase!N108</f>
        <v>0</v>
      </c>
      <c r="K107" s="34">
        <f>purchase!P108</f>
        <v>0</v>
      </c>
      <c r="L107" s="34">
        <f>purchase!R108</f>
        <v>0</v>
      </c>
      <c r="M107" s="32">
        <f>purchase!V108</f>
        <v>320</v>
      </c>
      <c r="N107" s="29" t="str">
        <f t="shared" si="1"/>
        <v>OK</v>
      </c>
      <c r="O107" s="25"/>
    </row>
    <row r="108" spans="1:15" hidden="1" x14ac:dyDescent="0.3">
      <c r="A108" s="21">
        <f>SUBTOTAL(103,B$4:B108)</f>
        <v>53</v>
      </c>
      <c r="B108" s="21">
        <f>purchase!A109</f>
        <v>105</v>
      </c>
      <c r="C108" s="26" t="str">
        <f>purchase!B109</f>
        <v>বেকিং পাউডার (৪৫০ গ্রাম)</v>
      </c>
      <c r="D108" s="11" t="str">
        <f>purchase!C109</f>
        <v>কেজি</v>
      </c>
      <c r="E108" s="34">
        <f>purchase!D109</f>
        <v>0</v>
      </c>
      <c r="F108" s="34">
        <f>purchase!F109</f>
        <v>0</v>
      </c>
      <c r="G108" s="34">
        <f>purchase!H109</f>
        <v>0</v>
      </c>
      <c r="H108" s="34">
        <f>purchase!J109</f>
        <v>0</v>
      </c>
      <c r="I108" s="34">
        <f>purchase!L109</f>
        <v>0</v>
      </c>
      <c r="J108" s="34">
        <f>purchase!N109</f>
        <v>0</v>
      </c>
      <c r="K108" s="34">
        <f>purchase!P109</f>
        <v>0</v>
      </c>
      <c r="L108" s="34">
        <f>purchase!R109</f>
        <v>0</v>
      </c>
      <c r="M108" s="21">
        <f>purchase!V109</f>
        <v>0</v>
      </c>
      <c r="N108" s="29" t="str">
        <f t="shared" si="1"/>
        <v xml:space="preserve"> </v>
      </c>
      <c r="O108" s="25"/>
    </row>
    <row r="109" spans="1:15" hidden="1" x14ac:dyDescent="0.3">
      <c r="A109" s="21">
        <f>SUBTOTAL(103,B$4:B109)</f>
        <v>53</v>
      </c>
      <c r="B109" s="21">
        <f>purchase!A110</f>
        <v>106</v>
      </c>
      <c r="C109" s="26" t="str">
        <f>purchase!B110</f>
        <v>কফি (২০০ গ্রাম)</v>
      </c>
      <c r="D109" s="11" t="str">
        <f>purchase!C110</f>
        <v>পিস</v>
      </c>
      <c r="E109" s="34">
        <f>purchase!D110</f>
        <v>0</v>
      </c>
      <c r="F109" s="34">
        <f>purchase!F110</f>
        <v>0</v>
      </c>
      <c r="G109" s="34">
        <f>purchase!H110</f>
        <v>0</v>
      </c>
      <c r="H109" s="34">
        <f>purchase!J110</f>
        <v>0</v>
      </c>
      <c r="I109" s="34">
        <f>purchase!L110</f>
        <v>0</v>
      </c>
      <c r="J109" s="34">
        <f>purchase!N110</f>
        <v>0</v>
      </c>
      <c r="K109" s="34">
        <f>purchase!P110</f>
        <v>0</v>
      </c>
      <c r="L109" s="34">
        <f>purchase!R110</f>
        <v>0</v>
      </c>
      <c r="M109" s="21">
        <f>purchase!V110</f>
        <v>0</v>
      </c>
      <c r="N109" s="29" t="str">
        <f t="shared" si="1"/>
        <v xml:space="preserve"> </v>
      </c>
      <c r="O109" s="25"/>
    </row>
    <row r="110" spans="1:15" hidden="1" x14ac:dyDescent="0.3">
      <c r="A110" s="21">
        <f>SUBTOTAL(103,B$4:B110)</f>
        <v>53</v>
      </c>
      <c r="B110" s="21">
        <f>purchase!A111</f>
        <v>107</v>
      </c>
      <c r="C110" s="26" t="str">
        <f>purchase!B111</f>
        <v>কফি(৫০ গ্রাম)</v>
      </c>
      <c r="D110" s="11" t="str">
        <f>purchase!C111</f>
        <v>পিস</v>
      </c>
      <c r="E110" s="34">
        <f>purchase!D111</f>
        <v>0</v>
      </c>
      <c r="F110" s="34">
        <f>purchase!F111</f>
        <v>0</v>
      </c>
      <c r="G110" s="34">
        <f>purchase!H111</f>
        <v>0</v>
      </c>
      <c r="H110" s="34">
        <f>purchase!J111</f>
        <v>0</v>
      </c>
      <c r="I110" s="34">
        <f>purchase!L111</f>
        <v>0</v>
      </c>
      <c r="J110" s="34">
        <f>purchase!N111</f>
        <v>0</v>
      </c>
      <c r="K110" s="34">
        <f>purchase!P111</f>
        <v>0</v>
      </c>
      <c r="L110" s="34">
        <f>purchase!R111</f>
        <v>0</v>
      </c>
      <c r="M110" s="32">
        <f>purchase!V111</f>
        <v>0</v>
      </c>
      <c r="N110" s="29" t="str">
        <f t="shared" si="1"/>
        <v xml:space="preserve"> </v>
      </c>
      <c r="O110" s="25"/>
    </row>
    <row r="111" spans="1:15" hidden="1" x14ac:dyDescent="0.3">
      <c r="A111" s="21">
        <f>SUBTOTAL(103,B$4:B111)</f>
        <v>53</v>
      </c>
      <c r="B111" s="21">
        <f>purchase!A112</f>
        <v>108</v>
      </c>
      <c r="C111" s="26" t="str">
        <f>purchase!B112</f>
        <v>মধু (ডাবর)</v>
      </c>
      <c r="D111" s="11" t="str">
        <f>purchase!C112</f>
        <v>কেজি</v>
      </c>
      <c r="E111" s="34">
        <f>purchase!D112</f>
        <v>0</v>
      </c>
      <c r="F111" s="34">
        <f>purchase!F112</f>
        <v>0</v>
      </c>
      <c r="G111" s="34">
        <f>purchase!H112</f>
        <v>0</v>
      </c>
      <c r="H111" s="34">
        <f>purchase!J112</f>
        <v>0</v>
      </c>
      <c r="I111" s="34">
        <f>purchase!L112</f>
        <v>0</v>
      </c>
      <c r="J111" s="34">
        <f>purchase!N112</f>
        <v>0</v>
      </c>
      <c r="K111" s="34">
        <f>purchase!P112</f>
        <v>0</v>
      </c>
      <c r="L111" s="34">
        <f>purchase!R112</f>
        <v>0</v>
      </c>
      <c r="M111" s="32">
        <f>purchase!V112</f>
        <v>0</v>
      </c>
      <c r="N111" s="29" t="str">
        <f t="shared" si="1"/>
        <v xml:space="preserve"> </v>
      </c>
      <c r="O111" s="25"/>
    </row>
    <row r="112" spans="1:15" hidden="1" x14ac:dyDescent="0.3">
      <c r="A112" s="21">
        <f>SUBTOTAL(103,B$4:B112)</f>
        <v>53</v>
      </c>
      <c r="B112" s="21">
        <f>purchase!A113</f>
        <v>109</v>
      </c>
      <c r="C112" s="26" t="str">
        <f>purchase!B113</f>
        <v>কাঠ বাদাম (ভাজা)</v>
      </c>
      <c r="D112" s="11" t="str">
        <f>purchase!C113</f>
        <v>কেজি</v>
      </c>
      <c r="E112" s="34">
        <f>purchase!D113</f>
        <v>0</v>
      </c>
      <c r="F112" s="34">
        <f>purchase!F113</f>
        <v>0</v>
      </c>
      <c r="G112" s="34">
        <f>purchase!H113</f>
        <v>0</v>
      </c>
      <c r="H112" s="34">
        <f>purchase!J113</f>
        <v>0</v>
      </c>
      <c r="I112" s="34">
        <f>purchase!L113</f>
        <v>0</v>
      </c>
      <c r="J112" s="34">
        <f>purchase!N113</f>
        <v>0</v>
      </c>
      <c r="K112" s="34">
        <f>purchase!P113</f>
        <v>0</v>
      </c>
      <c r="L112" s="34">
        <f>purchase!R113</f>
        <v>0</v>
      </c>
      <c r="M112" s="32">
        <f>purchase!V113</f>
        <v>0</v>
      </c>
      <c r="N112" s="29" t="str">
        <f t="shared" si="1"/>
        <v xml:space="preserve"> </v>
      </c>
      <c r="O112" s="25"/>
    </row>
    <row r="113" spans="1:15" x14ac:dyDescent="0.3">
      <c r="A113" s="21">
        <f>SUBTOTAL(103,B$4:B113)</f>
        <v>54</v>
      </c>
      <c r="B113" s="21">
        <f>purchase!A114</f>
        <v>110</v>
      </c>
      <c r="C113" s="26" t="str">
        <f>purchase!B114</f>
        <v>কাজুবাদাম(কাঁচা/ভাজা)</v>
      </c>
      <c r="D113" s="11" t="str">
        <f>purchase!C114</f>
        <v>কেজি</v>
      </c>
      <c r="E113" s="34">
        <f>purchase!D114</f>
        <v>0</v>
      </c>
      <c r="F113" s="34">
        <f>purchase!F114</f>
        <v>0</v>
      </c>
      <c r="G113" s="34">
        <f>purchase!H114</f>
        <v>0</v>
      </c>
      <c r="H113" s="34">
        <f>purchase!J114</f>
        <v>0</v>
      </c>
      <c r="I113" s="34">
        <f>purchase!L114</f>
        <v>0</v>
      </c>
      <c r="J113" s="34">
        <f>purchase!N114</f>
        <v>0</v>
      </c>
      <c r="K113" s="34">
        <f>purchase!P114</f>
        <v>1</v>
      </c>
      <c r="L113" s="34">
        <f>purchase!R114</f>
        <v>0</v>
      </c>
      <c r="M113" s="21">
        <f>purchase!V114</f>
        <v>650</v>
      </c>
      <c r="N113" s="29" t="str">
        <f t="shared" si="1"/>
        <v>OK</v>
      </c>
      <c r="O113" s="25"/>
    </row>
    <row r="114" spans="1:15" hidden="1" x14ac:dyDescent="0.3">
      <c r="A114" s="21">
        <f>SUBTOTAL(103,B$4:B114)</f>
        <v>54</v>
      </c>
      <c r="B114" s="21">
        <f>purchase!A115</f>
        <v>111</v>
      </c>
      <c r="C114" s="26" t="str">
        <f>purchase!B115</f>
        <v>পেস্তাবাদাম</v>
      </c>
      <c r="D114" s="11" t="str">
        <f>purchase!C115</f>
        <v>কেজি</v>
      </c>
      <c r="E114" s="34">
        <f>purchase!D115</f>
        <v>0</v>
      </c>
      <c r="F114" s="34">
        <f>purchase!F115</f>
        <v>0</v>
      </c>
      <c r="G114" s="34">
        <f>purchase!H115</f>
        <v>0</v>
      </c>
      <c r="H114" s="34">
        <f>purchase!J115</f>
        <v>0</v>
      </c>
      <c r="I114" s="34">
        <f>purchase!L115</f>
        <v>0</v>
      </c>
      <c r="J114" s="34">
        <f>purchase!N115</f>
        <v>0</v>
      </c>
      <c r="K114" s="34">
        <f>purchase!P115</f>
        <v>0</v>
      </c>
      <c r="L114" s="34">
        <f>purchase!R115</f>
        <v>0</v>
      </c>
      <c r="M114" s="21">
        <f>purchase!V115</f>
        <v>0</v>
      </c>
      <c r="N114" s="29" t="str">
        <f t="shared" si="1"/>
        <v xml:space="preserve"> </v>
      </c>
      <c r="O114" s="25"/>
    </row>
    <row r="115" spans="1:15" hidden="1" x14ac:dyDescent="0.3">
      <c r="A115" s="21">
        <f>SUBTOTAL(103,B$4:B115)</f>
        <v>54</v>
      </c>
      <c r="B115" s="21">
        <f>purchase!A116</f>
        <v>112</v>
      </c>
      <c r="C115" s="26" t="str">
        <f>purchase!B116</f>
        <v>চেরিফল</v>
      </c>
      <c r="D115" s="11" t="str">
        <f>purchase!C116</f>
        <v>কেজি</v>
      </c>
      <c r="E115" s="34">
        <f>purchase!D116</f>
        <v>0</v>
      </c>
      <c r="F115" s="34">
        <f>purchase!F116</f>
        <v>0</v>
      </c>
      <c r="G115" s="34">
        <f>purchase!H116</f>
        <v>0</v>
      </c>
      <c r="H115" s="34">
        <f>purchase!J116</f>
        <v>0</v>
      </c>
      <c r="I115" s="34">
        <f>purchase!L116</f>
        <v>0</v>
      </c>
      <c r="J115" s="34">
        <f>purchase!N116</f>
        <v>0</v>
      </c>
      <c r="K115" s="34">
        <f>purchase!P116</f>
        <v>0</v>
      </c>
      <c r="L115" s="34">
        <f>purchase!R116</f>
        <v>0</v>
      </c>
      <c r="M115" s="21">
        <f>purchase!V116</f>
        <v>0</v>
      </c>
      <c r="N115" s="29" t="str">
        <f t="shared" si="1"/>
        <v xml:space="preserve"> </v>
      </c>
      <c r="O115" s="25"/>
    </row>
    <row r="116" spans="1:15" hidden="1" x14ac:dyDescent="0.3">
      <c r="A116" s="21">
        <f>SUBTOTAL(103,B$4:B116)</f>
        <v>54</v>
      </c>
      <c r="B116" s="21">
        <f>purchase!A117</f>
        <v>113</v>
      </c>
      <c r="C116" s="26" t="str">
        <f>purchase!B117</f>
        <v>মোরব্বা</v>
      </c>
      <c r="D116" s="11" t="str">
        <f>purchase!C117</f>
        <v>কেজি</v>
      </c>
      <c r="E116" s="34">
        <f>purchase!D117</f>
        <v>0</v>
      </c>
      <c r="F116" s="34">
        <f>purchase!F117</f>
        <v>0</v>
      </c>
      <c r="G116" s="34">
        <f>purchase!H117</f>
        <v>0</v>
      </c>
      <c r="H116" s="34">
        <f>purchase!J117</f>
        <v>0</v>
      </c>
      <c r="I116" s="34">
        <f>purchase!L117</f>
        <v>0</v>
      </c>
      <c r="J116" s="34">
        <f>purchase!N117</f>
        <v>0</v>
      </c>
      <c r="K116" s="34">
        <f>purchase!P117</f>
        <v>0</v>
      </c>
      <c r="L116" s="34">
        <f>purchase!R117</f>
        <v>0</v>
      </c>
      <c r="M116" s="21">
        <f>purchase!V117</f>
        <v>0</v>
      </c>
      <c r="N116" s="29" t="str">
        <f t="shared" si="1"/>
        <v xml:space="preserve"> </v>
      </c>
      <c r="O116" s="25"/>
    </row>
    <row r="117" spans="1:15" x14ac:dyDescent="0.3">
      <c r="A117" s="21">
        <f>SUBTOTAL(103,B$4:B117)</f>
        <v>55</v>
      </c>
      <c r="B117" s="21">
        <f>purchase!A118</f>
        <v>114</v>
      </c>
      <c r="C117" s="26" t="str">
        <f>purchase!B118</f>
        <v>লেক্সাসবিস্কুট/বেকারী বিস্কুট</v>
      </c>
      <c r="D117" s="11" t="str">
        <f>purchase!C118</f>
        <v>প্যাকেট</v>
      </c>
      <c r="E117" s="34">
        <f>purchase!D118</f>
        <v>0</v>
      </c>
      <c r="F117" s="34">
        <f>purchase!F118</f>
        <v>0</v>
      </c>
      <c r="G117" s="34">
        <f>purchase!H118</f>
        <v>0</v>
      </c>
      <c r="H117" s="34">
        <f>purchase!J118</f>
        <v>0</v>
      </c>
      <c r="I117" s="34">
        <f>purchase!L118</f>
        <v>0</v>
      </c>
      <c r="J117" s="34">
        <f>purchase!N118</f>
        <v>15</v>
      </c>
      <c r="K117" s="34">
        <f>purchase!P118</f>
        <v>7</v>
      </c>
      <c r="L117" s="34">
        <f>purchase!R118</f>
        <v>5</v>
      </c>
      <c r="M117" s="21">
        <f>purchase!V118</f>
        <v>2140</v>
      </c>
      <c r="N117" s="29" t="str">
        <f t="shared" si="1"/>
        <v>OK</v>
      </c>
      <c r="O117" s="25"/>
    </row>
    <row r="118" spans="1:15" hidden="1" x14ac:dyDescent="0.3">
      <c r="A118" s="21">
        <f>SUBTOTAL(103,B$4:B118)</f>
        <v>55</v>
      </c>
      <c r="B118" s="21">
        <f>purchase!A119</f>
        <v>115</v>
      </c>
      <c r="C118" s="26" t="str">
        <f>purchase!B119</f>
        <v>মিউনাইচ (১ লিটার)</v>
      </c>
      <c r="D118" s="11" t="str">
        <f>purchase!C119</f>
        <v>কেজি</v>
      </c>
      <c r="E118" s="34">
        <f>purchase!D119</f>
        <v>0</v>
      </c>
      <c r="F118" s="34">
        <f>purchase!F119</f>
        <v>0</v>
      </c>
      <c r="G118" s="34">
        <f>purchase!H119</f>
        <v>0</v>
      </c>
      <c r="H118" s="34">
        <f>purchase!J119</f>
        <v>0</v>
      </c>
      <c r="I118" s="34">
        <f>purchase!L119</f>
        <v>0</v>
      </c>
      <c r="J118" s="34">
        <f>purchase!N119</f>
        <v>0</v>
      </c>
      <c r="K118" s="34">
        <f>purchase!P119</f>
        <v>0</v>
      </c>
      <c r="L118" s="34">
        <f>purchase!R119</f>
        <v>0</v>
      </c>
      <c r="M118" s="32">
        <f>purchase!V119</f>
        <v>0</v>
      </c>
      <c r="N118" s="29" t="str">
        <f t="shared" si="1"/>
        <v xml:space="preserve"> </v>
      </c>
      <c r="O118" s="25"/>
    </row>
    <row r="119" spans="1:15" hidden="1" x14ac:dyDescent="0.3">
      <c r="A119" s="21">
        <f>SUBTOTAL(103,B$4:B119)</f>
        <v>55</v>
      </c>
      <c r="B119" s="21">
        <f>purchase!A120</f>
        <v>116</v>
      </c>
      <c r="C119" s="26" t="str">
        <f>purchase!B120</f>
        <v>ব্রেড কেরাম (২০০ গ্রাম)-</v>
      </c>
      <c r="D119" s="11" t="str">
        <f>purchase!C120</f>
        <v>পিস</v>
      </c>
      <c r="E119" s="34">
        <f>purchase!D120</f>
        <v>0</v>
      </c>
      <c r="F119" s="34">
        <f>purchase!F120</f>
        <v>0</v>
      </c>
      <c r="G119" s="34">
        <f>purchase!H120</f>
        <v>0</v>
      </c>
      <c r="H119" s="34">
        <f>purchase!J120</f>
        <v>0</v>
      </c>
      <c r="I119" s="34">
        <f>purchase!L120</f>
        <v>0</v>
      </c>
      <c r="J119" s="34">
        <f>purchase!N120</f>
        <v>0</v>
      </c>
      <c r="K119" s="34">
        <f>purchase!P120</f>
        <v>0</v>
      </c>
      <c r="L119" s="34">
        <f>purchase!R120</f>
        <v>0</v>
      </c>
      <c r="M119" s="21">
        <f>purchase!V120</f>
        <v>0</v>
      </c>
      <c r="N119" s="29" t="str">
        <f t="shared" si="1"/>
        <v xml:space="preserve"> </v>
      </c>
      <c r="O119" s="25"/>
    </row>
    <row r="120" spans="1:15" hidden="1" x14ac:dyDescent="0.3">
      <c r="A120" s="21">
        <f>SUBTOTAL(103,B$4:B120)</f>
        <v>55</v>
      </c>
      <c r="B120" s="21">
        <f>purchase!A121</f>
        <v>117</v>
      </c>
      <c r="C120" s="26" t="str">
        <f>purchase!B121</f>
        <v>ম্যাগী নুডুলস</v>
      </c>
      <c r="D120" s="11" t="str">
        <f>purchase!C121</f>
        <v>প্যাকেট</v>
      </c>
      <c r="E120" s="34">
        <f>purchase!D121</f>
        <v>0</v>
      </c>
      <c r="F120" s="34">
        <f>purchase!F121</f>
        <v>0</v>
      </c>
      <c r="G120" s="34">
        <f>purchase!H121</f>
        <v>0</v>
      </c>
      <c r="H120" s="34">
        <f>purchase!J121</f>
        <v>0</v>
      </c>
      <c r="I120" s="34">
        <f>purchase!L121</f>
        <v>0</v>
      </c>
      <c r="J120" s="34">
        <f>purchase!N121</f>
        <v>0</v>
      </c>
      <c r="K120" s="34">
        <f>purchase!P121</f>
        <v>0</v>
      </c>
      <c r="L120" s="34">
        <f>purchase!R121</f>
        <v>0</v>
      </c>
      <c r="M120" s="32">
        <f>purchase!V121</f>
        <v>0</v>
      </c>
      <c r="N120" s="29" t="str">
        <f t="shared" si="1"/>
        <v xml:space="preserve"> </v>
      </c>
      <c r="O120" s="25"/>
    </row>
    <row r="121" spans="1:15" hidden="1" x14ac:dyDescent="0.3">
      <c r="A121" s="21">
        <f>SUBTOTAL(103,B$4:B121)</f>
        <v>55</v>
      </c>
      <c r="B121" s="21">
        <f>purchase!A122</f>
        <v>118</v>
      </c>
      <c r="C121" s="26" t="str">
        <f>purchase!B122</f>
        <v>বুটের বেসন</v>
      </c>
      <c r="D121" s="11" t="str">
        <f>purchase!C122</f>
        <v>কেজি</v>
      </c>
      <c r="E121" s="34">
        <f>purchase!D122</f>
        <v>0</v>
      </c>
      <c r="F121" s="34">
        <f>purchase!F122</f>
        <v>0</v>
      </c>
      <c r="G121" s="34">
        <f>purchase!H122</f>
        <v>0</v>
      </c>
      <c r="H121" s="34">
        <f>purchase!J122</f>
        <v>0</v>
      </c>
      <c r="I121" s="34">
        <f>purchase!L122</f>
        <v>0</v>
      </c>
      <c r="J121" s="34">
        <f>purchase!N122</f>
        <v>0</v>
      </c>
      <c r="K121" s="34">
        <f>purchase!P122</f>
        <v>0</v>
      </c>
      <c r="L121" s="34">
        <f>purchase!R122</f>
        <v>0</v>
      </c>
      <c r="M121" s="32">
        <f>purchase!V122</f>
        <v>0</v>
      </c>
      <c r="N121" s="29" t="str">
        <f t="shared" si="1"/>
        <v xml:space="preserve"> </v>
      </c>
      <c r="O121" s="25"/>
    </row>
    <row r="122" spans="1:15" hidden="1" x14ac:dyDescent="0.3">
      <c r="A122" s="21">
        <f>SUBTOTAL(103,B$4:B122)</f>
        <v>55</v>
      </c>
      <c r="B122" s="21">
        <f>purchase!A123</f>
        <v>119</v>
      </c>
      <c r="C122" s="26" t="str">
        <f>purchase!B123</f>
        <v>ছোলা</v>
      </c>
      <c r="D122" s="11" t="str">
        <f>purchase!C123</f>
        <v>কেজি</v>
      </c>
      <c r="E122" s="34">
        <f>purchase!D123</f>
        <v>0</v>
      </c>
      <c r="F122" s="34">
        <f>purchase!F123</f>
        <v>0</v>
      </c>
      <c r="G122" s="34">
        <f>purchase!H123</f>
        <v>0</v>
      </c>
      <c r="H122" s="34">
        <f>purchase!J123</f>
        <v>0</v>
      </c>
      <c r="I122" s="34">
        <f>purchase!L123</f>
        <v>0</v>
      </c>
      <c r="J122" s="34">
        <f>purchase!N123</f>
        <v>0</v>
      </c>
      <c r="K122" s="34">
        <f>purchase!P123</f>
        <v>0</v>
      </c>
      <c r="L122" s="34">
        <f>purchase!R123</f>
        <v>0</v>
      </c>
      <c r="M122" s="32">
        <f>purchase!V123</f>
        <v>0</v>
      </c>
      <c r="N122" s="29" t="str">
        <f t="shared" si="1"/>
        <v xml:space="preserve"> </v>
      </c>
      <c r="O122" s="25"/>
    </row>
    <row r="123" spans="1:15" hidden="1" x14ac:dyDescent="0.3">
      <c r="A123" s="21">
        <f>SUBTOTAL(103,B$4:B123)</f>
        <v>55</v>
      </c>
      <c r="B123" s="21">
        <f>purchase!A124</f>
        <v>120</v>
      </c>
      <c r="C123" s="26" t="str">
        <f>purchase!B124</f>
        <v>মুড়ি</v>
      </c>
      <c r="D123" s="11" t="str">
        <f>purchase!C124</f>
        <v>কেজি</v>
      </c>
      <c r="E123" s="34">
        <f>purchase!D124</f>
        <v>0</v>
      </c>
      <c r="F123" s="34">
        <f>purchase!F124</f>
        <v>0</v>
      </c>
      <c r="G123" s="34">
        <f>purchase!H124</f>
        <v>0</v>
      </c>
      <c r="H123" s="34">
        <f>purchase!J124</f>
        <v>0</v>
      </c>
      <c r="I123" s="34">
        <f>purchase!L124</f>
        <v>0</v>
      </c>
      <c r="J123" s="34">
        <f>purchase!N124</f>
        <v>0</v>
      </c>
      <c r="K123" s="34">
        <f>purchase!P124</f>
        <v>0</v>
      </c>
      <c r="L123" s="34">
        <f>purchase!R124</f>
        <v>0</v>
      </c>
      <c r="M123" s="32">
        <f>purchase!V124</f>
        <v>0</v>
      </c>
      <c r="N123" s="29" t="str">
        <f t="shared" si="1"/>
        <v xml:space="preserve"> </v>
      </c>
      <c r="O123" s="25"/>
    </row>
    <row r="124" spans="1:15" x14ac:dyDescent="0.3">
      <c r="A124" s="21">
        <f>SUBTOTAL(103,B$4:B124)</f>
        <v>56</v>
      </c>
      <c r="B124" s="21">
        <f>purchase!A125</f>
        <v>121</v>
      </c>
      <c r="C124" s="26" t="str">
        <f>purchase!B125</f>
        <v>খেজুর /লিচু</v>
      </c>
      <c r="D124" s="11" t="str">
        <f>purchase!C125</f>
        <v>কেজি</v>
      </c>
      <c r="E124" s="34">
        <f>purchase!D125</f>
        <v>0</v>
      </c>
      <c r="F124" s="34">
        <f>purchase!F125</f>
        <v>0</v>
      </c>
      <c r="G124" s="34">
        <f>purchase!H125</f>
        <v>0</v>
      </c>
      <c r="H124" s="34">
        <f>purchase!J125</f>
        <v>0</v>
      </c>
      <c r="I124" s="34">
        <f>purchase!L125</f>
        <v>0</v>
      </c>
      <c r="J124" s="34">
        <f>purchase!N125</f>
        <v>0</v>
      </c>
      <c r="K124" s="34">
        <f>purchase!P125</f>
        <v>0</v>
      </c>
      <c r="L124" s="34">
        <f>purchase!R125</f>
        <v>1.1299999999999999</v>
      </c>
      <c r="M124" s="32">
        <f>purchase!V125</f>
        <v>1356</v>
      </c>
      <c r="N124" s="29" t="str">
        <f t="shared" si="1"/>
        <v>OK</v>
      </c>
      <c r="O124" s="25"/>
    </row>
    <row r="125" spans="1:15" x14ac:dyDescent="0.3">
      <c r="A125" s="21">
        <f>SUBTOTAL(103,B$4:B125)</f>
        <v>57</v>
      </c>
      <c r="B125" s="21">
        <f>purchase!A126</f>
        <v>122</v>
      </c>
      <c r="C125" s="26" t="str">
        <f>purchase!B126</f>
        <v>পাকা কলা</v>
      </c>
      <c r="D125" s="11" t="str">
        <f>purchase!C126</f>
        <v>পিস</v>
      </c>
      <c r="E125" s="34">
        <f>purchase!D126</f>
        <v>65</v>
      </c>
      <c r="F125" s="34">
        <f>purchase!F126</f>
        <v>32</v>
      </c>
      <c r="G125" s="34">
        <f>purchase!H126</f>
        <v>16</v>
      </c>
      <c r="H125" s="34">
        <f>purchase!J126</f>
        <v>32</v>
      </c>
      <c r="I125" s="34">
        <f>purchase!L126</f>
        <v>46</v>
      </c>
      <c r="J125" s="34">
        <f>purchase!N126</f>
        <v>44</v>
      </c>
      <c r="K125" s="34">
        <f>purchase!P126</f>
        <v>140</v>
      </c>
      <c r="L125" s="34">
        <f>purchase!R126</f>
        <v>330</v>
      </c>
      <c r="M125" s="21">
        <f>purchase!V126</f>
        <v>7050</v>
      </c>
      <c r="N125" s="29" t="str">
        <f t="shared" si="1"/>
        <v>OK</v>
      </c>
      <c r="O125" s="25"/>
    </row>
    <row r="126" spans="1:15" x14ac:dyDescent="0.3">
      <c r="A126" s="21">
        <f>SUBTOTAL(103,B$4:B126)</f>
        <v>58</v>
      </c>
      <c r="B126" s="21">
        <f>purchase!A127</f>
        <v>123</v>
      </c>
      <c r="C126" s="26" t="str">
        <f>purchase!B127</f>
        <v>কমলা</v>
      </c>
      <c r="D126" s="11" t="str">
        <f>purchase!C127</f>
        <v>কেজি</v>
      </c>
      <c r="E126" s="34">
        <f>purchase!D127</f>
        <v>3.5</v>
      </c>
      <c r="F126" s="34">
        <f>purchase!F127</f>
        <v>6.8</v>
      </c>
      <c r="G126" s="34">
        <f>purchase!H127</f>
        <v>0</v>
      </c>
      <c r="H126" s="34">
        <f>purchase!J127</f>
        <v>0</v>
      </c>
      <c r="I126" s="34">
        <f>purchase!L127</f>
        <v>0</v>
      </c>
      <c r="J126" s="34">
        <f>purchase!N127</f>
        <v>0</v>
      </c>
      <c r="K126" s="34">
        <f>purchase!P127</f>
        <v>0</v>
      </c>
      <c r="L126" s="34">
        <f>purchase!R127</f>
        <v>5.08</v>
      </c>
      <c r="M126" s="21">
        <f>purchase!V127</f>
        <v>4383</v>
      </c>
      <c r="N126" s="29" t="str">
        <f t="shared" si="1"/>
        <v>OK</v>
      </c>
      <c r="O126" s="25"/>
    </row>
    <row r="127" spans="1:15" x14ac:dyDescent="0.3">
      <c r="A127" s="21">
        <f>SUBTOTAL(103,B$4:B127)</f>
        <v>59</v>
      </c>
      <c r="B127" s="21">
        <f>purchase!A128</f>
        <v>124</v>
      </c>
      <c r="C127" s="26" t="str">
        <f>purchase!B128</f>
        <v>পাকা পেপে</v>
      </c>
      <c r="D127" s="11" t="str">
        <f>purchase!C128</f>
        <v>কেজি</v>
      </c>
      <c r="E127" s="34">
        <f>purchase!D128</f>
        <v>21.1</v>
      </c>
      <c r="F127" s="34">
        <f>purchase!F128</f>
        <v>0</v>
      </c>
      <c r="G127" s="34">
        <f>purchase!H128</f>
        <v>0</v>
      </c>
      <c r="H127" s="34">
        <f>purchase!J128</f>
        <v>0</v>
      </c>
      <c r="I127" s="34">
        <f>purchase!L128</f>
        <v>0</v>
      </c>
      <c r="J127" s="34">
        <f>purchase!N128</f>
        <v>0</v>
      </c>
      <c r="K127" s="34">
        <f>purchase!P128</f>
        <v>0</v>
      </c>
      <c r="L127" s="34">
        <f>purchase!R128</f>
        <v>0</v>
      </c>
      <c r="M127" s="21">
        <f>purchase!V128</f>
        <v>2532</v>
      </c>
      <c r="N127" s="29" t="str">
        <f t="shared" si="1"/>
        <v>OK</v>
      </c>
      <c r="O127" s="25"/>
    </row>
    <row r="128" spans="1:15" x14ac:dyDescent="0.3">
      <c r="A128" s="21">
        <f>SUBTOTAL(103,B$4:B128)</f>
        <v>60</v>
      </c>
      <c r="B128" s="21">
        <f>purchase!A129</f>
        <v>125</v>
      </c>
      <c r="C128" s="26" t="str">
        <f>purchase!B129</f>
        <v>আপেল (সবুজ/লাল)</v>
      </c>
      <c r="D128" s="11" t="str">
        <f>purchase!C129</f>
        <v>কেজি</v>
      </c>
      <c r="E128" s="34">
        <f>purchase!D129</f>
        <v>0</v>
      </c>
      <c r="F128" s="34">
        <f>purchase!F129</f>
        <v>0</v>
      </c>
      <c r="G128" s="34">
        <f>purchase!H129</f>
        <v>0</v>
      </c>
      <c r="H128" s="34">
        <f>purchase!J129</f>
        <v>0</v>
      </c>
      <c r="I128" s="34">
        <f>purchase!L129</f>
        <v>0</v>
      </c>
      <c r="J128" s="34">
        <f>purchase!N129</f>
        <v>0</v>
      </c>
      <c r="K128" s="34">
        <f>purchase!P129</f>
        <v>3.9</v>
      </c>
      <c r="L128" s="34">
        <f>purchase!R129</f>
        <v>0</v>
      </c>
      <c r="M128" s="21">
        <f>purchase!V129</f>
        <v>1287</v>
      </c>
      <c r="N128" s="29" t="str">
        <f t="shared" si="1"/>
        <v>OK</v>
      </c>
      <c r="O128" s="25"/>
    </row>
    <row r="129" spans="1:15" hidden="1" x14ac:dyDescent="0.3">
      <c r="A129" s="21">
        <f>SUBTOTAL(103,B$4:B129)</f>
        <v>60</v>
      </c>
      <c r="B129" s="21">
        <f>purchase!A130</f>
        <v>126</v>
      </c>
      <c r="C129" s="26" t="str">
        <f>purchase!B130</f>
        <v>আঙ্গুর (সবুজ/লাল)</v>
      </c>
      <c r="D129" s="11" t="str">
        <f>purchase!C130</f>
        <v>কেজি</v>
      </c>
      <c r="E129" s="34">
        <f>purchase!D130</f>
        <v>0</v>
      </c>
      <c r="F129" s="34">
        <f>purchase!F130</f>
        <v>0</v>
      </c>
      <c r="G129" s="34">
        <f>purchase!H130</f>
        <v>0</v>
      </c>
      <c r="H129" s="34">
        <f>purchase!J130</f>
        <v>0</v>
      </c>
      <c r="I129" s="34">
        <f>purchase!L130</f>
        <v>0</v>
      </c>
      <c r="J129" s="34">
        <f>purchase!N130</f>
        <v>0</v>
      </c>
      <c r="K129" s="34">
        <f>purchase!P130</f>
        <v>0</v>
      </c>
      <c r="L129" s="34">
        <f>purchase!R130</f>
        <v>0</v>
      </c>
      <c r="M129" s="32">
        <f>purchase!V130</f>
        <v>0</v>
      </c>
      <c r="N129" s="29" t="str">
        <f t="shared" si="1"/>
        <v xml:space="preserve"> </v>
      </c>
      <c r="O129" s="25"/>
    </row>
    <row r="130" spans="1:15" hidden="1" x14ac:dyDescent="0.3">
      <c r="A130" s="21">
        <f>SUBTOTAL(103,B$4:B130)</f>
        <v>60</v>
      </c>
      <c r="B130" s="21">
        <f>purchase!A131</f>
        <v>127</v>
      </c>
      <c r="C130" s="26" t="str">
        <f>purchase!B131</f>
        <v>মাল্টা</v>
      </c>
      <c r="D130" s="11" t="str">
        <f>purchase!C131</f>
        <v>কেজি</v>
      </c>
      <c r="E130" s="34">
        <f>purchase!D131</f>
        <v>0</v>
      </c>
      <c r="F130" s="34">
        <f>purchase!F131</f>
        <v>0</v>
      </c>
      <c r="G130" s="34">
        <f>purchase!H131</f>
        <v>0</v>
      </c>
      <c r="H130" s="34">
        <f>purchase!J131</f>
        <v>0</v>
      </c>
      <c r="I130" s="34">
        <f>purchase!L131</f>
        <v>0</v>
      </c>
      <c r="J130" s="34">
        <f>purchase!N131</f>
        <v>0</v>
      </c>
      <c r="K130" s="34">
        <f>purchase!P131</f>
        <v>0</v>
      </c>
      <c r="L130" s="34">
        <f>purchase!R131</f>
        <v>0</v>
      </c>
      <c r="M130" s="21">
        <f>purchase!V131</f>
        <v>0</v>
      </c>
      <c r="N130" s="29" t="str">
        <f t="shared" si="1"/>
        <v xml:space="preserve"> </v>
      </c>
      <c r="O130" s="25"/>
    </row>
    <row r="131" spans="1:15" x14ac:dyDescent="0.3">
      <c r="A131" s="21">
        <f>SUBTOTAL(103,B$4:B131)</f>
        <v>61</v>
      </c>
      <c r="B131" s="21">
        <f>purchase!A132</f>
        <v>128</v>
      </c>
      <c r="C131" s="26" t="str">
        <f>purchase!B132</f>
        <v>পেয়ারা</v>
      </c>
      <c r="D131" s="11" t="str">
        <f>purchase!C132</f>
        <v>কেজি</v>
      </c>
      <c r="E131" s="34">
        <f>purchase!D132</f>
        <v>10</v>
      </c>
      <c r="F131" s="34">
        <f>purchase!F132</f>
        <v>0</v>
      </c>
      <c r="G131" s="34">
        <f>purchase!H132</f>
        <v>0</v>
      </c>
      <c r="H131" s="34">
        <f>purchase!J132</f>
        <v>0</v>
      </c>
      <c r="I131" s="34">
        <f>purchase!L132</f>
        <v>0</v>
      </c>
      <c r="J131" s="34">
        <f>purchase!N132</f>
        <v>0</v>
      </c>
      <c r="K131" s="34">
        <f>purchase!P132</f>
        <v>5</v>
      </c>
      <c r="L131" s="34">
        <f>purchase!R132</f>
        <v>8</v>
      </c>
      <c r="M131" s="21">
        <f>purchase!V132</f>
        <v>2300</v>
      </c>
      <c r="N131" s="29" t="str">
        <f t="shared" si="1"/>
        <v>OK</v>
      </c>
      <c r="O131" s="25"/>
    </row>
    <row r="132" spans="1:15" hidden="1" x14ac:dyDescent="0.3">
      <c r="A132" s="21">
        <f>SUBTOTAL(103,B$4:B132)</f>
        <v>61</v>
      </c>
      <c r="B132" s="21">
        <f>purchase!A133</f>
        <v>129</v>
      </c>
      <c r="C132" s="26" t="str">
        <f>purchase!B133</f>
        <v>তরমুজ/ডাব/ছবেদা/বরই</v>
      </c>
      <c r="D132" s="11" t="str">
        <f>purchase!C133</f>
        <v>কেজি</v>
      </c>
      <c r="E132" s="34">
        <f>purchase!D133</f>
        <v>0</v>
      </c>
      <c r="F132" s="34">
        <f>purchase!F133</f>
        <v>0</v>
      </c>
      <c r="G132" s="34">
        <f>purchase!H133</f>
        <v>0</v>
      </c>
      <c r="H132" s="34">
        <f>purchase!J133</f>
        <v>0</v>
      </c>
      <c r="I132" s="34">
        <f>purchase!L133</f>
        <v>0</v>
      </c>
      <c r="J132" s="34">
        <f>purchase!N133</f>
        <v>0</v>
      </c>
      <c r="K132" s="34">
        <f>purchase!P133</f>
        <v>0</v>
      </c>
      <c r="L132" s="34">
        <f>purchase!R133</f>
        <v>0</v>
      </c>
      <c r="M132" s="32">
        <f>purchase!V133</f>
        <v>0</v>
      </c>
      <c r="N132" s="29" t="str">
        <f t="shared" si="1"/>
        <v xml:space="preserve"> </v>
      </c>
      <c r="O132" s="25"/>
    </row>
    <row r="133" spans="1:15" hidden="1" x14ac:dyDescent="0.3">
      <c r="A133" s="21">
        <f>SUBTOTAL(103,B$4:B133)</f>
        <v>61</v>
      </c>
      <c r="B133" s="21">
        <f>purchase!A134</f>
        <v>130</v>
      </c>
      <c r="C133" s="26" t="str">
        <f>purchase!B134</f>
        <v>আম</v>
      </c>
      <c r="D133" s="11" t="str">
        <f>purchase!C134</f>
        <v>কেজি</v>
      </c>
      <c r="E133" s="34">
        <f>purchase!D134</f>
        <v>0</v>
      </c>
      <c r="F133" s="34">
        <f>purchase!F134</f>
        <v>0</v>
      </c>
      <c r="G133" s="34">
        <f>purchase!H134</f>
        <v>0</v>
      </c>
      <c r="H133" s="34">
        <f>purchase!J134</f>
        <v>0</v>
      </c>
      <c r="I133" s="34">
        <f>purchase!L134</f>
        <v>0</v>
      </c>
      <c r="J133" s="34">
        <f>purchase!N134</f>
        <v>0</v>
      </c>
      <c r="K133" s="34">
        <f>purchase!P134</f>
        <v>0</v>
      </c>
      <c r="L133" s="34">
        <f>purchase!R134</f>
        <v>0</v>
      </c>
      <c r="M133" s="32">
        <f>purchase!V134</f>
        <v>0</v>
      </c>
      <c r="N133" s="29" t="str">
        <f t="shared" ref="N133:N196" si="2">IF(M133&lt;&gt;0, "OK"," ")</f>
        <v xml:space="preserve"> </v>
      </c>
      <c r="O133" s="25"/>
    </row>
    <row r="134" spans="1:15" hidden="1" x14ac:dyDescent="0.3">
      <c r="A134" s="21">
        <f>SUBTOTAL(103,B$4:B134)</f>
        <v>61</v>
      </c>
      <c r="B134" s="21">
        <f>purchase!A135</f>
        <v>131</v>
      </c>
      <c r="C134" s="26" t="str">
        <f>purchase!B135</f>
        <v>ড্রাগন</v>
      </c>
      <c r="D134" s="11" t="str">
        <f>purchase!C135</f>
        <v>কেজি</v>
      </c>
      <c r="E134" s="34">
        <f>purchase!D135</f>
        <v>0</v>
      </c>
      <c r="F134" s="34">
        <f>purchase!F135</f>
        <v>0</v>
      </c>
      <c r="G134" s="34">
        <f>purchase!H135</f>
        <v>0</v>
      </c>
      <c r="H134" s="34">
        <f>purchase!J135</f>
        <v>0</v>
      </c>
      <c r="I134" s="34">
        <f>purchase!L135</f>
        <v>0</v>
      </c>
      <c r="J134" s="34">
        <f>purchase!N135</f>
        <v>0</v>
      </c>
      <c r="K134" s="34">
        <f>purchase!P135</f>
        <v>0</v>
      </c>
      <c r="L134" s="34">
        <f>purchase!R135</f>
        <v>0</v>
      </c>
      <c r="M134" s="32">
        <f>purchase!V135</f>
        <v>0</v>
      </c>
      <c r="N134" s="29" t="str">
        <f t="shared" si="2"/>
        <v xml:space="preserve"> </v>
      </c>
      <c r="O134" s="25"/>
    </row>
    <row r="135" spans="1:15" x14ac:dyDescent="0.3">
      <c r="A135" s="21">
        <f>SUBTOTAL(103,B$4:B135)</f>
        <v>62</v>
      </c>
      <c r="B135" s="21">
        <f>purchase!A136</f>
        <v>132</v>
      </c>
      <c r="C135" s="26" t="str">
        <f>purchase!B136</f>
        <v>আনারস</v>
      </c>
      <c r="D135" s="11" t="str">
        <f>purchase!C136</f>
        <v>পিস</v>
      </c>
      <c r="E135" s="34">
        <f>purchase!D136</f>
        <v>21</v>
      </c>
      <c r="F135" s="34">
        <f>purchase!F136</f>
        <v>2</v>
      </c>
      <c r="G135" s="34">
        <f>purchase!H136</f>
        <v>0</v>
      </c>
      <c r="H135" s="34">
        <f>purchase!J136</f>
        <v>0</v>
      </c>
      <c r="I135" s="34">
        <f>purchase!L136</f>
        <v>0</v>
      </c>
      <c r="J135" s="34">
        <f>purchase!N136</f>
        <v>0</v>
      </c>
      <c r="K135" s="34">
        <f>purchase!P136</f>
        <v>0</v>
      </c>
      <c r="L135" s="34">
        <f>purchase!R136</f>
        <v>0</v>
      </c>
      <c r="M135" s="32">
        <f>purchase!V136</f>
        <v>720</v>
      </c>
      <c r="N135" s="29" t="str">
        <f t="shared" si="2"/>
        <v>OK</v>
      </c>
      <c r="O135" s="25"/>
    </row>
    <row r="136" spans="1:15" hidden="1" x14ac:dyDescent="0.3">
      <c r="A136" s="21">
        <f>SUBTOTAL(103,B$4:B136)</f>
        <v>62</v>
      </c>
      <c r="B136" s="21">
        <f>purchase!A137</f>
        <v>133</v>
      </c>
      <c r="C136" s="26" t="str">
        <f>purchase!B137</f>
        <v>লটকন</v>
      </c>
      <c r="D136" s="11" t="str">
        <f>purchase!C137</f>
        <v>কেজি</v>
      </c>
      <c r="E136" s="34">
        <f>purchase!D137</f>
        <v>0</v>
      </c>
      <c r="F136" s="34">
        <f>purchase!F137</f>
        <v>0</v>
      </c>
      <c r="G136" s="34">
        <f>purchase!H137</f>
        <v>0</v>
      </c>
      <c r="H136" s="34">
        <f>purchase!J137</f>
        <v>0</v>
      </c>
      <c r="I136" s="34">
        <f>purchase!L137</f>
        <v>0</v>
      </c>
      <c r="J136" s="34">
        <f>purchase!N137</f>
        <v>0</v>
      </c>
      <c r="K136" s="34">
        <f>purchase!P137</f>
        <v>0</v>
      </c>
      <c r="L136" s="34">
        <f>purchase!R137</f>
        <v>0</v>
      </c>
      <c r="M136" s="32">
        <f>purchase!V137</f>
        <v>0</v>
      </c>
      <c r="N136" s="29" t="str">
        <f t="shared" si="2"/>
        <v xml:space="preserve"> </v>
      </c>
      <c r="O136" s="25"/>
    </row>
    <row r="137" spans="1:15" hidden="1" x14ac:dyDescent="0.3">
      <c r="A137" s="21">
        <f>SUBTOTAL(103,B$4:B137)</f>
        <v>62</v>
      </c>
      <c r="B137" s="21">
        <f>purchase!A138</f>
        <v>134</v>
      </c>
      <c r="C137" s="26" t="str">
        <f>purchase!B138</f>
        <v>নাসপাতি/আনার/নাগফল</v>
      </c>
      <c r="D137" s="11" t="str">
        <f>purchase!C138</f>
        <v>কেজি</v>
      </c>
      <c r="E137" s="34">
        <f>purchase!D138</f>
        <v>0</v>
      </c>
      <c r="F137" s="34">
        <f>purchase!F138</f>
        <v>0</v>
      </c>
      <c r="G137" s="34">
        <f>purchase!H138</f>
        <v>0</v>
      </c>
      <c r="H137" s="34">
        <f>purchase!J138</f>
        <v>0</v>
      </c>
      <c r="I137" s="34">
        <f>purchase!L138</f>
        <v>0</v>
      </c>
      <c r="J137" s="34">
        <f>purchase!N138</f>
        <v>0</v>
      </c>
      <c r="K137" s="34">
        <f>purchase!P138</f>
        <v>0</v>
      </c>
      <c r="L137" s="34">
        <f>purchase!R138</f>
        <v>0</v>
      </c>
      <c r="M137" s="21">
        <f>purchase!V138</f>
        <v>0</v>
      </c>
      <c r="N137" s="29" t="str">
        <f t="shared" si="2"/>
        <v xml:space="preserve"> </v>
      </c>
      <c r="O137" s="25"/>
    </row>
    <row r="138" spans="1:15" hidden="1" x14ac:dyDescent="0.3">
      <c r="A138" s="21">
        <f>SUBTOTAL(103,B$4:B138)</f>
        <v>62</v>
      </c>
      <c r="B138" s="21">
        <f>purchase!A139</f>
        <v>135</v>
      </c>
      <c r="C138" s="26" t="str">
        <f>purchase!B139</f>
        <v>আমড়া</v>
      </c>
      <c r="D138" s="11" t="str">
        <f>purchase!C139</f>
        <v>কেজি</v>
      </c>
      <c r="E138" s="34">
        <f>purchase!D139</f>
        <v>0</v>
      </c>
      <c r="F138" s="34">
        <f>purchase!F139</f>
        <v>0</v>
      </c>
      <c r="G138" s="34">
        <f>purchase!H139</f>
        <v>0</v>
      </c>
      <c r="H138" s="34">
        <f>purchase!J139</f>
        <v>0</v>
      </c>
      <c r="I138" s="34">
        <f>purchase!L139</f>
        <v>0</v>
      </c>
      <c r="J138" s="34">
        <f>purchase!N139</f>
        <v>0</v>
      </c>
      <c r="K138" s="34">
        <f>purchase!P139</f>
        <v>0</v>
      </c>
      <c r="L138" s="34">
        <f>purchase!R139</f>
        <v>0</v>
      </c>
      <c r="M138" s="32">
        <f>purchase!V139</f>
        <v>0</v>
      </c>
      <c r="N138" s="29" t="str">
        <f t="shared" si="2"/>
        <v xml:space="preserve"> </v>
      </c>
      <c r="O138" s="25"/>
    </row>
    <row r="139" spans="1:15" ht="33" hidden="1" x14ac:dyDescent="0.3">
      <c r="A139" s="21">
        <f>SUBTOTAL(103,B$4:B139)</f>
        <v>62</v>
      </c>
      <c r="B139" s="21">
        <f>purchase!A140</f>
        <v>136</v>
      </c>
      <c r="C139" s="26" t="str">
        <f>purchase!B140</f>
        <v>কোক/স্প্রাইট (বোতল) ২.২৫ লিটার</v>
      </c>
      <c r="D139" s="11" t="str">
        <f>purchase!C140</f>
        <v>পিস</v>
      </c>
      <c r="E139" s="34">
        <f>purchase!D140</f>
        <v>0</v>
      </c>
      <c r="F139" s="34">
        <f>purchase!F140</f>
        <v>0</v>
      </c>
      <c r="G139" s="34">
        <f>purchase!H140</f>
        <v>0</v>
      </c>
      <c r="H139" s="34">
        <f>purchase!J140</f>
        <v>0</v>
      </c>
      <c r="I139" s="34">
        <f>purchase!L140</f>
        <v>0</v>
      </c>
      <c r="J139" s="34">
        <f>purchase!N140</f>
        <v>0</v>
      </c>
      <c r="K139" s="34">
        <f>purchase!P140</f>
        <v>0</v>
      </c>
      <c r="L139" s="34">
        <f>purchase!R140</f>
        <v>0</v>
      </c>
      <c r="M139" s="32">
        <f>purchase!V140</f>
        <v>0</v>
      </c>
      <c r="N139" s="29" t="str">
        <f t="shared" si="2"/>
        <v xml:space="preserve"> </v>
      </c>
      <c r="O139" s="25"/>
    </row>
    <row r="140" spans="1:15" hidden="1" x14ac:dyDescent="0.3">
      <c r="A140" s="21">
        <f>SUBTOTAL(103,B$4:B140)</f>
        <v>62</v>
      </c>
      <c r="B140" s="21">
        <f>purchase!A141</f>
        <v>137</v>
      </c>
      <c r="C140" s="26" t="str">
        <f>purchase!B141</f>
        <v>সেজান/ফান্টা জুস/লাবাং</v>
      </c>
      <c r="D140" s="11" t="str">
        <f>purchase!C141</f>
        <v>পিস</v>
      </c>
      <c r="E140" s="34">
        <f>purchase!D141</f>
        <v>0</v>
      </c>
      <c r="F140" s="34">
        <f>purchase!F141</f>
        <v>0</v>
      </c>
      <c r="G140" s="34">
        <f>purchase!H141</f>
        <v>0</v>
      </c>
      <c r="H140" s="34">
        <f>purchase!J141</f>
        <v>0</v>
      </c>
      <c r="I140" s="34">
        <f>purchase!L141</f>
        <v>0</v>
      </c>
      <c r="J140" s="34">
        <f>purchase!N141</f>
        <v>0</v>
      </c>
      <c r="K140" s="34">
        <f>purchase!P141</f>
        <v>0</v>
      </c>
      <c r="L140" s="34">
        <f>purchase!R141</f>
        <v>0</v>
      </c>
      <c r="M140" s="32">
        <f>purchase!V141</f>
        <v>0</v>
      </c>
      <c r="N140" s="29" t="str">
        <f t="shared" si="2"/>
        <v xml:space="preserve"> </v>
      </c>
      <c r="O140" s="25"/>
    </row>
    <row r="141" spans="1:15" hidden="1" x14ac:dyDescent="0.3">
      <c r="A141" s="21">
        <f>SUBTOTAL(103,B$4:B141)</f>
        <v>62</v>
      </c>
      <c r="B141" s="21">
        <f>purchase!A142</f>
        <v>138</v>
      </c>
      <c r="C141" s="26" t="str">
        <f>purchase!B142</f>
        <v xml:space="preserve">মাল্টা জুস </v>
      </c>
      <c r="D141" s="11" t="str">
        <f>purchase!C142</f>
        <v>পিস</v>
      </c>
      <c r="E141" s="34">
        <f>purchase!D142</f>
        <v>0</v>
      </c>
      <c r="F141" s="34">
        <f>purchase!F142</f>
        <v>0</v>
      </c>
      <c r="G141" s="34">
        <f>purchase!H142</f>
        <v>0</v>
      </c>
      <c r="H141" s="34">
        <f>purchase!J142</f>
        <v>0</v>
      </c>
      <c r="I141" s="34">
        <f>purchase!L142</f>
        <v>0</v>
      </c>
      <c r="J141" s="34">
        <f>purchase!N142</f>
        <v>0</v>
      </c>
      <c r="K141" s="34">
        <f>purchase!P142</f>
        <v>0</v>
      </c>
      <c r="L141" s="34">
        <f>purchase!R142</f>
        <v>0</v>
      </c>
      <c r="M141" s="32">
        <f>purchase!V142</f>
        <v>0</v>
      </c>
      <c r="N141" s="29" t="str">
        <f t="shared" si="2"/>
        <v xml:space="preserve"> </v>
      </c>
      <c r="O141" s="25"/>
    </row>
    <row r="142" spans="1:15" x14ac:dyDescent="0.3">
      <c r="A142" s="21">
        <f>SUBTOTAL(103,B$4:B142)</f>
        <v>63</v>
      </c>
      <c r="B142" s="21">
        <f>purchase!A143</f>
        <v>139</v>
      </c>
      <c r="C142" s="26" t="str">
        <f>purchase!B143</f>
        <v>কোক/স্প্রাইট (২৫০ মি.লি.বোতল)</v>
      </c>
      <c r="D142" s="11" t="str">
        <f>purchase!C143</f>
        <v>পিস</v>
      </c>
      <c r="E142" s="34">
        <f>purchase!D143</f>
        <v>0</v>
      </c>
      <c r="F142" s="34">
        <f>purchase!F143</f>
        <v>0</v>
      </c>
      <c r="G142" s="34">
        <f>purchase!H143</f>
        <v>0</v>
      </c>
      <c r="H142" s="34">
        <f>purchase!J143</f>
        <v>0</v>
      </c>
      <c r="I142" s="34">
        <f>purchase!L143</f>
        <v>0</v>
      </c>
      <c r="J142" s="34">
        <f>purchase!N143</f>
        <v>0</v>
      </c>
      <c r="K142" s="34">
        <f>purchase!P143</f>
        <v>32</v>
      </c>
      <c r="L142" s="34">
        <f>purchase!R143</f>
        <v>50</v>
      </c>
      <c r="M142" s="21">
        <f>purchase!V143</f>
        <v>1691</v>
      </c>
      <c r="N142" s="29" t="str">
        <f t="shared" si="2"/>
        <v>OK</v>
      </c>
      <c r="O142" s="25"/>
    </row>
    <row r="143" spans="1:15" x14ac:dyDescent="0.3">
      <c r="A143" s="21">
        <f>SUBTOTAL(103,B$4:B143)</f>
        <v>64</v>
      </c>
      <c r="B143" s="21">
        <f>purchase!A144</f>
        <v>140</v>
      </c>
      <c r="C143" s="26" t="str">
        <f>purchase!B144</f>
        <v>কোক/স্প্রাইট ক্যান (ডায়েট-,নর-)</v>
      </c>
      <c r="D143" s="11" t="str">
        <f>purchase!C144</f>
        <v>পিস</v>
      </c>
      <c r="E143" s="34">
        <f>purchase!D144</f>
        <v>0</v>
      </c>
      <c r="F143" s="34">
        <f>purchase!F144</f>
        <v>0</v>
      </c>
      <c r="G143" s="34">
        <f>purchase!H144</f>
        <v>0</v>
      </c>
      <c r="H143" s="34">
        <f>purchase!J144</f>
        <v>0</v>
      </c>
      <c r="I143" s="34">
        <f>purchase!L144</f>
        <v>0</v>
      </c>
      <c r="J143" s="34">
        <f>purchase!N144</f>
        <v>0</v>
      </c>
      <c r="K143" s="34">
        <f>purchase!P144</f>
        <v>2</v>
      </c>
      <c r="L143" s="34">
        <f>purchase!R144</f>
        <v>0</v>
      </c>
      <c r="M143" s="21">
        <f>purchase!V144</f>
        <v>140</v>
      </c>
      <c r="N143" s="29" t="str">
        <f t="shared" si="2"/>
        <v>OK</v>
      </c>
      <c r="O143" s="25"/>
    </row>
    <row r="144" spans="1:15" x14ac:dyDescent="0.3">
      <c r="A144" s="21">
        <f>SUBTOTAL(103,B$4:B144)</f>
        <v>65</v>
      </c>
      <c r="B144" s="21">
        <f>purchase!A145</f>
        <v>141</v>
      </c>
      <c r="C144" s="26" t="str">
        <f>purchase!B145</f>
        <v>খাসীর মাংস (কাচ্চি/ রেজা)</v>
      </c>
      <c r="D144" s="11" t="str">
        <f>purchase!C145</f>
        <v>কেজি</v>
      </c>
      <c r="E144" s="34">
        <f>purchase!D145</f>
        <v>6</v>
      </c>
      <c r="F144" s="34">
        <f>purchase!F145</f>
        <v>40</v>
      </c>
      <c r="G144" s="34">
        <f>purchase!H145</f>
        <v>0</v>
      </c>
      <c r="H144" s="34">
        <f>purchase!J145</f>
        <v>0</v>
      </c>
      <c r="I144" s="34">
        <f>purchase!L145</f>
        <v>0</v>
      </c>
      <c r="J144" s="34">
        <f>purchase!N145</f>
        <v>30</v>
      </c>
      <c r="K144" s="34">
        <f>purchase!P145</f>
        <v>46</v>
      </c>
      <c r="L144" s="34">
        <f>purchase!R145</f>
        <v>25</v>
      </c>
      <c r="M144" s="21">
        <f>purchase!V145</f>
        <v>169050</v>
      </c>
      <c r="N144" s="29" t="str">
        <f t="shared" si="2"/>
        <v>OK</v>
      </c>
      <c r="O144" s="25"/>
    </row>
    <row r="145" spans="1:15" hidden="1" x14ac:dyDescent="0.3">
      <c r="A145" s="21">
        <f>SUBTOTAL(103,B$4:B145)</f>
        <v>65</v>
      </c>
      <c r="B145" s="21">
        <f>purchase!A146</f>
        <v>142</v>
      </c>
      <c r="C145" s="26" t="str">
        <f>purchase!B146</f>
        <v>খাসীর মাথা</v>
      </c>
      <c r="D145" s="11" t="str">
        <f>purchase!C146</f>
        <v>কেজি</v>
      </c>
      <c r="E145" s="34">
        <f>purchase!D146</f>
        <v>0</v>
      </c>
      <c r="F145" s="34">
        <f>purchase!F146</f>
        <v>0</v>
      </c>
      <c r="G145" s="34">
        <f>purchase!H146</f>
        <v>0</v>
      </c>
      <c r="H145" s="34">
        <f>purchase!J146</f>
        <v>0</v>
      </c>
      <c r="I145" s="34">
        <f>purchase!L146</f>
        <v>0</v>
      </c>
      <c r="J145" s="34">
        <f>purchase!N146</f>
        <v>0</v>
      </c>
      <c r="K145" s="34">
        <f>purchase!P146</f>
        <v>0</v>
      </c>
      <c r="L145" s="34">
        <f>purchase!R146</f>
        <v>0</v>
      </c>
      <c r="M145" s="32">
        <f>purchase!V146</f>
        <v>0</v>
      </c>
      <c r="N145" s="29" t="str">
        <f t="shared" si="2"/>
        <v xml:space="preserve"> </v>
      </c>
      <c r="O145" s="25"/>
    </row>
    <row r="146" spans="1:15" hidden="1" x14ac:dyDescent="0.3">
      <c r="A146" s="21">
        <f>SUBTOTAL(103,B$4:B146)</f>
        <v>65</v>
      </c>
      <c r="B146" s="21">
        <f>purchase!A147</f>
        <v>143</v>
      </c>
      <c r="C146" s="26" t="str">
        <f>purchase!B147</f>
        <v>খাসীর কলিজা</v>
      </c>
      <c r="D146" s="11" t="str">
        <f>purchase!C147</f>
        <v>কেজি</v>
      </c>
      <c r="E146" s="34">
        <f>purchase!D147</f>
        <v>0</v>
      </c>
      <c r="F146" s="34">
        <f>purchase!F147</f>
        <v>0</v>
      </c>
      <c r="G146" s="34">
        <f>purchase!H147</f>
        <v>0</v>
      </c>
      <c r="H146" s="34">
        <f>purchase!J147</f>
        <v>0</v>
      </c>
      <c r="I146" s="34">
        <f>purchase!L147</f>
        <v>0</v>
      </c>
      <c r="J146" s="34">
        <f>purchase!N147</f>
        <v>0</v>
      </c>
      <c r="K146" s="34">
        <f>purchase!P147</f>
        <v>0</v>
      </c>
      <c r="L146" s="34">
        <f>purchase!R147</f>
        <v>0</v>
      </c>
      <c r="M146" s="21">
        <f>purchase!V147</f>
        <v>0</v>
      </c>
      <c r="N146" s="29" t="str">
        <f t="shared" si="2"/>
        <v xml:space="preserve"> </v>
      </c>
      <c r="O146" s="25"/>
    </row>
    <row r="147" spans="1:15" x14ac:dyDescent="0.3">
      <c r="A147" s="21">
        <f>SUBTOTAL(103,B$4:B147)</f>
        <v>66</v>
      </c>
      <c r="B147" s="21">
        <f>purchase!A148</f>
        <v>144</v>
      </c>
      <c r="C147" s="26" t="str">
        <f>purchase!B148</f>
        <v>খাসীর কিমা</v>
      </c>
      <c r="D147" s="11" t="str">
        <f>purchase!C148</f>
        <v>কেজি</v>
      </c>
      <c r="E147" s="34">
        <f>purchase!D148</f>
        <v>0</v>
      </c>
      <c r="F147" s="34">
        <f>purchase!F148</f>
        <v>0</v>
      </c>
      <c r="G147" s="34">
        <f>purchase!H148</f>
        <v>0</v>
      </c>
      <c r="H147" s="34">
        <f>purchase!J148</f>
        <v>0</v>
      </c>
      <c r="I147" s="34">
        <f>purchase!L148</f>
        <v>0</v>
      </c>
      <c r="J147" s="34">
        <f>purchase!N148</f>
        <v>0</v>
      </c>
      <c r="K147" s="34">
        <f>purchase!P148</f>
        <v>0</v>
      </c>
      <c r="L147" s="34">
        <f>purchase!R148</f>
        <v>1</v>
      </c>
      <c r="M147" s="21">
        <f>purchase!V148</f>
        <v>1150</v>
      </c>
      <c r="N147" s="29" t="str">
        <f t="shared" si="2"/>
        <v>OK</v>
      </c>
      <c r="O147" s="25"/>
    </row>
    <row r="148" spans="1:15" hidden="1" x14ac:dyDescent="0.3">
      <c r="A148" s="21">
        <f>SUBTOTAL(103,B$4:B148)</f>
        <v>66</v>
      </c>
      <c r="B148" s="21">
        <f>purchase!A149</f>
        <v>145</v>
      </c>
      <c r="C148" s="26" t="str">
        <f>purchase!B149</f>
        <v>গরুর মাংস</v>
      </c>
      <c r="D148" s="11" t="str">
        <f>purchase!C149</f>
        <v>কেজি</v>
      </c>
      <c r="E148" s="34">
        <f>purchase!D149</f>
        <v>0</v>
      </c>
      <c r="F148" s="34">
        <f>purchase!F149</f>
        <v>0</v>
      </c>
      <c r="G148" s="34">
        <f>purchase!H149</f>
        <v>0</v>
      </c>
      <c r="H148" s="34">
        <f>purchase!J149</f>
        <v>0</v>
      </c>
      <c r="I148" s="34">
        <f>purchase!L149</f>
        <v>0</v>
      </c>
      <c r="J148" s="34">
        <f>purchase!N149</f>
        <v>0</v>
      </c>
      <c r="K148" s="34">
        <f>purchase!P149</f>
        <v>0</v>
      </c>
      <c r="L148" s="34">
        <f>purchase!R149</f>
        <v>0</v>
      </c>
      <c r="M148" s="32">
        <f>purchase!V149</f>
        <v>0</v>
      </c>
      <c r="N148" s="29" t="str">
        <f t="shared" si="2"/>
        <v xml:space="preserve"> </v>
      </c>
      <c r="O148" s="25"/>
    </row>
    <row r="149" spans="1:15" hidden="1" x14ac:dyDescent="0.3">
      <c r="A149" s="21">
        <f>SUBTOTAL(103,B$4:B149)</f>
        <v>66</v>
      </c>
      <c r="B149" s="21">
        <f>purchase!A150</f>
        <v>146</v>
      </c>
      <c r="C149" s="26" t="str">
        <f>purchase!B150</f>
        <v>গরুর কিমা/মুরগীর কিমা</v>
      </c>
      <c r="D149" s="11" t="str">
        <f>purchase!C150</f>
        <v>কেজি</v>
      </c>
      <c r="E149" s="34">
        <f>purchase!D150</f>
        <v>0</v>
      </c>
      <c r="F149" s="34">
        <f>purchase!F150</f>
        <v>0</v>
      </c>
      <c r="G149" s="34">
        <f>purchase!H150</f>
        <v>0</v>
      </c>
      <c r="H149" s="34">
        <f>purchase!J150</f>
        <v>0</v>
      </c>
      <c r="I149" s="34">
        <f>purchase!L150</f>
        <v>0</v>
      </c>
      <c r="J149" s="34">
        <f>purchase!N150</f>
        <v>0</v>
      </c>
      <c r="K149" s="34">
        <f>purchase!P150</f>
        <v>0</v>
      </c>
      <c r="L149" s="34">
        <f>purchase!R150</f>
        <v>0</v>
      </c>
      <c r="M149" s="32">
        <f>purchase!V150</f>
        <v>0</v>
      </c>
      <c r="N149" s="29" t="str">
        <f t="shared" si="2"/>
        <v xml:space="preserve"> </v>
      </c>
      <c r="O149" s="25"/>
    </row>
    <row r="150" spans="1:15" hidden="1" x14ac:dyDescent="0.3">
      <c r="A150" s="21">
        <f>SUBTOTAL(103,B$4:B150)</f>
        <v>66</v>
      </c>
      <c r="B150" s="21">
        <f>purchase!A151</f>
        <v>147</v>
      </c>
      <c r="C150" s="26" t="str">
        <f>purchase!B151</f>
        <v>হাঁসের মাংস</v>
      </c>
      <c r="D150" s="11" t="str">
        <f>purchase!C151</f>
        <v>কেজি</v>
      </c>
      <c r="E150" s="34">
        <f>purchase!D151</f>
        <v>0</v>
      </c>
      <c r="F150" s="34">
        <f>purchase!F151</f>
        <v>0</v>
      </c>
      <c r="G150" s="34">
        <f>purchase!H151</f>
        <v>0</v>
      </c>
      <c r="H150" s="34">
        <f>purchase!J151</f>
        <v>0</v>
      </c>
      <c r="I150" s="34">
        <f>purchase!L151</f>
        <v>0</v>
      </c>
      <c r="J150" s="34">
        <f>purchase!N151</f>
        <v>0</v>
      </c>
      <c r="K150" s="34">
        <f>purchase!P151</f>
        <v>0</v>
      </c>
      <c r="L150" s="34">
        <f>purchase!R151</f>
        <v>0</v>
      </c>
      <c r="M150" s="32">
        <f>purchase!V151</f>
        <v>0</v>
      </c>
      <c r="N150" s="29" t="str">
        <f t="shared" si="2"/>
        <v xml:space="preserve"> </v>
      </c>
      <c r="O150" s="25"/>
    </row>
    <row r="151" spans="1:15" x14ac:dyDescent="0.3">
      <c r="A151" s="21">
        <f>SUBTOTAL(103,B$4:B151)</f>
        <v>67</v>
      </c>
      <c r="B151" s="21">
        <f>purchase!A152</f>
        <v>148</v>
      </c>
      <c r="C151" s="26" t="str">
        <f>purchase!B152</f>
        <v>সোনালী মুরগী (১টি) (৮০০) গ্রাম</v>
      </c>
      <c r="D151" s="11" t="str">
        <f>purchase!C152</f>
        <v>পিস</v>
      </c>
      <c r="E151" s="34">
        <f>purchase!D152</f>
        <v>9.1999999999999993</v>
      </c>
      <c r="F151" s="34">
        <f>purchase!F152</f>
        <v>22.7</v>
      </c>
      <c r="G151" s="34">
        <f>purchase!H152</f>
        <v>6.8</v>
      </c>
      <c r="H151" s="34">
        <f>purchase!J152</f>
        <v>10</v>
      </c>
      <c r="I151" s="34">
        <f>purchase!L152</f>
        <v>8</v>
      </c>
      <c r="J151" s="34">
        <f>purchase!N152</f>
        <v>39</v>
      </c>
      <c r="K151" s="34">
        <f>purchase!P152</f>
        <v>48</v>
      </c>
      <c r="L151" s="34">
        <f>purchase!R152</f>
        <v>50</v>
      </c>
      <c r="M151" s="21">
        <f>purchase!V152</f>
        <v>56915</v>
      </c>
      <c r="N151" s="29" t="str">
        <f t="shared" si="2"/>
        <v>OK</v>
      </c>
      <c r="O151" s="25"/>
    </row>
    <row r="152" spans="1:15" hidden="1" x14ac:dyDescent="0.3">
      <c r="A152" s="21">
        <f>SUBTOTAL(103,B$4:B152)</f>
        <v>67</v>
      </c>
      <c r="B152" s="21">
        <f>purchase!A153</f>
        <v>149</v>
      </c>
      <c r="C152" s="26" t="str">
        <f>purchase!B153</f>
        <v>বাচ্চা কবুতর</v>
      </c>
      <c r="D152" s="11" t="str">
        <f>purchase!C153</f>
        <v>কেজি</v>
      </c>
      <c r="E152" s="34">
        <f>purchase!D153</f>
        <v>0</v>
      </c>
      <c r="F152" s="34">
        <f>purchase!F153</f>
        <v>0</v>
      </c>
      <c r="G152" s="34">
        <f>purchase!H153</f>
        <v>0</v>
      </c>
      <c r="H152" s="34">
        <f>purchase!J153</f>
        <v>0</v>
      </c>
      <c r="I152" s="34">
        <f>purchase!L153</f>
        <v>0</v>
      </c>
      <c r="J152" s="34">
        <f>purchase!N153</f>
        <v>0</v>
      </c>
      <c r="K152" s="34">
        <f>purchase!P153</f>
        <v>0</v>
      </c>
      <c r="L152" s="34">
        <f>purchase!R153</f>
        <v>0</v>
      </c>
      <c r="M152" s="32">
        <f>purchase!V153</f>
        <v>0</v>
      </c>
      <c r="N152" s="29" t="str">
        <f t="shared" si="2"/>
        <v xml:space="preserve"> </v>
      </c>
      <c r="O152" s="25"/>
    </row>
    <row r="153" spans="1:15" x14ac:dyDescent="0.3">
      <c r="A153" s="21">
        <f>SUBTOTAL(103,B$4:B153)</f>
        <v>68</v>
      </c>
      <c r="B153" s="21">
        <f>purchase!A154</f>
        <v>150</v>
      </c>
      <c r="C153" s="26" t="str">
        <f>purchase!B154</f>
        <v xml:space="preserve">ব্রয়লার মুরগী কিমা </v>
      </c>
      <c r="D153" s="11" t="str">
        <f>purchase!C154</f>
        <v>কেজি</v>
      </c>
      <c r="E153" s="34">
        <f>purchase!D154</f>
        <v>2.5</v>
      </c>
      <c r="F153" s="34">
        <f>purchase!F154</f>
        <v>4.0999999999999996</v>
      </c>
      <c r="G153" s="34">
        <f>purchase!H154</f>
        <v>0</v>
      </c>
      <c r="H153" s="34">
        <f>purchase!J154</f>
        <v>0</v>
      </c>
      <c r="I153" s="34">
        <f>purchase!L154</f>
        <v>0</v>
      </c>
      <c r="J153" s="34">
        <f>purchase!N154</f>
        <v>4</v>
      </c>
      <c r="K153" s="34">
        <f>purchase!P154</f>
        <v>10</v>
      </c>
      <c r="L153" s="34">
        <f>purchase!R154</f>
        <v>10.199999999999999</v>
      </c>
      <c r="M153" s="21">
        <f>purchase!V154</f>
        <v>8277</v>
      </c>
      <c r="N153" s="29" t="str">
        <f t="shared" si="2"/>
        <v>OK</v>
      </c>
      <c r="O153" s="25"/>
    </row>
    <row r="154" spans="1:15" x14ac:dyDescent="0.3">
      <c r="A154" s="21">
        <f>SUBTOTAL(103,B$4:B154)</f>
        <v>69</v>
      </c>
      <c r="B154" s="21">
        <f>purchase!A155</f>
        <v>151</v>
      </c>
      <c r="C154" s="26" t="str">
        <f>purchase!B155</f>
        <v>রুইমাছ (২-২.৫ কেজি)</v>
      </c>
      <c r="D154" s="11" t="str">
        <f>purchase!C155</f>
        <v>কেজি</v>
      </c>
      <c r="E154" s="34">
        <f>purchase!D155</f>
        <v>0</v>
      </c>
      <c r="F154" s="34">
        <f>purchase!F155</f>
        <v>4</v>
      </c>
      <c r="G154" s="34">
        <f>purchase!H155</f>
        <v>0</v>
      </c>
      <c r="H154" s="34">
        <f>purchase!J155</f>
        <v>5</v>
      </c>
      <c r="I154" s="34">
        <f>purchase!L155</f>
        <v>0</v>
      </c>
      <c r="J154" s="34">
        <f>purchase!N155</f>
        <v>10</v>
      </c>
      <c r="K154" s="34">
        <f>purchase!P155</f>
        <v>21</v>
      </c>
      <c r="L154" s="34">
        <f>purchase!R155</f>
        <v>8.25</v>
      </c>
      <c r="M154" s="21">
        <f>purchase!V155</f>
        <v>16284</v>
      </c>
      <c r="N154" s="29" t="str">
        <f t="shared" si="2"/>
        <v>OK</v>
      </c>
      <c r="O154" s="25"/>
    </row>
    <row r="155" spans="1:15" x14ac:dyDescent="0.3">
      <c r="A155" s="21">
        <f>SUBTOTAL(103,B$4:B155)</f>
        <v>70</v>
      </c>
      <c r="B155" s="21">
        <f>purchase!A156</f>
        <v>152</v>
      </c>
      <c r="C155" s="26" t="str">
        <f>purchase!B156</f>
        <v>কাতলমাছ (২-৩ কেজি)</v>
      </c>
      <c r="D155" s="11" t="str">
        <f>purchase!C156</f>
        <v>কেজি</v>
      </c>
      <c r="E155" s="34">
        <f>purchase!D156</f>
        <v>10.5</v>
      </c>
      <c r="F155" s="34">
        <f>purchase!F156</f>
        <v>0</v>
      </c>
      <c r="G155" s="34">
        <f>purchase!H156</f>
        <v>0</v>
      </c>
      <c r="H155" s="34">
        <f>purchase!J156</f>
        <v>0</v>
      </c>
      <c r="I155" s="34">
        <f>purchase!L156</f>
        <v>0</v>
      </c>
      <c r="J155" s="34">
        <f>purchase!N156</f>
        <v>0</v>
      </c>
      <c r="K155" s="34">
        <f>purchase!P156</f>
        <v>0</v>
      </c>
      <c r="L155" s="34">
        <f>purchase!R156</f>
        <v>10.7</v>
      </c>
      <c r="M155" s="21">
        <f>purchase!V156</f>
        <v>7105</v>
      </c>
      <c r="N155" s="29" t="str">
        <f t="shared" si="2"/>
        <v>OK</v>
      </c>
      <c r="O155" s="25"/>
    </row>
    <row r="156" spans="1:15" hidden="1" x14ac:dyDescent="0.3">
      <c r="A156" s="21">
        <f>SUBTOTAL(103,B$4:B156)</f>
        <v>70</v>
      </c>
      <c r="B156" s="21">
        <f>purchase!A157</f>
        <v>153</v>
      </c>
      <c r="C156" s="26" t="str">
        <f>purchase!B157</f>
        <v>ইলিশ মাছ (৮০০ গ্রাম)  পিস</v>
      </c>
      <c r="D156" s="11" t="str">
        <f>purchase!C157</f>
        <v>কেজি</v>
      </c>
      <c r="E156" s="34">
        <f>purchase!D157</f>
        <v>0</v>
      </c>
      <c r="F156" s="34">
        <f>purchase!F157</f>
        <v>0</v>
      </c>
      <c r="G156" s="34">
        <f>purchase!H157</f>
        <v>0</v>
      </c>
      <c r="H156" s="34">
        <f>purchase!J157</f>
        <v>0</v>
      </c>
      <c r="I156" s="34">
        <f>purchase!L157</f>
        <v>0</v>
      </c>
      <c r="J156" s="34">
        <f>purchase!N157</f>
        <v>0</v>
      </c>
      <c r="K156" s="34">
        <f>purchase!P157</f>
        <v>0</v>
      </c>
      <c r="L156" s="34">
        <f>purchase!R157</f>
        <v>0</v>
      </c>
      <c r="M156" s="32">
        <f>purchase!V157</f>
        <v>0</v>
      </c>
      <c r="N156" s="29" t="str">
        <f t="shared" si="2"/>
        <v xml:space="preserve"> </v>
      </c>
      <c r="O156" s="25"/>
    </row>
    <row r="157" spans="1:15" hidden="1" x14ac:dyDescent="0.3">
      <c r="A157" s="21">
        <f>SUBTOTAL(103,B$4:B157)</f>
        <v>70</v>
      </c>
      <c r="B157" s="21">
        <f>purchase!A158</f>
        <v>154</v>
      </c>
      <c r="C157" s="26" t="str">
        <f>purchase!B158</f>
        <v>রুপচাঁন্দামাছ</v>
      </c>
      <c r="D157" s="11" t="str">
        <f>purchase!C158</f>
        <v>কেজি</v>
      </c>
      <c r="E157" s="34">
        <f>purchase!D158</f>
        <v>0</v>
      </c>
      <c r="F157" s="34">
        <f>purchase!F158</f>
        <v>0</v>
      </c>
      <c r="G157" s="34">
        <f>purchase!H158</f>
        <v>0</v>
      </c>
      <c r="H157" s="34">
        <f>purchase!J158</f>
        <v>0</v>
      </c>
      <c r="I157" s="34">
        <f>purchase!L158</f>
        <v>0</v>
      </c>
      <c r="J157" s="34">
        <f>purchase!N158</f>
        <v>0</v>
      </c>
      <c r="K157" s="34">
        <f>purchase!P158</f>
        <v>0</v>
      </c>
      <c r="L157" s="34">
        <f>purchase!R158</f>
        <v>0</v>
      </c>
      <c r="M157" s="32">
        <f>purchase!V158</f>
        <v>0</v>
      </c>
      <c r="N157" s="29" t="str">
        <f t="shared" si="2"/>
        <v xml:space="preserve"> </v>
      </c>
      <c r="O157" s="25"/>
    </row>
    <row r="158" spans="1:15" hidden="1" x14ac:dyDescent="0.3">
      <c r="A158" s="21">
        <f>SUBTOTAL(103,B$4:B158)</f>
        <v>70</v>
      </c>
      <c r="B158" s="21">
        <f>purchase!A159</f>
        <v>155</v>
      </c>
      <c r="C158" s="26" t="str">
        <f>purchase!B159</f>
        <v>মৃগেল মাছ</v>
      </c>
      <c r="D158" s="11" t="str">
        <f>purchase!C159</f>
        <v>কেজি</v>
      </c>
      <c r="E158" s="34">
        <f>purchase!D159</f>
        <v>0</v>
      </c>
      <c r="F158" s="34">
        <f>purchase!F159</f>
        <v>0</v>
      </c>
      <c r="G158" s="34">
        <f>purchase!H159</f>
        <v>0</v>
      </c>
      <c r="H158" s="34">
        <f>purchase!J159</f>
        <v>0</v>
      </c>
      <c r="I158" s="34">
        <f>purchase!L159</f>
        <v>0</v>
      </c>
      <c r="J158" s="34">
        <f>purchase!N159</f>
        <v>0</v>
      </c>
      <c r="K158" s="34">
        <f>purchase!P159</f>
        <v>0</v>
      </c>
      <c r="L158" s="34">
        <f>purchase!R159</f>
        <v>0</v>
      </c>
      <c r="M158" s="32">
        <f>purchase!V159</f>
        <v>0</v>
      </c>
      <c r="N158" s="29" t="str">
        <f t="shared" si="2"/>
        <v xml:space="preserve"> </v>
      </c>
      <c r="O158" s="25"/>
    </row>
    <row r="159" spans="1:15" hidden="1" x14ac:dyDescent="0.3">
      <c r="A159" s="21">
        <f>SUBTOTAL(103,B$4:B159)</f>
        <v>70</v>
      </c>
      <c r="B159" s="21">
        <f>purchase!A160</f>
        <v>156</v>
      </c>
      <c r="C159" s="26" t="str">
        <f>purchase!B160</f>
        <v>বাতাসীমাছ</v>
      </c>
      <c r="D159" s="11" t="str">
        <f>purchase!C160</f>
        <v>কেজি</v>
      </c>
      <c r="E159" s="34">
        <f>purchase!D160</f>
        <v>0</v>
      </c>
      <c r="F159" s="34">
        <f>purchase!F160</f>
        <v>0</v>
      </c>
      <c r="G159" s="34">
        <f>purchase!H160</f>
        <v>0</v>
      </c>
      <c r="H159" s="34">
        <f>purchase!J160</f>
        <v>0</v>
      </c>
      <c r="I159" s="34">
        <f>purchase!L160</f>
        <v>0</v>
      </c>
      <c r="J159" s="34">
        <f>purchase!N160</f>
        <v>0</v>
      </c>
      <c r="K159" s="34">
        <f>purchase!P160</f>
        <v>0</v>
      </c>
      <c r="L159" s="34">
        <f>purchase!R160</f>
        <v>0</v>
      </c>
      <c r="M159" s="32">
        <f>purchase!V160</f>
        <v>0</v>
      </c>
      <c r="N159" s="29" t="str">
        <f t="shared" si="2"/>
        <v xml:space="preserve"> </v>
      </c>
      <c r="O159" s="25"/>
    </row>
    <row r="160" spans="1:15" hidden="1" x14ac:dyDescent="0.3">
      <c r="A160" s="21">
        <f>SUBTOTAL(103,B$4:B160)</f>
        <v>70</v>
      </c>
      <c r="B160" s="21">
        <f>purchase!A161</f>
        <v>157</v>
      </c>
      <c r="C160" s="26" t="str">
        <f>purchase!B161</f>
        <v>কাচকি মাছ</v>
      </c>
      <c r="D160" s="11" t="str">
        <f>purchase!C161</f>
        <v>কেজি</v>
      </c>
      <c r="E160" s="34">
        <f>purchase!D161</f>
        <v>0</v>
      </c>
      <c r="F160" s="34">
        <f>purchase!F161</f>
        <v>0</v>
      </c>
      <c r="G160" s="34">
        <f>purchase!H161</f>
        <v>0</v>
      </c>
      <c r="H160" s="34">
        <f>purchase!J161</f>
        <v>0</v>
      </c>
      <c r="I160" s="34">
        <f>purchase!L161</f>
        <v>0</v>
      </c>
      <c r="J160" s="34">
        <f>purchase!N161</f>
        <v>0</v>
      </c>
      <c r="K160" s="34">
        <f>purchase!P161</f>
        <v>0</v>
      </c>
      <c r="L160" s="34">
        <f>purchase!R161</f>
        <v>0</v>
      </c>
      <c r="M160" s="32">
        <f>purchase!V161</f>
        <v>0</v>
      </c>
      <c r="N160" s="29" t="str">
        <f t="shared" si="2"/>
        <v xml:space="preserve"> </v>
      </c>
      <c r="O160" s="25"/>
    </row>
    <row r="161" spans="1:15" hidden="1" x14ac:dyDescent="0.3">
      <c r="A161" s="21">
        <f>SUBTOTAL(103,B$4:B161)</f>
        <v>70</v>
      </c>
      <c r="B161" s="21">
        <f>purchase!A162</f>
        <v>158</v>
      </c>
      <c r="C161" s="26" t="str">
        <f>purchase!B162</f>
        <v>মলা মাছ</v>
      </c>
      <c r="D161" s="11" t="str">
        <f>purchase!C162</f>
        <v>কেজি</v>
      </c>
      <c r="E161" s="34">
        <f>purchase!D162</f>
        <v>0</v>
      </c>
      <c r="F161" s="34">
        <f>purchase!F162</f>
        <v>0</v>
      </c>
      <c r="G161" s="34">
        <f>purchase!H162</f>
        <v>0</v>
      </c>
      <c r="H161" s="34">
        <f>purchase!J162</f>
        <v>0</v>
      </c>
      <c r="I161" s="34">
        <f>purchase!L162</f>
        <v>0</v>
      </c>
      <c r="J161" s="34">
        <f>purchase!N162</f>
        <v>0</v>
      </c>
      <c r="K161" s="34">
        <f>purchase!P162</f>
        <v>0</v>
      </c>
      <c r="L161" s="34">
        <f>purchase!R162</f>
        <v>0</v>
      </c>
      <c r="M161" s="21">
        <f>purchase!V162</f>
        <v>0</v>
      </c>
      <c r="N161" s="29" t="str">
        <f t="shared" si="2"/>
        <v xml:space="preserve"> </v>
      </c>
      <c r="O161" s="25"/>
    </row>
    <row r="162" spans="1:15" hidden="1" x14ac:dyDescent="0.3">
      <c r="A162" s="21">
        <f>SUBTOTAL(103,B$4:B162)</f>
        <v>70</v>
      </c>
      <c r="B162" s="21">
        <f>purchase!A163</f>
        <v>159</v>
      </c>
      <c r="C162" s="26" t="str">
        <f>purchase!B163</f>
        <v>ছোট চিংড়িমাছ (হরিণা)</v>
      </c>
      <c r="D162" s="11" t="str">
        <f>purchase!C163</f>
        <v>কেজি</v>
      </c>
      <c r="E162" s="34">
        <f>purchase!D163</f>
        <v>0</v>
      </c>
      <c r="F162" s="34">
        <f>purchase!F163</f>
        <v>0</v>
      </c>
      <c r="G162" s="34">
        <f>purchase!H163</f>
        <v>0</v>
      </c>
      <c r="H162" s="34">
        <f>purchase!J163</f>
        <v>0</v>
      </c>
      <c r="I162" s="34">
        <f>purchase!L163</f>
        <v>0</v>
      </c>
      <c r="J162" s="34">
        <f>purchase!N163</f>
        <v>0</v>
      </c>
      <c r="K162" s="34">
        <f>purchase!P163</f>
        <v>0</v>
      </c>
      <c r="L162" s="34">
        <f>purchase!R163</f>
        <v>0</v>
      </c>
      <c r="M162" s="21">
        <f>purchase!V163</f>
        <v>0</v>
      </c>
      <c r="N162" s="29" t="str">
        <f t="shared" si="2"/>
        <v xml:space="preserve"> </v>
      </c>
      <c r="O162" s="25"/>
    </row>
    <row r="163" spans="1:15" hidden="1" x14ac:dyDescent="0.3">
      <c r="A163" s="21">
        <f>SUBTOTAL(103,B$4:B163)</f>
        <v>70</v>
      </c>
      <c r="B163" s="21">
        <f>purchase!A164</f>
        <v>160</v>
      </c>
      <c r="C163" s="26" t="str">
        <f>purchase!B164</f>
        <v>গলদাচিংড়ি (২২-২৪ পিস)</v>
      </c>
      <c r="D163" s="11" t="str">
        <f>purchase!C164</f>
        <v>কেজি</v>
      </c>
      <c r="E163" s="34">
        <f>purchase!D164</f>
        <v>0</v>
      </c>
      <c r="F163" s="34">
        <f>purchase!F164</f>
        <v>0</v>
      </c>
      <c r="G163" s="34">
        <f>purchase!H164</f>
        <v>0</v>
      </c>
      <c r="H163" s="34">
        <f>purchase!J164</f>
        <v>0</v>
      </c>
      <c r="I163" s="34">
        <f>purchase!L164</f>
        <v>0</v>
      </c>
      <c r="J163" s="34">
        <f>purchase!N164</f>
        <v>0</v>
      </c>
      <c r="K163" s="34">
        <f>purchase!P164</f>
        <v>0</v>
      </c>
      <c r="L163" s="34">
        <f>purchase!R164</f>
        <v>0</v>
      </c>
      <c r="M163" s="21">
        <f>purchase!V164</f>
        <v>0</v>
      </c>
      <c r="N163" s="29" t="str">
        <f t="shared" si="2"/>
        <v xml:space="preserve"> </v>
      </c>
      <c r="O163" s="25"/>
    </row>
    <row r="164" spans="1:15" hidden="1" x14ac:dyDescent="0.3">
      <c r="A164" s="21">
        <f>SUBTOTAL(103,B$4:B164)</f>
        <v>70</v>
      </c>
      <c r="B164" s="21">
        <f>purchase!A165</f>
        <v>161</v>
      </c>
      <c r="C164" s="26" t="str">
        <f>purchase!B165</f>
        <v>বাইলা মাছ</v>
      </c>
      <c r="D164" s="11" t="str">
        <f>purchase!C165</f>
        <v>কেজি</v>
      </c>
      <c r="E164" s="34">
        <f>purchase!D165</f>
        <v>0</v>
      </c>
      <c r="F164" s="34">
        <f>purchase!F165</f>
        <v>0</v>
      </c>
      <c r="G164" s="34">
        <f>purchase!H165</f>
        <v>0</v>
      </c>
      <c r="H164" s="34">
        <f>purchase!J165</f>
        <v>0</v>
      </c>
      <c r="I164" s="34">
        <f>purchase!L165</f>
        <v>0</v>
      </c>
      <c r="J164" s="34">
        <f>purchase!N165</f>
        <v>0</v>
      </c>
      <c r="K164" s="34">
        <f>purchase!P165</f>
        <v>0</v>
      </c>
      <c r="L164" s="34">
        <f>purchase!R165</f>
        <v>0</v>
      </c>
      <c r="M164" s="32">
        <f>purchase!V165</f>
        <v>0</v>
      </c>
      <c r="N164" s="29" t="str">
        <f t="shared" si="2"/>
        <v xml:space="preserve"> </v>
      </c>
      <c r="O164" s="25"/>
    </row>
    <row r="165" spans="1:15" hidden="1" x14ac:dyDescent="0.3">
      <c r="A165" s="21">
        <f>SUBTOTAL(103,B$4:B165)</f>
        <v>70</v>
      </c>
      <c r="B165" s="21">
        <f>purchase!A166</f>
        <v>162</v>
      </c>
      <c r="C165" s="26" t="str">
        <f>purchase!B166</f>
        <v>পাংগাস মাছ</v>
      </c>
      <c r="D165" s="11" t="str">
        <f>purchase!C166</f>
        <v>কেজি</v>
      </c>
      <c r="E165" s="34">
        <f>purchase!D166</f>
        <v>0</v>
      </c>
      <c r="F165" s="34">
        <f>purchase!F166</f>
        <v>0</v>
      </c>
      <c r="G165" s="34">
        <f>purchase!H166</f>
        <v>0</v>
      </c>
      <c r="H165" s="34">
        <f>purchase!J166</f>
        <v>0</v>
      </c>
      <c r="I165" s="34">
        <f>purchase!L166</f>
        <v>0</v>
      </c>
      <c r="J165" s="34">
        <f>purchase!N166</f>
        <v>0</v>
      </c>
      <c r="K165" s="34">
        <f>purchase!P166</f>
        <v>0</v>
      </c>
      <c r="L165" s="34">
        <f>purchase!R166</f>
        <v>0</v>
      </c>
      <c r="M165" s="21">
        <f>purchase!V166</f>
        <v>0</v>
      </c>
      <c r="N165" s="29" t="str">
        <f t="shared" si="2"/>
        <v xml:space="preserve"> </v>
      </c>
      <c r="O165" s="25"/>
    </row>
    <row r="166" spans="1:15" hidden="1" x14ac:dyDescent="0.3">
      <c r="A166" s="21">
        <f>SUBTOTAL(103,B$4:B166)</f>
        <v>70</v>
      </c>
      <c r="B166" s="21">
        <f>purchase!A167</f>
        <v>163</v>
      </c>
      <c r="C166" s="26" t="str">
        <f>purchase!B167</f>
        <v>শরপুঁটি মাছ</v>
      </c>
      <c r="D166" s="11" t="str">
        <f>purchase!C167</f>
        <v>কেজি</v>
      </c>
      <c r="E166" s="34">
        <f>purchase!D167</f>
        <v>0</v>
      </c>
      <c r="F166" s="34">
        <f>purchase!F167</f>
        <v>0</v>
      </c>
      <c r="G166" s="34">
        <f>purchase!H167</f>
        <v>0</v>
      </c>
      <c r="H166" s="34">
        <f>purchase!J167</f>
        <v>0</v>
      </c>
      <c r="I166" s="34">
        <f>purchase!L167</f>
        <v>0</v>
      </c>
      <c r="J166" s="34">
        <f>purchase!N167</f>
        <v>0</v>
      </c>
      <c r="K166" s="34">
        <f>purchase!P167</f>
        <v>0</v>
      </c>
      <c r="L166" s="34">
        <f>purchase!R167</f>
        <v>0</v>
      </c>
      <c r="M166" s="32">
        <f>purchase!V167</f>
        <v>0</v>
      </c>
      <c r="N166" s="29" t="str">
        <f t="shared" si="2"/>
        <v xml:space="preserve"> </v>
      </c>
      <c r="O166" s="25"/>
    </row>
    <row r="167" spans="1:15" hidden="1" x14ac:dyDescent="0.3">
      <c r="A167" s="21">
        <f>SUBTOTAL(103,B$4:B167)</f>
        <v>70</v>
      </c>
      <c r="B167" s="21">
        <f>purchase!A168</f>
        <v>164</v>
      </c>
      <c r="C167" s="26" t="str">
        <f>purchase!B168</f>
        <v>শৈল মাছ</v>
      </c>
      <c r="D167" s="11" t="str">
        <f>purchase!C168</f>
        <v>কেজি</v>
      </c>
      <c r="E167" s="34">
        <f>purchase!D168</f>
        <v>0</v>
      </c>
      <c r="F167" s="34">
        <f>purchase!F168</f>
        <v>0</v>
      </c>
      <c r="G167" s="34">
        <f>purchase!H168</f>
        <v>0</v>
      </c>
      <c r="H167" s="34">
        <f>purchase!J168</f>
        <v>0</v>
      </c>
      <c r="I167" s="34">
        <f>purchase!L168</f>
        <v>0</v>
      </c>
      <c r="J167" s="34">
        <f>purchase!N168</f>
        <v>0</v>
      </c>
      <c r="K167" s="34">
        <f>purchase!P168</f>
        <v>0</v>
      </c>
      <c r="L167" s="34">
        <f>purchase!R168</f>
        <v>0</v>
      </c>
      <c r="M167" s="32">
        <f>purchase!V168</f>
        <v>0</v>
      </c>
      <c r="N167" s="29" t="str">
        <f t="shared" si="2"/>
        <v xml:space="preserve"> </v>
      </c>
      <c r="O167" s="25"/>
    </row>
    <row r="168" spans="1:15" hidden="1" x14ac:dyDescent="0.3">
      <c r="A168" s="21">
        <f>SUBTOTAL(103,B$4:B168)</f>
        <v>70</v>
      </c>
      <c r="B168" s="21">
        <f>purchase!A169</f>
        <v>165</v>
      </c>
      <c r="C168" s="26" t="str">
        <f>purchase!B169</f>
        <v>টাকিমাছ</v>
      </c>
      <c r="D168" s="11" t="str">
        <f>purchase!C169</f>
        <v>কেজি</v>
      </c>
      <c r="E168" s="34">
        <f>purchase!D169</f>
        <v>0</v>
      </c>
      <c r="F168" s="34">
        <f>purchase!F169</f>
        <v>0</v>
      </c>
      <c r="G168" s="34">
        <f>purchase!H169</f>
        <v>0</v>
      </c>
      <c r="H168" s="34">
        <f>purchase!J169</f>
        <v>0</v>
      </c>
      <c r="I168" s="34">
        <f>purchase!L169</f>
        <v>0</v>
      </c>
      <c r="J168" s="34">
        <f>purchase!N169</f>
        <v>0</v>
      </c>
      <c r="K168" s="34">
        <f>purchase!P169</f>
        <v>0</v>
      </c>
      <c r="L168" s="34">
        <f>purchase!R169</f>
        <v>0</v>
      </c>
      <c r="M168" s="21">
        <f>purchase!V169</f>
        <v>0</v>
      </c>
      <c r="N168" s="29" t="str">
        <f t="shared" si="2"/>
        <v xml:space="preserve"> </v>
      </c>
      <c r="O168" s="25"/>
    </row>
    <row r="169" spans="1:15" x14ac:dyDescent="0.3">
      <c r="A169" s="21">
        <f>SUBTOTAL(103,B$4:B169)</f>
        <v>71</v>
      </c>
      <c r="B169" s="21">
        <f>purchase!A170</f>
        <v>166</v>
      </c>
      <c r="C169" s="26" t="str">
        <f>purchase!B170</f>
        <v>গুলশাটেংরামাছ</v>
      </c>
      <c r="D169" s="11" t="str">
        <f>purchase!C170</f>
        <v>কেজি</v>
      </c>
      <c r="E169" s="34">
        <f>purchase!D170</f>
        <v>0</v>
      </c>
      <c r="F169" s="34">
        <f>purchase!F170</f>
        <v>0</v>
      </c>
      <c r="G169" s="34">
        <f>purchase!H170</f>
        <v>0</v>
      </c>
      <c r="H169" s="34">
        <f>purchase!J170</f>
        <v>0</v>
      </c>
      <c r="I169" s="34">
        <f>purchase!L170</f>
        <v>5</v>
      </c>
      <c r="J169" s="34">
        <f>purchase!N170</f>
        <v>0</v>
      </c>
      <c r="K169" s="34">
        <f>purchase!P170</f>
        <v>0</v>
      </c>
      <c r="L169" s="34">
        <f>purchase!R170</f>
        <v>0</v>
      </c>
      <c r="M169" s="32">
        <f>purchase!V170</f>
        <v>2652</v>
      </c>
      <c r="N169" s="29" t="str">
        <f t="shared" si="2"/>
        <v>OK</v>
      </c>
      <c r="O169" s="25"/>
    </row>
    <row r="170" spans="1:15" hidden="1" x14ac:dyDescent="0.3">
      <c r="A170" s="21">
        <f>SUBTOTAL(103,B$4:B170)</f>
        <v>71</v>
      </c>
      <c r="B170" s="21">
        <f>purchase!A171</f>
        <v>167</v>
      </c>
      <c r="C170" s="26" t="str">
        <f>purchase!B171</f>
        <v>পাবদা মাছ</v>
      </c>
      <c r="D170" s="11" t="str">
        <f>purchase!C171</f>
        <v>কেজি</v>
      </c>
      <c r="E170" s="34">
        <f>purchase!D171</f>
        <v>0</v>
      </c>
      <c r="F170" s="34">
        <f>purchase!F171</f>
        <v>0</v>
      </c>
      <c r="G170" s="34">
        <f>purchase!H171</f>
        <v>0</v>
      </c>
      <c r="H170" s="34">
        <f>purchase!J171</f>
        <v>0</v>
      </c>
      <c r="I170" s="34">
        <f>purchase!L171</f>
        <v>0</v>
      </c>
      <c r="J170" s="34">
        <f>purchase!N171</f>
        <v>0</v>
      </c>
      <c r="K170" s="34">
        <f>purchase!P171</f>
        <v>0</v>
      </c>
      <c r="L170" s="34">
        <f>purchase!R171</f>
        <v>0</v>
      </c>
      <c r="M170" s="32">
        <f>purchase!V171</f>
        <v>0</v>
      </c>
      <c r="N170" s="29" t="str">
        <f t="shared" si="2"/>
        <v xml:space="preserve"> </v>
      </c>
      <c r="O170" s="25"/>
    </row>
    <row r="171" spans="1:15" hidden="1" x14ac:dyDescent="0.3">
      <c r="A171" s="21">
        <f>SUBTOTAL(103,B$4:B171)</f>
        <v>71</v>
      </c>
      <c r="B171" s="21">
        <f>purchase!A172</f>
        <v>168</v>
      </c>
      <c r="C171" s="26" t="str">
        <f>purchase!B172</f>
        <v>বোয়াল মাছ</v>
      </c>
      <c r="D171" s="11" t="str">
        <f>purchase!C172</f>
        <v>কেজি</v>
      </c>
      <c r="E171" s="34">
        <f>purchase!D172</f>
        <v>0</v>
      </c>
      <c r="F171" s="34">
        <f>purchase!F172</f>
        <v>0</v>
      </c>
      <c r="G171" s="34">
        <f>purchase!H172</f>
        <v>0</v>
      </c>
      <c r="H171" s="34">
        <f>purchase!J172</f>
        <v>0</v>
      </c>
      <c r="I171" s="34">
        <f>purchase!L172</f>
        <v>0</v>
      </c>
      <c r="J171" s="34">
        <f>purchase!N172</f>
        <v>0</v>
      </c>
      <c r="K171" s="34">
        <f>purchase!P172</f>
        <v>0</v>
      </c>
      <c r="L171" s="34">
        <f>purchase!R172</f>
        <v>0</v>
      </c>
      <c r="M171" s="21">
        <f>purchase!V172</f>
        <v>0</v>
      </c>
      <c r="N171" s="29" t="str">
        <f t="shared" si="2"/>
        <v xml:space="preserve"> </v>
      </c>
      <c r="O171" s="25"/>
    </row>
    <row r="172" spans="1:15" hidden="1" x14ac:dyDescent="0.3">
      <c r="A172" s="21">
        <f>SUBTOTAL(103,B$4:B172)</f>
        <v>71</v>
      </c>
      <c r="B172" s="21">
        <f>purchase!A173</f>
        <v>169</v>
      </c>
      <c r="C172" s="26" t="str">
        <f>purchase!B173</f>
        <v xml:space="preserve">কৈমাছ </v>
      </c>
      <c r="D172" s="11" t="str">
        <f>purchase!C173</f>
        <v>কেজি</v>
      </c>
      <c r="E172" s="34">
        <f>purchase!D173</f>
        <v>0</v>
      </c>
      <c r="F172" s="34">
        <f>purchase!F173</f>
        <v>0</v>
      </c>
      <c r="G172" s="34">
        <f>purchase!H173</f>
        <v>0</v>
      </c>
      <c r="H172" s="34">
        <f>purchase!J173</f>
        <v>0</v>
      </c>
      <c r="I172" s="34">
        <f>purchase!L173</f>
        <v>0</v>
      </c>
      <c r="J172" s="34">
        <f>purchase!N173</f>
        <v>0</v>
      </c>
      <c r="K172" s="34">
        <f>purchase!P173</f>
        <v>0</v>
      </c>
      <c r="L172" s="34">
        <f>purchase!R173</f>
        <v>0</v>
      </c>
      <c r="M172" s="32">
        <f>purchase!V173</f>
        <v>0</v>
      </c>
      <c r="N172" s="29" t="str">
        <f t="shared" si="2"/>
        <v xml:space="preserve"> </v>
      </c>
      <c r="O172" s="25"/>
    </row>
    <row r="173" spans="1:15" hidden="1" x14ac:dyDescent="0.3">
      <c r="A173" s="21">
        <f>SUBTOTAL(103,B$4:B173)</f>
        <v>71</v>
      </c>
      <c r="B173" s="21">
        <f>purchase!A174</f>
        <v>170</v>
      </c>
      <c r="C173" s="26" t="str">
        <f>purchase!B174</f>
        <v>কোরাল মাছ</v>
      </c>
      <c r="D173" s="11" t="str">
        <f>purchase!C174</f>
        <v>কেজি</v>
      </c>
      <c r="E173" s="34">
        <f>purchase!D174</f>
        <v>0</v>
      </c>
      <c r="F173" s="34">
        <f>purchase!F174</f>
        <v>0</v>
      </c>
      <c r="G173" s="34">
        <f>purchase!H174</f>
        <v>0</v>
      </c>
      <c r="H173" s="34">
        <f>purchase!J174</f>
        <v>0</v>
      </c>
      <c r="I173" s="34">
        <f>purchase!L174</f>
        <v>0</v>
      </c>
      <c r="J173" s="34">
        <f>purchase!N174</f>
        <v>0</v>
      </c>
      <c r="K173" s="34">
        <f>purchase!P174</f>
        <v>0</v>
      </c>
      <c r="L173" s="34">
        <f>purchase!R174</f>
        <v>0</v>
      </c>
      <c r="M173" s="32">
        <f>purchase!V174</f>
        <v>0</v>
      </c>
      <c r="N173" s="29" t="str">
        <f t="shared" si="2"/>
        <v xml:space="preserve"> </v>
      </c>
      <c r="O173" s="25"/>
    </row>
    <row r="174" spans="1:15" hidden="1" x14ac:dyDescent="0.3">
      <c r="A174" s="21">
        <f>SUBTOTAL(103,B$4:B174)</f>
        <v>71</v>
      </c>
      <c r="B174" s="21">
        <f>purchase!A175</f>
        <v>171</v>
      </c>
      <c r="C174" s="26" t="str">
        <f>purchase!B175</f>
        <v>আইড় মাছ</v>
      </c>
      <c r="D174" s="11" t="str">
        <f>purchase!C175</f>
        <v>কেজি</v>
      </c>
      <c r="E174" s="34">
        <f>purchase!D175</f>
        <v>0</v>
      </c>
      <c r="F174" s="34">
        <f>purchase!F175</f>
        <v>0</v>
      </c>
      <c r="G174" s="34">
        <f>purchase!H175</f>
        <v>0</v>
      </c>
      <c r="H174" s="34">
        <f>purchase!J175</f>
        <v>0</v>
      </c>
      <c r="I174" s="34">
        <f>purchase!L175</f>
        <v>0</v>
      </c>
      <c r="J174" s="34">
        <f>purchase!N175</f>
        <v>0</v>
      </c>
      <c r="K174" s="34">
        <f>purchase!P175</f>
        <v>0</v>
      </c>
      <c r="L174" s="34">
        <f>purchase!R175</f>
        <v>0</v>
      </c>
      <c r="M174" s="32">
        <f>purchase!V175</f>
        <v>0</v>
      </c>
      <c r="N174" s="29" t="str">
        <f t="shared" si="2"/>
        <v xml:space="preserve"> </v>
      </c>
      <c r="O174" s="25"/>
    </row>
    <row r="175" spans="1:15" hidden="1" x14ac:dyDescent="0.3">
      <c r="A175" s="21">
        <f>SUBTOTAL(103,B$4:B175)</f>
        <v>71</v>
      </c>
      <c r="B175" s="21">
        <f>purchase!A176</f>
        <v>172</v>
      </c>
      <c r="C175" s="26" t="str">
        <f>purchase!B176</f>
        <v>বাইনমাছ</v>
      </c>
      <c r="D175" s="11" t="str">
        <f>purchase!C176</f>
        <v>কেজি</v>
      </c>
      <c r="E175" s="34">
        <f>purchase!D176</f>
        <v>0</v>
      </c>
      <c r="F175" s="34">
        <f>purchase!F176</f>
        <v>0</v>
      </c>
      <c r="G175" s="34">
        <f>purchase!H176</f>
        <v>0</v>
      </c>
      <c r="H175" s="34">
        <f>purchase!J176</f>
        <v>0</v>
      </c>
      <c r="I175" s="34">
        <f>purchase!L176</f>
        <v>0</v>
      </c>
      <c r="J175" s="34">
        <f>purchase!N176</f>
        <v>0</v>
      </c>
      <c r="K175" s="34">
        <f>purchase!P176</f>
        <v>0</v>
      </c>
      <c r="L175" s="34">
        <f>purchase!R176</f>
        <v>0</v>
      </c>
      <c r="M175" s="32">
        <f>purchase!V176</f>
        <v>0</v>
      </c>
      <c r="N175" s="29" t="str">
        <f t="shared" si="2"/>
        <v xml:space="preserve"> </v>
      </c>
      <c r="O175" s="25"/>
    </row>
    <row r="176" spans="1:15" hidden="1" x14ac:dyDescent="0.3">
      <c r="A176" s="21">
        <f>SUBTOTAL(103,B$4:B176)</f>
        <v>71</v>
      </c>
      <c r="B176" s="21">
        <f>purchase!A177</f>
        <v>173</v>
      </c>
      <c r="C176" s="26" t="str">
        <f>purchase!B177</f>
        <v xml:space="preserve">শিংমাছ(১০/১২ পিস) </v>
      </c>
      <c r="D176" s="11" t="str">
        <f>purchase!C177</f>
        <v>কেজি</v>
      </c>
      <c r="E176" s="34">
        <f>purchase!D177</f>
        <v>0</v>
      </c>
      <c r="F176" s="34">
        <f>purchase!F177</f>
        <v>0</v>
      </c>
      <c r="G176" s="34">
        <f>purchase!H177</f>
        <v>0</v>
      </c>
      <c r="H176" s="34">
        <f>purchase!J177</f>
        <v>0</v>
      </c>
      <c r="I176" s="34">
        <f>purchase!L177</f>
        <v>0</v>
      </c>
      <c r="J176" s="34">
        <f>purchase!N177</f>
        <v>0</v>
      </c>
      <c r="K176" s="34">
        <f>purchase!P177</f>
        <v>0</v>
      </c>
      <c r="L176" s="34">
        <f>purchase!R177</f>
        <v>0</v>
      </c>
      <c r="M176" s="32">
        <f>purchase!V177</f>
        <v>0</v>
      </c>
      <c r="N176" s="29" t="str">
        <f t="shared" si="2"/>
        <v xml:space="preserve"> </v>
      </c>
      <c r="O176" s="25"/>
    </row>
    <row r="177" spans="1:15" hidden="1" x14ac:dyDescent="0.3">
      <c r="A177" s="21">
        <f>SUBTOTAL(103,B$4:B177)</f>
        <v>71</v>
      </c>
      <c r="B177" s="21">
        <f>purchase!A178</f>
        <v>174</v>
      </c>
      <c r="C177" s="26" t="str">
        <f>purchase!B178</f>
        <v>মাগুড় মাছ</v>
      </c>
      <c r="D177" s="11" t="str">
        <f>purchase!C178</f>
        <v>কেজি</v>
      </c>
      <c r="E177" s="34">
        <f>purchase!D178</f>
        <v>0</v>
      </c>
      <c r="F177" s="34">
        <f>purchase!F178</f>
        <v>0</v>
      </c>
      <c r="G177" s="34">
        <f>purchase!H178</f>
        <v>0</v>
      </c>
      <c r="H177" s="34">
        <f>purchase!J178</f>
        <v>0</v>
      </c>
      <c r="I177" s="34">
        <f>purchase!L178</f>
        <v>0</v>
      </c>
      <c r="J177" s="34">
        <f>purchase!N178</f>
        <v>0</v>
      </c>
      <c r="K177" s="34">
        <f>purchase!P178</f>
        <v>0</v>
      </c>
      <c r="L177" s="34">
        <f>purchase!R178</f>
        <v>0</v>
      </c>
      <c r="M177" s="32">
        <f>purchase!V178</f>
        <v>0</v>
      </c>
      <c r="N177" s="29" t="str">
        <f t="shared" si="2"/>
        <v xml:space="preserve"> </v>
      </c>
      <c r="O177" s="25"/>
    </row>
    <row r="178" spans="1:15" x14ac:dyDescent="0.3">
      <c r="A178" s="21">
        <f>SUBTOTAL(103,B$4:B178)</f>
        <v>72</v>
      </c>
      <c r="B178" s="21">
        <f>purchase!A179</f>
        <v>175</v>
      </c>
      <c r="C178" s="26" t="str">
        <f>purchase!B179</f>
        <v>আলু</v>
      </c>
      <c r="D178" s="11" t="str">
        <f>purchase!C179</f>
        <v>কেজি</v>
      </c>
      <c r="E178" s="34">
        <f>purchase!D179</f>
        <v>15</v>
      </c>
      <c r="F178" s="34">
        <f>purchase!F179</f>
        <v>15</v>
      </c>
      <c r="G178" s="34">
        <f>purchase!H179</f>
        <v>5</v>
      </c>
      <c r="H178" s="34">
        <f>purchase!J179</f>
        <v>2</v>
      </c>
      <c r="I178" s="34">
        <f>purchase!L179</f>
        <v>5</v>
      </c>
      <c r="J178" s="34">
        <f>purchase!N179</f>
        <v>10</v>
      </c>
      <c r="K178" s="34">
        <f>purchase!P179</f>
        <v>20</v>
      </c>
      <c r="L178" s="34">
        <f>purchase!R179</f>
        <v>20</v>
      </c>
      <c r="M178" s="21">
        <f>purchase!V179</f>
        <v>2975</v>
      </c>
      <c r="N178" s="29" t="str">
        <f t="shared" si="2"/>
        <v>OK</v>
      </c>
      <c r="O178" s="25"/>
    </row>
    <row r="179" spans="1:15" x14ac:dyDescent="0.3">
      <c r="A179" s="21">
        <f>SUBTOTAL(103,B$4:B179)</f>
        <v>73</v>
      </c>
      <c r="B179" s="21">
        <f>purchase!A180</f>
        <v>176</v>
      </c>
      <c r="C179" s="26" t="str">
        <f>purchase!B180</f>
        <v>পেয়াজ (দেশি)</v>
      </c>
      <c r="D179" s="11" t="str">
        <f>purchase!C180</f>
        <v>কেজি</v>
      </c>
      <c r="E179" s="34">
        <f>purchase!D180</f>
        <v>5</v>
      </c>
      <c r="F179" s="34">
        <f>purchase!F180</f>
        <v>10</v>
      </c>
      <c r="G179" s="34">
        <f>purchase!H180</f>
        <v>4</v>
      </c>
      <c r="H179" s="34">
        <f>purchase!J180</f>
        <v>5</v>
      </c>
      <c r="I179" s="34">
        <f>purchase!L180</f>
        <v>5</v>
      </c>
      <c r="J179" s="34">
        <f>purchase!N180</f>
        <v>10</v>
      </c>
      <c r="K179" s="34">
        <f>purchase!P180</f>
        <v>20</v>
      </c>
      <c r="L179" s="34">
        <f>purchase!R180</f>
        <v>15</v>
      </c>
      <c r="M179" s="21">
        <f>purchase!V180</f>
        <v>3925</v>
      </c>
      <c r="N179" s="29" t="str">
        <f t="shared" si="2"/>
        <v>OK</v>
      </c>
      <c r="O179" s="25"/>
    </row>
    <row r="180" spans="1:15" x14ac:dyDescent="0.3">
      <c r="A180" s="21">
        <f>SUBTOTAL(103,B$4:B180)</f>
        <v>74</v>
      </c>
      <c r="B180" s="21">
        <f>purchase!A181</f>
        <v>177</v>
      </c>
      <c r="C180" s="26" t="str">
        <f>purchase!B181</f>
        <v>আদা</v>
      </c>
      <c r="D180" s="11" t="str">
        <f>purchase!C181</f>
        <v>কেজি</v>
      </c>
      <c r="E180" s="34">
        <f>purchase!D181</f>
        <v>0.5</v>
      </c>
      <c r="F180" s="34">
        <f>purchase!F181</f>
        <v>1</v>
      </c>
      <c r="G180" s="34">
        <f>purchase!H181</f>
        <v>0.5</v>
      </c>
      <c r="H180" s="34">
        <f>purchase!J181</f>
        <v>0.5</v>
      </c>
      <c r="I180" s="34">
        <f>purchase!L181</f>
        <v>0.5</v>
      </c>
      <c r="J180" s="34">
        <f>purchase!N181</f>
        <v>2</v>
      </c>
      <c r="K180" s="34">
        <f>purchase!P181</f>
        <v>3</v>
      </c>
      <c r="L180" s="34">
        <f>purchase!R181</f>
        <v>2</v>
      </c>
      <c r="M180" s="21">
        <f>purchase!V181</f>
        <v>1340</v>
      </c>
      <c r="N180" s="29" t="str">
        <f t="shared" si="2"/>
        <v>OK</v>
      </c>
      <c r="O180" s="25"/>
    </row>
    <row r="181" spans="1:15" x14ac:dyDescent="0.3">
      <c r="A181" s="21">
        <f>SUBTOTAL(103,B$4:B181)</f>
        <v>75</v>
      </c>
      <c r="B181" s="21">
        <f>purchase!A182</f>
        <v>178</v>
      </c>
      <c r="C181" s="26" t="str">
        <f>purchase!B182</f>
        <v xml:space="preserve">রসুন </v>
      </c>
      <c r="D181" s="11" t="str">
        <f>purchase!C182</f>
        <v>কেজি</v>
      </c>
      <c r="E181" s="34">
        <f>purchase!D182</f>
        <v>2</v>
      </c>
      <c r="F181" s="34">
        <f>purchase!F182</f>
        <v>1</v>
      </c>
      <c r="G181" s="34">
        <f>purchase!H182</f>
        <v>0.32</v>
      </c>
      <c r="H181" s="34">
        <f>purchase!J182</f>
        <v>4</v>
      </c>
      <c r="I181" s="34">
        <f>purchase!L182</f>
        <v>0.5</v>
      </c>
      <c r="J181" s="34">
        <f>purchase!N182</f>
        <v>1</v>
      </c>
      <c r="K181" s="34">
        <f>purchase!P182</f>
        <v>1</v>
      </c>
      <c r="L181" s="34">
        <f>purchase!R182</f>
        <v>1</v>
      </c>
      <c r="M181" s="21">
        <f>purchase!V182</f>
        <v>2440</v>
      </c>
      <c r="N181" s="29" t="str">
        <f t="shared" si="2"/>
        <v>OK</v>
      </c>
      <c r="O181" s="25"/>
    </row>
    <row r="182" spans="1:15" x14ac:dyDescent="0.3">
      <c r="A182" s="21">
        <f>SUBTOTAL(103,B$4:B182)</f>
        <v>76</v>
      </c>
      <c r="B182" s="21">
        <f>purchase!A183</f>
        <v>179</v>
      </c>
      <c r="C182" s="26" t="str">
        <f>purchase!B183</f>
        <v>কাচামরিচ</v>
      </c>
      <c r="D182" s="11" t="str">
        <f>purchase!C183</f>
        <v>কেজি</v>
      </c>
      <c r="E182" s="34">
        <f>purchase!D183</f>
        <v>0.5</v>
      </c>
      <c r="F182" s="34">
        <f>purchase!F183</f>
        <v>2</v>
      </c>
      <c r="G182" s="34">
        <f>purchase!H183</f>
        <v>0.5</v>
      </c>
      <c r="H182" s="34">
        <f>purchase!J183</f>
        <v>0.5</v>
      </c>
      <c r="I182" s="34">
        <f>purchase!L183</f>
        <v>0.5</v>
      </c>
      <c r="J182" s="34">
        <f>purchase!N183</f>
        <v>1.5</v>
      </c>
      <c r="K182" s="34">
        <f>purchase!P183</f>
        <v>2</v>
      </c>
      <c r="L182" s="34">
        <f>purchase!R183</f>
        <v>4</v>
      </c>
      <c r="M182" s="21">
        <f>purchase!V183</f>
        <v>625</v>
      </c>
      <c r="N182" s="29" t="str">
        <f t="shared" si="2"/>
        <v>OK</v>
      </c>
      <c r="O182" s="25"/>
    </row>
    <row r="183" spans="1:15" x14ac:dyDescent="0.3">
      <c r="A183" s="21">
        <f>SUBTOTAL(103,B$4:B183)</f>
        <v>77</v>
      </c>
      <c r="B183" s="21">
        <f>purchase!A184</f>
        <v>180</v>
      </c>
      <c r="C183" s="26" t="str">
        <f>purchase!B184</f>
        <v>লেবু</v>
      </c>
      <c r="D183" s="11" t="str">
        <f>purchase!C184</f>
        <v>পিস</v>
      </c>
      <c r="E183" s="34">
        <f>purchase!D184</f>
        <v>20</v>
      </c>
      <c r="F183" s="34">
        <f>purchase!F184</f>
        <v>30</v>
      </c>
      <c r="G183" s="34">
        <f>purchase!H184</f>
        <v>10</v>
      </c>
      <c r="H183" s="34">
        <f>purchase!J184</f>
        <v>12</v>
      </c>
      <c r="I183" s="34">
        <f>purchase!L184</f>
        <v>12</v>
      </c>
      <c r="J183" s="34">
        <f>purchase!N184</f>
        <v>30</v>
      </c>
      <c r="K183" s="34">
        <f>purchase!P184</f>
        <v>60</v>
      </c>
      <c r="L183" s="34">
        <f>purchase!R184</f>
        <v>40</v>
      </c>
      <c r="M183" s="21">
        <f>purchase!V184</f>
        <v>1184</v>
      </c>
      <c r="N183" s="29" t="str">
        <f t="shared" si="2"/>
        <v>OK</v>
      </c>
      <c r="O183" s="25"/>
    </row>
    <row r="184" spans="1:15" x14ac:dyDescent="0.3">
      <c r="A184" s="21">
        <f>SUBTOTAL(103,B$4:B184)</f>
        <v>78</v>
      </c>
      <c r="B184" s="21">
        <f>purchase!A185</f>
        <v>181</v>
      </c>
      <c r="C184" s="26" t="str">
        <f>purchase!B185</f>
        <v xml:space="preserve">শসা </v>
      </c>
      <c r="D184" s="11" t="str">
        <f>purchase!C185</f>
        <v>কেজি</v>
      </c>
      <c r="E184" s="34">
        <f>purchase!D185</f>
        <v>5</v>
      </c>
      <c r="F184" s="34">
        <f>purchase!F185</f>
        <v>8</v>
      </c>
      <c r="G184" s="34">
        <f>purchase!H185</f>
        <v>2</v>
      </c>
      <c r="H184" s="34">
        <f>purchase!J185</f>
        <v>3</v>
      </c>
      <c r="I184" s="34">
        <f>purchase!L185</f>
        <v>3</v>
      </c>
      <c r="J184" s="34">
        <f>purchase!N185</f>
        <v>7</v>
      </c>
      <c r="K184" s="34">
        <f>purchase!P185</f>
        <v>20</v>
      </c>
      <c r="L184" s="34">
        <f>purchase!R185</f>
        <v>10</v>
      </c>
      <c r="M184" s="21">
        <f>purchase!V185</f>
        <v>1890</v>
      </c>
      <c r="N184" s="29" t="str">
        <f t="shared" si="2"/>
        <v>OK</v>
      </c>
      <c r="O184" s="25"/>
    </row>
    <row r="185" spans="1:15" x14ac:dyDescent="0.3">
      <c r="A185" s="21">
        <f>SUBTOTAL(103,B$4:B185)</f>
        <v>79</v>
      </c>
      <c r="B185" s="21">
        <f>purchase!A186</f>
        <v>182</v>
      </c>
      <c r="C185" s="26" t="str">
        <f>purchase!B186</f>
        <v>গাজর</v>
      </c>
      <c r="D185" s="11" t="str">
        <f>purchase!C186</f>
        <v>কেজি</v>
      </c>
      <c r="E185" s="34">
        <f>purchase!D186</f>
        <v>1</v>
      </c>
      <c r="F185" s="34">
        <f>purchase!F186</f>
        <v>1</v>
      </c>
      <c r="G185" s="34">
        <f>purchase!H186</f>
        <v>0</v>
      </c>
      <c r="H185" s="34">
        <f>purchase!J186</f>
        <v>0</v>
      </c>
      <c r="I185" s="34">
        <f>purchase!L186</f>
        <v>0</v>
      </c>
      <c r="J185" s="34">
        <f>purchase!N186</f>
        <v>1</v>
      </c>
      <c r="K185" s="34">
        <f>purchase!P186</f>
        <v>2</v>
      </c>
      <c r="L185" s="34">
        <f>purchase!R186</f>
        <v>4</v>
      </c>
      <c r="M185" s="21">
        <f>purchase!V186</f>
        <v>430</v>
      </c>
      <c r="N185" s="29" t="str">
        <f t="shared" si="2"/>
        <v>OK</v>
      </c>
      <c r="O185" s="25"/>
    </row>
    <row r="186" spans="1:15" hidden="1" x14ac:dyDescent="0.3">
      <c r="A186" s="21">
        <f>SUBTOTAL(103,B$4:B186)</f>
        <v>79</v>
      </c>
      <c r="B186" s="21">
        <f>purchase!A187</f>
        <v>183</v>
      </c>
      <c r="C186" s="26" t="str">
        <f>purchase!B187</f>
        <v>বরবটি</v>
      </c>
      <c r="D186" s="11" t="str">
        <f>purchase!C187</f>
        <v>কেজি</v>
      </c>
      <c r="E186" s="34">
        <f>purchase!D187</f>
        <v>0</v>
      </c>
      <c r="F186" s="34">
        <f>purchase!F187</f>
        <v>0</v>
      </c>
      <c r="G186" s="34">
        <f>purchase!H187</f>
        <v>0</v>
      </c>
      <c r="H186" s="34">
        <f>purchase!J187</f>
        <v>0</v>
      </c>
      <c r="I186" s="34">
        <f>purchase!L187</f>
        <v>0</v>
      </c>
      <c r="J186" s="34">
        <f>purchase!N187</f>
        <v>0</v>
      </c>
      <c r="K186" s="34">
        <f>purchase!P187</f>
        <v>0</v>
      </c>
      <c r="L186" s="34">
        <f>purchase!R187</f>
        <v>0</v>
      </c>
      <c r="M186" s="21">
        <f>purchase!V187</f>
        <v>0</v>
      </c>
      <c r="N186" s="29" t="str">
        <f t="shared" si="2"/>
        <v xml:space="preserve"> </v>
      </c>
      <c r="O186" s="25"/>
    </row>
    <row r="187" spans="1:15" x14ac:dyDescent="0.3">
      <c r="A187" s="21">
        <f>SUBTOTAL(103,B$4:B187)</f>
        <v>80</v>
      </c>
      <c r="B187" s="21">
        <f>purchase!A188</f>
        <v>184</v>
      </c>
      <c r="C187" s="26" t="str">
        <f>purchase!B188</f>
        <v>গোল/লম্বা বেগুন</v>
      </c>
      <c r="D187" s="11" t="str">
        <f>purchase!C188</f>
        <v>কেজি</v>
      </c>
      <c r="E187" s="34">
        <f>purchase!D188</f>
        <v>0</v>
      </c>
      <c r="F187" s="34">
        <f>purchase!F188</f>
        <v>3</v>
      </c>
      <c r="G187" s="34">
        <f>purchase!H188</f>
        <v>0</v>
      </c>
      <c r="H187" s="34">
        <f>purchase!J188</f>
        <v>0</v>
      </c>
      <c r="I187" s="34">
        <f>purchase!L188</f>
        <v>0</v>
      </c>
      <c r="J187" s="34">
        <f>purchase!N188</f>
        <v>5</v>
      </c>
      <c r="K187" s="34">
        <f>purchase!P188</f>
        <v>0</v>
      </c>
      <c r="L187" s="34">
        <f>purchase!R188</f>
        <v>0</v>
      </c>
      <c r="M187" s="21">
        <f>purchase!V188</f>
        <v>345</v>
      </c>
      <c r="N187" s="29" t="str">
        <f t="shared" si="2"/>
        <v>OK</v>
      </c>
      <c r="O187" s="25"/>
    </row>
    <row r="188" spans="1:15" x14ac:dyDescent="0.3">
      <c r="A188" s="21">
        <f>SUBTOTAL(103,B$4:B188)</f>
        <v>81</v>
      </c>
      <c r="B188" s="21">
        <f>purchase!A189</f>
        <v>185</v>
      </c>
      <c r="C188" s="26" t="str">
        <f>purchase!B189</f>
        <v>লাউ</v>
      </c>
      <c r="D188" s="11" t="str">
        <f>purchase!C189</f>
        <v>পিস</v>
      </c>
      <c r="E188" s="34">
        <f>purchase!D189</f>
        <v>0</v>
      </c>
      <c r="F188" s="34">
        <f>purchase!F189</f>
        <v>0</v>
      </c>
      <c r="G188" s="34">
        <f>purchase!H189</f>
        <v>0</v>
      </c>
      <c r="H188" s="34">
        <f>purchase!J189</f>
        <v>0</v>
      </c>
      <c r="I188" s="34">
        <f>purchase!L189</f>
        <v>0</v>
      </c>
      <c r="J188" s="34">
        <f>purchase!N189</f>
        <v>0</v>
      </c>
      <c r="K188" s="34">
        <f>purchase!P189</f>
        <v>14</v>
      </c>
      <c r="L188" s="34">
        <f>purchase!R189</f>
        <v>0</v>
      </c>
      <c r="M188" s="32">
        <f>purchase!V189</f>
        <v>490</v>
      </c>
      <c r="N188" s="29" t="str">
        <f t="shared" si="2"/>
        <v>OK</v>
      </c>
      <c r="O188" s="25"/>
    </row>
    <row r="189" spans="1:15" x14ac:dyDescent="0.3">
      <c r="A189" s="21">
        <f>SUBTOTAL(103,B$4:B189)</f>
        <v>82</v>
      </c>
      <c r="B189" s="21">
        <f>purchase!A190</f>
        <v>186</v>
      </c>
      <c r="C189" s="26" t="str">
        <f>purchase!B190</f>
        <v>কাচাকলা</v>
      </c>
      <c r="D189" s="11" t="str">
        <f>purchase!C190</f>
        <v>পিস</v>
      </c>
      <c r="E189" s="34">
        <f>purchase!D190</f>
        <v>0</v>
      </c>
      <c r="F189" s="34">
        <f>purchase!F190</f>
        <v>30</v>
      </c>
      <c r="G189" s="34">
        <f>purchase!H190</f>
        <v>0</v>
      </c>
      <c r="H189" s="34">
        <f>purchase!J190</f>
        <v>0</v>
      </c>
      <c r="I189" s="34">
        <f>purchase!L190</f>
        <v>0</v>
      </c>
      <c r="J189" s="34">
        <f>purchase!N190</f>
        <v>0</v>
      </c>
      <c r="K189" s="34">
        <f>purchase!P190</f>
        <v>40</v>
      </c>
      <c r="L189" s="34">
        <f>purchase!R190</f>
        <v>0</v>
      </c>
      <c r="M189" s="21">
        <f>purchase!V190</f>
        <v>420</v>
      </c>
      <c r="N189" s="29" t="str">
        <f t="shared" si="2"/>
        <v>OK</v>
      </c>
      <c r="O189" s="25"/>
    </row>
    <row r="190" spans="1:15" hidden="1" x14ac:dyDescent="0.3">
      <c r="A190" s="21">
        <f>SUBTOTAL(103,B$4:B190)</f>
        <v>82</v>
      </c>
      <c r="B190" s="21">
        <f>purchase!A191</f>
        <v>187</v>
      </c>
      <c r="C190" s="26" t="str">
        <f>purchase!B191</f>
        <v>পালংশাক/কলমি শাক (কেজি)</v>
      </c>
      <c r="D190" s="11" t="str">
        <f>purchase!C191</f>
        <v>কেজি</v>
      </c>
      <c r="E190" s="34">
        <f>purchase!D191</f>
        <v>0</v>
      </c>
      <c r="F190" s="34">
        <f>purchase!F191</f>
        <v>0</v>
      </c>
      <c r="G190" s="34">
        <f>purchase!H191</f>
        <v>0</v>
      </c>
      <c r="H190" s="34">
        <f>purchase!J191</f>
        <v>0</v>
      </c>
      <c r="I190" s="34">
        <f>purchase!L191</f>
        <v>0</v>
      </c>
      <c r="J190" s="34">
        <f>purchase!N191</f>
        <v>0</v>
      </c>
      <c r="K190" s="34">
        <f>purchase!P191</f>
        <v>0</v>
      </c>
      <c r="L190" s="34">
        <f>purchase!R191</f>
        <v>0</v>
      </c>
      <c r="M190" s="21">
        <f>purchase!V191</f>
        <v>0</v>
      </c>
      <c r="N190" s="29" t="str">
        <f t="shared" si="2"/>
        <v xml:space="preserve"> </v>
      </c>
      <c r="O190" s="25"/>
    </row>
    <row r="191" spans="1:15" x14ac:dyDescent="0.3">
      <c r="A191" s="21">
        <f>SUBTOTAL(103,B$4:B191)</f>
        <v>83</v>
      </c>
      <c r="B191" s="21">
        <f>purchase!A192</f>
        <v>188</v>
      </c>
      <c r="C191" s="26" t="str">
        <f>purchase!B192</f>
        <v>লালশাক (কেজি)</v>
      </c>
      <c r="D191" s="11" t="str">
        <f>purchase!C192</f>
        <v>কেজি</v>
      </c>
      <c r="E191" s="34">
        <f>purchase!D192</f>
        <v>0</v>
      </c>
      <c r="F191" s="34">
        <f>purchase!F192</f>
        <v>0</v>
      </c>
      <c r="G191" s="34">
        <f>purchase!H192</f>
        <v>10</v>
      </c>
      <c r="H191" s="34">
        <f>purchase!J192</f>
        <v>0</v>
      </c>
      <c r="I191" s="34">
        <f>purchase!L192</f>
        <v>0</v>
      </c>
      <c r="J191" s="34">
        <f>purchase!N192</f>
        <v>0</v>
      </c>
      <c r="K191" s="34">
        <f>purchase!P192</f>
        <v>0</v>
      </c>
      <c r="L191" s="34">
        <f>purchase!R192</f>
        <v>0</v>
      </c>
      <c r="M191" s="32">
        <f>purchase!V192</f>
        <v>210</v>
      </c>
      <c r="N191" s="29" t="str">
        <f t="shared" si="2"/>
        <v>OK</v>
      </c>
      <c r="O191" s="25"/>
    </row>
    <row r="192" spans="1:15" x14ac:dyDescent="0.3">
      <c r="A192" s="21">
        <f>SUBTOTAL(103,B$4:B192)</f>
        <v>84</v>
      </c>
      <c r="B192" s="21">
        <f>purchase!A193</f>
        <v>189</v>
      </c>
      <c r="C192" s="26" t="str">
        <f>purchase!B193</f>
        <v>পুঁইশাক (কেজি)</v>
      </c>
      <c r="D192" s="11" t="str">
        <f>purchase!C193</f>
        <v>কেজি</v>
      </c>
      <c r="E192" s="34">
        <f>purchase!D193</f>
        <v>0</v>
      </c>
      <c r="F192" s="34">
        <f>purchase!F193</f>
        <v>0</v>
      </c>
      <c r="G192" s="34">
        <f>purchase!H193</f>
        <v>0</v>
      </c>
      <c r="H192" s="34">
        <f>purchase!J193</f>
        <v>10</v>
      </c>
      <c r="I192" s="34">
        <f>purchase!L193</f>
        <v>0</v>
      </c>
      <c r="J192" s="34">
        <f>purchase!N193</f>
        <v>0</v>
      </c>
      <c r="K192" s="34">
        <f>purchase!P193</f>
        <v>0</v>
      </c>
      <c r="L192" s="34">
        <f>purchase!R193</f>
        <v>0</v>
      </c>
      <c r="M192" s="21">
        <f>purchase!V193</f>
        <v>240</v>
      </c>
      <c r="N192" s="29" t="str">
        <f t="shared" si="2"/>
        <v>OK</v>
      </c>
      <c r="O192" s="25"/>
    </row>
    <row r="193" spans="1:15" hidden="1" x14ac:dyDescent="0.3">
      <c r="A193" s="21">
        <f>SUBTOTAL(103,B$4:B193)</f>
        <v>84</v>
      </c>
      <c r="B193" s="21">
        <f>purchase!A194</f>
        <v>190</v>
      </c>
      <c r="C193" s="26" t="str">
        <f>purchase!B194</f>
        <v>মটরশুটি</v>
      </c>
      <c r="D193" s="11" t="str">
        <f>purchase!C194</f>
        <v>কেজি</v>
      </c>
      <c r="E193" s="34">
        <f>purchase!D194</f>
        <v>0</v>
      </c>
      <c r="F193" s="34">
        <f>purchase!F194</f>
        <v>0</v>
      </c>
      <c r="G193" s="34">
        <f>purchase!H194</f>
        <v>0</v>
      </c>
      <c r="H193" s="34">
        <f>purchase!J194</f>
        <v>0</v>
      </c>
      <c r="I193" s="34">
        <f>purchase!L194</f>
        <v>0</v>
      </c>
      <c r="J193" s="34">
        <f>purchase!N194</f>
        <v>0</v>
      </c>
      <c r="K193" s="34">
        <f>purchase!P194</f>
        <v>0</v>
      </c>
      <c r="L193" s="34">
        <f>purchase!R194</f>
        <v>0</v>
      </c>
      <c r="M193" s="32">
        <f>purchase!V194</f>
        <v>0</v>
      </c>
      <c r="N193" s="29" t="str">
        <f t="shared" si="2"/>
        <v xml:space="preserve"> </v>
      </c>
      <c r="O193" s="25"/>
    </row>
    <row r="194" spans="1:15" x14ac:dyDescent="0.3">
      <c r="A194" s="21">
        <f>SUBTOTAL(103,B$4:B194)</f>
        <v>85</v>
      </c>
      <c r="B194" s="21">
        <f>purchase!A195</f>
        <v>191</v>
      </c>
      <c r="C194" s="26" t="str">
        <f>purchase!B195</f>
        <v>জালি</v>
      </c>
      <c r="D194" s="11" t="str">
        <f>purchase!C195</f>
        <v>পিস</v>
      </c>
      <c r="E194" s="34">
        <f>purchase!D195</f>
        <v>0</v>
      </c>
      <c r="F194" s="34">
        <f>purchase!F195</f>
        <v>8</v>
      </c>
      <c r="G194" s="34">
        <f>purchase!H195</f>
        <v>0</v>
      </c>
      <c r="H194" s="34">
        <f>purchase!J195</f>
        <v>0</v>
      </c>
      <c r="I194" s="34">
        <f>purchase!L195</f>
        <v>0</v>
      </c>
      <c r="J194" s="34">
        <f>purchase!N195</f>
        <v>0</v>
      </c>
      <c r="K194" s="34">
        <f>purchase!P195</f>
        <v>0</v>
      </c>
      <c r="L194" s="34">
        <f>purchase!R195</f>
        <v>0</v>
      </c>
      <c r="M194" s="21">
        <f>purchase!V195</f>
        <v>320</v>
      </c>
      <c r="N194" s="29" t="str">
        <f t="shared" si="2"/>
        <v>OK</v>
      </c>
      <c r="O194" s="25"/>
    </row>
    <row r="195" spans="1:15" x14ac:dyDescent="0.3">
      <c r="A195" s="21">
        <f>SUBTOTAL(103,B$4:B195)</f>
        <v>86</v>
      </c>
      <c r="B195" s="21">
        <f>purchase!A196</f>
        <v>192</v>
      </c>
      <c r="C195" s="26" t="str">
        <f>purchase!B196</f>
        <v>মিষ্টিকুমড়া (কেজি)</v>
      </c>
      <c r="D195" s="11" t="str">
        <f>purchase!C196</f>
        <v>কেজি</v>
      </c>
      <c r="E195" s="34">
        <f>purchase!D196</f>
        <v>5.6</v>
      </c>
      <c r="F195" s="34">
        <f>purchase!F196</f>
        <v>0</v>
      </c>
      <c r="G195" s="34">
        <f>purchase!H196</f>
        <v>0</v>
      </c>
      <c r="H195" s="34">
        <f>purchase!J196</f>
        <v>5</v>
      </c>
      <c r="I195" s="34">
        <f>purchase!L196</f>
        <v>0</v>
      </c>
      <c r="J195" s="34">
        <f>purchase!N196</f>
        <v>3</v>
      </c>
      <c r="K195" s="34">
        <f>purchase!P196</f>
        <v>5</v>
      </c>
      <c r="L195" s="34">
        <f>purchase!R196</f>
        <v>10.8</v>
      </c>
      <c r="M195" s="21">
        <f>purchase!V196</f>
        <v>708</v>
      </c>
      <c r="N195" s="29" t="str">
        <f t="shared" si="2"/>
        <v>OK</v>
      </c>
      <c r="O195" s="25"/>
    </row>
    <row r="196" spans="1:15" x14ac:dyDescent="0.3">
      <c r="A196" s="21">
        <f>SUBTOTAL(103,B$4:B196)</f>
        <v>87</v>
      </c>
      <c r="B196" s="21">
        <f>purchase!A197</f>
        <v>193</v>
      </c>
      <c r="C196" s="26" t="str">
        <f>purchase!B197</f>
        <v>কাচা পেপে</v>
      </c>
      <c r="D196" s="11" t="str">
        <f>purchase!C197</f>
        <v>কেজি</v>
      </c>
      <c r="E196" s="34">
        <f>purchase!D197</f>
        <v>7</v>
      </c>
      <c r="F196" s="34">
        <f>purchase!F197</f>
        <v>0</v>
      </c>
      <c r="G196" s="34">
        <f>purchase!H197</f>
        <v>0</v>
      </c>
      <c r="H196" s="34">
        <f>purchase!J197</f>
        <v>3</v>
      </c>
      <c r="I196" s="34">
        <f>purchase!L197</f>
        <v>0</v>
      </c>
      <c r="J196" s="34">
        <f>purchase!N197</f>
        <v>13</v>
      </c>
      <c r="K196" s="34">
        <f>purchase!P197</f>
        <v>10</v>
      </c>
      <c r="L196" s="34">
        <f>purchase!R197</f>
        <v>20</v>
      </c>
      <c r="M196" s="21">
        <f>purchase!V197</f>
        <v>2105</v>
      </c>
      <c r="N196" s="29" t="str">
        <f t="shared" si="2"/>
        <v>OK</v>
      </c>
      <c r="O196" s="25"/>
    </row>
    <row r="197" spans="1:15" x14ac:dyDescent="0.3">
      <c r="A197" s="21">
        <f>SUBTOTAL(103,B$4:B197)</f>
        <v>88</v>
      </c>
      <c r="B197" s="21">
        <f>purchase!A198</f>
        <v>194</v>
      </c>
      <c r="C197" s="26" t="str">
        <f>purchase!B198</f>
        <v>কাচা টমেটো</v>
      </c>
      <c r="D197" s="11" t="str">
        <f>purchase!C198</f>
        <v>কেজি</v>
      </c>
      <c r="E197" s="34">
        <f>purchase!D198</f>
        <v>0.5</v>
      </c>
      <c r="F197" s="34">
        <f>purchase!F198</f>
        <v>0</v>
      </c>
      <c r="G197" s="34">
        <f>purchase!H198</f>
        <v>0</v>
      </c>
      <c r="H197" s="34">
        <f>purchase!J198</f>
        <v>0</v>
      </c>
      <c r="I197" s="34">
        <f>purchase!L198</f>
        <v>0.5</v>
      </c>
      <c r="J197" s="34">
        <f>purchase!N198</f>
        <v>0</v>
      </c>
      <c r="K197" s="34">
        <f>purchase!P198</f>
        <v>0</v>
      </c>
      <c r="L197" s="34">
        <f>purchase!R198</f>
        <v>0</v>
      </c>
      <c r="M197" s="32">
        <f>purchase!V198</f>
        <v>60</v>
      </c>
      <c r="N197" s="29" t="str">
        <f t="shared" ref="N197:N255" si="3">IF(M197&lt;&gt;0, "OK"," ")</f>
        <v>OK</v>
      </c>
      <c r="O197" s="25"/>
    </row>
    <row r="198" spans="1:15" x14ac:dyDescent="0.3">
      <c r="A198" s="21">
        <f>SUBTOTAL(103,B$4:B198)</f>
        <v>89</v>
      </c>
      <c r="B198" s="21">
        <f>purchase!A199</f>
        <v>195</v>
      </c>
      <c r="C198" s="26" t="str">
        <f>purchase!B199</f>
        <v>পাকা টমেটো</v>
      </c>
      <c r="D198" s="11" t="str">
        <f>purchase!C199</f>
        <v>কেজি</v>
      </c>
      <c r="E198" s="34">
        <f>purchase!D199</f>
        <v>0</v>
      </c>
      <c r="F198" s="34">
        <f>purchase!F199</f>
        <v>0.5</v>
      </c>
      <c r="G198" s="34">
        <f>purchase!H199</f>
        <v>0</v>
      </c>
      <c r="H198" s="34">
        <f>purchase!J199</f>
        <v>0.5</v>
      </c>
      <c r="I198" s="34">
        <f>purchase!L199</f>
        <v>0</v>
      </c>
      <c r="J198" s="34">
        <f>purchase!N199</f>
        <v>0.5</v>
      </c>
      <c r="K198" s="34">
        <f>purchase!P199</f>
        <v>2</v>
      </c>
      <c r="L198" s="34">
        <f>purchase!R199</f>
        <v>4</v>
      </c>
      <c r="M198" s="21">
        <f>purchase!V199</f>
        <v>365</v>
      </c>
      <c r="N198" s="29" t="str">
        <f t="shared" si="3"/>
        <v>OK</v>
      </c>
      <c r="O198" s="25"/>
    </row>
    <row r="199" spans="1:15" x14ac:dyDescent="0.3">
      <c r="A199" s="21">
        <f>SUBTOTAL(103,B$4:B199)</f>
        <v>90</v>
      </c>
      <c r="B199" s="21">
        <f>purchase!A200</f>
        <v>196</v>
      </c>
      <c r="C199" s="26" t="str">
        <f>purchase!B200</f>
        <v>ধনিয়া পাতা</v>
      </c>
      <c r="D199" s="11" t="str">
        <f>purchase!C200</f>
        <v>কেজি</v>
      </c>
      <c r="E199" s="34">
        <f>purchase!D200</f>
        <v>0</v>
      </c>
      <c r="F199" s="34">
        <f>purchase!F200</f>
        <v>2.5</v>
      </c>
      <c r="G199" s="34">
        <f>purchase!H200</f>
        <v>0.5</v>
      </c>
      <c r="H199" s="34">
        <f>purchase!J200</f>
        <v>0.5</v>
      </c>
      <c r="I199" s="34">
        <f>purchase!L200</f>
        <v>5</v>
      </c>
      <c r="J199" s="34">
        <f>purchase!N200</f>
        <v>1</v>
      </c>
      <c r="K199" s="34">
        <f>purchase!P200</f>
        <v>2</v>
      </c>
      <c r="L199" s="34">
        <f>purchase!R200</f>
        <v>1</v>
      </c>
      <c r="M199" s="21">
        <f>purchase!V200</f>
        <v>525</v>
      </c>
      <c r="N199" s="29" t="str">
        <f t="shared" si="3"/>
        <v>OK</v>
      </c>
      <c r="O199" s="25"/>
    </row>
    <row r="200" spans="1:15" x14ac:dyDescent="0.3">
      <c r="A200" s="21">
        <f>SUBTOTAL(103,B$4:B200)</f>
        <v>91</v>
      </c>
      <c r="B200" s="21">
        <f>purchase!A201</f>
        <v>197</v>
      </c>
      <c r="C200" s="26" t="str">
        <f>purchase!B201</f>
        <v>পুদিনা পাতা</v>
      </c>
      <c r="D200" s="11" t="str">
        <f>purchase!C201</f>
        <v>কেজি</v>
      </c>
      <c r="E200" s="34">
        <f>purchase!D201</f>
        <v>0.25</v>
      </c>
      <c r="F200" s="34">
        <f>purchase!F201</f>
        <v>0.5</v>
      </c>
      <c r="G200" s="34">
        <f>purchase!H201</f>
        <v>0</v>
      </c>
      <c r="H200" s="34">
        <f>purchase!J201</f>
        <v>0</v>
      </c>
      <c r="I200" s="34">
        <f>purchase!L201</f>
        <v>0</v>
      </c>
      <c r="J200" s="34">
        <f>purchase!N201</f>
        <v>0.5</v>
      </c>
      <c r="K200" s="34">
        <f>purchase!P201</f>
        <v>1</v>
      </c>
      <c r="L200" s="34">
        <f>purchase!R201</f>
        <v>0.2</v>
      </c>
      <c r="M200" s="21">
        <f>purchase!V201</f>
        <v>245</v>
      </c>
      <c r="N200" s="29" t="str">
        <f t="shared" si="3"/>
        <v>OK</v>
      </c>
      <c r="O200" s="25"/>
    </row>
    <row r="201" spans="1:15" hidden="1" x14ac:dyDescent="0.3">
      <c r="A201" s="21">
        <f>SUBTOTAL(103,B$4:B201)</f>
        <v>91</v>
      </c>
      <c r="B201" s="21">
        <f>purchase!A202</f>
        <v>198</v>
      </c>
      <c r="C201" s="26" t="str">
        <f>purchase!B202</f>
        <v>সালাদ/লেটুস পাতা</v>
      </c>
      <c r="D201" s="11" t="str">
        <f>purchase!C202</f>
        <v>কেজি</v>
      </c>
      <c r="E201" s="34">
        <f>purchase!D202</f>
        <v>0</v>
      </c>
      <c r="F201" s="34">
        <f>purchase!F202</f>
        <v>0</v>
      </c>
      <c r="G201" s="34">
        <f>purchase!H202</f>
        <v>0</v>
      </c>
      <c r="H201" s="34">
        <f>purchase!J202</f>
        <v>0</v>
      </c>
      <c r="I201" s="34">
        <f>purchase!L202</f>
        <v>0</v>
      </c>
      <c r="J201" s="34">
        <f>purchase!N202</f>
        <v>0</v>
      </c>
      <c r="K201" s="34">
        <f>purchase!P202</f>
        <v>0</v>
      </c>
      <c r="L201" s="34">
        <f>purchase!R202</f>
        <v>0</v>
      </c>
      <c r="M201" s="32">
        <f>purchase!V202</f>
        <v>0</v>
      </c>
      <c r="N201" s="29" t="str">
        <f t="shared" si="3"/>
        <v xml:space="preserve"> </v>
      </c>
      <c r="O201" s="25"/>
    </row>
    <row r="202" spans="1:15" hidden="1" x14ac:dyDescent="0.3">
      <c r="A202" s="21">
        <f>SUBTOTAL(103,B$4:B202)</f>
        <v>91</v>
      </c>
      <c r="B202" s="21">
        <f>purchase!A203</f>
        <v>199</v>
      </c>
      <c r="C202" s="26" t="str">
        <f>purchase!B203</f>
        <v>পেয়াজ পাতা</v>
      </c>
      <c r="D202" s="11" t="str">
        <f>purchase!C203</f>
        <v>কেজি</v>
      </c>
      <c r="E202" s="34">
        <f>purchase!D203</f>
        <v>0</v>
      </c>
      <c r="F202" s="34">
        <f>purchase!F203</f>
        <v>0</v>
      </c>
      <c r="G202" s="34">
        <f>purchase!H203</f>
        <v>0</v>
      </c>
      <c r="H202" s="34">
        <f>purchase!J203</f>
        <v>0</v>
      </c>
      <c r="I202" s="34">
        <f>purchase!L203</f>
        <v>0</v>
      </c>
      <c r="J202" s="34">
        <f>purchase!N203</f>
        <v>0</v>
      </c>
      <c r="K202" s="34">
        <f>purchase!P203</f>
        <v>0</v>
      </c>
      <c r="L202" s="34">
        <f>purchase!R203</f>
        <v>0</v>
      </c>
      <c r="M202" s="32">
        <f>purchase!V203</f>
        <v>0</v>
      </c>
      <c r="N202" s="29" t="str">
        <f t="shared" si="3"/>
        <v xml:space="preserve"> </v>
      </c>
      <c r="O202" s="25"/>
    </row>
    <row r="203" spans="1:15" x14ac:dyDescent="0.3">
      <c r="A203" s="21">
        <f>SUBTOTAL(103,B$4:B203)</f>
        <v>92</v>
      </c>
      <c r="B203" s="21">
        <f>purchase!A204</f>
        <v>200</v>
      </c>
      <c r="C203" s="26" t="str">
        <f>purchase!B204</f>
        <v>সীম</v>
      </c>
      <c r="D203" s="11" t="str">
        <f>purchase!C204</f>
        <v>কেজি</v>
      </c>
      <c r="E203" s="34">
        <f>purchase!D204</f>
        <v>5</v>
      </c>
      <c r="F203" s="34">
        <f>purchase!F204</f>
        <v>0</v>
      </c>
      <c r="G203" s="34">
        <f>purchase!H204</f>
        <v>5</v>
      </c>
      <c r="H203" s="34">
        <f>purchase!J204</f>
        <v>0</v>
      </c>
      <c r="I203" s="34">
        <f>purchase!L204</f>
        <v>0</v>
      </c>
      <c r="J203" s="34">
        <f>purchase!N204</f>
        <v>0</v>
      </c>
      <c r="K203" s="34">
        <f>purchase!P204</f>
        <v>0</v>
      </c>
      <c r="L203" s="34">
        <f>purchase!R204</f>
        <v>5</v>
      </c>
      <c r="M203" s="21">
        <f>purchase!V204</f>
        <v>375</v>
      </c>
      <c r="N203" s="29" t="str">
        <f t="shared" si="3"/>
        <v>OK</v>
      </c>
      <c r="O203" s="25"/>
    </row>
    <row r="204" spans="1:15" hidden="1" x14ac:dyDescent="0.3">
      <c r="A204" s="21">
        <f>SUBTOTAL(103,B$4:B204)</f>
        <v>92</v>
      </c>
      <c r="B204" s="21">
        <f>purchase!A205</f>
        <v>201</v>
      </c>
      <c r="C204" s="26" t="str">
        <f>purchase!B205</f>
        <v>পটল</v>
      </c>
      <c r="D204" s="11" t="str">
        <f>purchase!C205</f>
        <v>কেজি</v>
      </c>
      <c r="E204" s="34">
        <f>purchase!D205</f>
        <v>0</v>
      </c>
      <c r="F204" s="34">
        <f>purchase!F205</f>
        <v>0</v>
      </c>
      <c r="G204" s="34">
        <f>purchase!H205</f>
        <v>0</v>
      </c>
      <c r="H204" s="34">
        <f>purchase!J205</f>
        <v>0</v>
      </c>
      <c r="I204" s="34">
        <f>purchase!L205</f>
        <v>0</v>
      </c>
      <c r="J204" s="34">
        <f>purchase!N205</f>
        <v>0</v>
      </c>
      <c r="K204" s="34">
        <f>purchase!P205</f>
        <v>0</v>
      </c>
      <c r="L204" s="34">
        <f>purchase!R205</f>
        <v>0</v>
      </c>
      <c r="M204" s="21">
        <f>purchase!V205</f>
        <v>0</v>
      </c>
      <c r="N204" s="29" t="str">
        <f t="shared" si="3"/>
        <v xml:space="preserve"> </v>
      </c>
      <c r="O204" s="25"/>
    </row>
    <row r="205" spans="1:15" x14ac:dyDescent="0.3">
      <c r="A205" s="21">
        <f>SUBTOTAL(103,B$4:B205)</f>
        <v>93</v>
      </c>
      <c r="B205" s="21">
        <f>purchase!A206</f>
        <v>202</v>
      </c>
      <c r="C205" s="26" t="str">
        <f>purchase!B206</f>
        <v>ফুলকপি</v>
      </c>
      <c r="D205" s="11" t="str">
        <f>purchase!C206</f>
        <v>কেজি</v>
      </c>
      <c r="E205" s="34">
        <f>purchase!D206</f>
        <v>8</v>
      </c>
      <c r="F205" s="34">
        <f>purchase!F206</f>
        <v>14</v>
      </c>
      <c r="G205" s="34">
        <f>purchase!H206</f>
        <v>0</v>
      </c>
      <c r="H205" s="34">
        <f>purchase!J206</f>
        <v>0</v>
      </c>
      <c r="I205" s="34">
        <f>purchase!L206</f>
        <v>0</v>
      </c>
      <c r="J205" s="34">
        <f>purchase!N206</f>
        <v>40</v>
      </c>
      <c r="K205" s="34">
        <f>purchase!P206</f>
        <v>0</v>
      </c>
      <c r="L205" s="34">
        <f>purchase!R206</f>
        <v>14</v>
      </c>
      <c r="M205" s="21">
        <f>purchase!V206</f>
        <v>1210</v>
      </c>
      <c r="N205" s="29" t="str">
        <f t="shared" si="3"/>
        <v>OK</v>
      </c>
      <c r="O205" s="25"/>
    </row>
    <row r="206" spans="1:15" x14ac:dyDescent="0.3">
      <c r="A206" s="21">
        <f>SUBTOTAL(103,B$4:B206)</f>
        <v>94</v>
      </c>
      <c r="B206" s="21">
        <f>purchase!A207</f>
        <v>203</v>
      </c>
      <c r="C206" s="26" t="str">
        <f>purchase!B207</f>
        <v>পাতাকপি</v>
      </c>
      <c r="D206" s="11" t="str">
        <f>purchase!C207</f>
        <v>কেজি</v>
      </c>
      <c r="E206" s="34">
        <f>purchase!D207</f>
        <v>0</v>
      </c>
      <c r="F206" s="34">
        <f>purchase!F207</f>
        <v>1</v>
      </c>
      <c r="G206" s="34">
        <f>purchase!H207</f>
        <v>0</v>
      </c>
      <c r="H206" s="34">
        <f>purchase!J207</f>
        <v>0</v>
      </c>
      <c r="I206" s="34">
        <f>purchase!L207</f>
        <v>20</v>
      </c>
      <c r="J206" s="34">
        <f>purchase!N207</f>
        <v>1</v>
      </c>
      <c r="K206" s="34">
        <f>purchase!P207</f>
        <v>0</v>
      </c>
      <c r="L206" s="34">
        <f>purchase!R207</f>
        <v>0</v>
      </c>
      <c r="M206" s="21">
        <f>purchase!V207</f>
        <v>640</v>
      </c>
      <c r="N206" s="29" t="str">
        <f t="shared" si="3"/>
        <v>OK</v>
      </c>
      <c r="O206" s="25"/>
    </row>
    <row r="207" spans="1:15" x14ac:dyDescent="0.3">
      <c r="A207" s="21">
        <f>SUBTOTAL(103,B$4:B207)</f>
        <v>95</v>
      </c>
      <c r="B207" s="21">
        <f>purchase!A208</f>
        <v>204</v>
      </c>
      <c r="C207" s="26" t="str">
        <f>purchase!B208</f>
        <v>চিচিঙ্গা (সাদা)</v>
      </c>
      <c r="D207" s="11" t="str">
        <f>purchase!C208</f>
        <v>কেজি</v>
      </c>
      <c r="E207" s="34">
        <f>purchase!D208</f>
        <v>5</v>
      </c>
      <c r="F207" s="34">
        <f>purchase!F208</f>
        <v>1</v>
      </c>
      <c r="G207" s="34">
        <f>purchase!H208</f>
        <v>0</v>
      </c>
      <c r="H207" s="34">
        <f>purchase!J208</f>
        <v>0</v>
      </c>
      <c r="I207" s="34">
        <f>purchase!L208</f>
        <v>0</v>
      </c>
      <c r="J207" s="34">
        <f>purchase!N208</f>
        <v>5</v>
      </c>
      <c r="K207" s="34">
        <f>purchase!P208</f>
        <v>5</v>
      </c>
      <c r="L207" s="34">
        <f>purchase!R208</f>
        <v>10</v>
      </c>
      <c r="M207" s="21">
        <f>purchase!V208</f>
        <v>890</v>
      </c>
      <c r="N207" s="29" t="str">
        <f t="shared" si="3"/>
        <v>OK</v>
      </c>
      <c r="O207" s="25"/>
    </row>
    <row r="208" spans="1:15" x14ac:dyDescent="0.3">
      <c r="A208" s="21">
        <f>SUBTOTAL(103,B$4:B208)</f>
        <v>96</v>
      </c>
      <c r="B208" s="21">
        <f>purchase!A209</f>
        <v>205</v>
      </c>
      <c r="C208" s="26" t="str">
        <f>purchase!B209</f>
        <v>করলা</v>
      </c>
      <c r="D208" s="11" t="str">
        <f>purchase!C209</f>
        <v>কেজি</v>
      </c>
      <c r="E208" s="34">
        <f>purchase!D209</f>
        <v>5</v>
      </c>
      <c r="F208" s="34">
        <f>purchase!F209</f>
        <v>0</v>
      </c>
      <c r="G208" s="34">
        <f>purchase!H209</f>
        <v>0</v>
      </c>
      <c r="H208" s="34">
        <f>purchase!J209</f>
        <v>5</v>
      </c>
      <c r="I208" s="34">
        <f>purchase!L209</f>
        <v>5</v>
      </c>
      <c r="J208" s="34">
        <f>purchase!N209</f>
        <v>0</v>
      </c>
      <c r="K208" s="34">
        <f>purchase!P209</f>
        <v>0</v>
      </c>
      <c r="L208" s="34">
        <f>purchase!R209</f>
        <v>5</v>
      </c>
      <c r="M208" s="21">
        <f>purchase!V209</f>
        <v>1150</v>
      </c>
      <c r="N208" s="29" t="str">
        <f t="shared" si="3"/>
        <v>OK</v>
      </c>
      <c r="O208" s="25"/>
    </row>
    <row r="209" spans="1:15" hidden="1" x14ac:dyDescent="0.3">
      <c r="A209" s="21">
        <f>SUBTOTAL(103,B$4:B209)</f>
        <v>96</v>
      </c>
      <c r="B209" s="21">
        <f>purchase!A210</f>
        <v>206</v>
      </c>
      <c r="C209" s="26" t="str">
        <f>purchase!B210</f>
        <v>বিট/ওলকপি</v>
      </c>
      <c r="D209" s="11" t="str">
        <f>purchase!C210</f>
        <v>কেজি</v>
      </c>
      <c r="E209" s="34">
        <f>purchase!D210</f>
        <v>0</v>
      </c>
      <c r="F209" s="34">
        <f>purchase!F210</f>
        <v>0</v>
      </c>
      <c r="G209" s="34">
        <f>purchase!H210</f>
        <v>0</v>
      </c>
      <c r="H209" s="34">
        <f>purchase!J210</f>
        <v>0</v>
      </c>
      <c r="I209" s="34">
        <f>purchase!L210</f>
        <v>0</v>
      </c>
      <c r="J209" s="34">
        <f>purchase!N210</f>
        <v>0</v>
      </c>
      <c r="K209" s="34">
        <f>purchase!P210</f>
        <v>0</v>
      </c>
      <c r="L209" s="34">
        <f>purchase!R210</f>
        <v>0</v>
      </c>
      <c r="M209" s="32">
        <f>purchase!V210</f>
        <v>0</v>
      </c>
      <c r="N209" s="29" t="str">
        <f t="shared" si="3"/>
        <v xml:space="preserve"> </v>
      </c>
      <c r="O209" s="25"/>
    </row>
    <row r="210" spans="1:15" hidden="1" x14ac:dyDescent="0.3">
      <c r="A210" s="21">
        <f>SUBTOTAL(103,B$4:B210)</f>
        <v>96</v>
      </c>
      <c r="B210" s="21">
        <f>purchase!A211</f>
        <v>207</v>
      </c>
      <c r="C210" s="26" t="str">
        <f>purchase!B211</f>
        <v>কচুর মুখি</v>
      </c>
      <c r="D210" s="11" t="str">
        <f>purchase!C211</f>
        <v>কেজি</v>
      </c>
      <c r="E210" s="34">
        <f>purchase!D211</f>
        <v>0</v>
      </c>
      <c r="F210" s="34">
        <f>purchase!F211</f>
        <v>0</v>
      </c>
      <c r="G210" s="34">
        <f>purchase!H211</f>
        <v>0</v>
      </c>
      <c r="H210" s="34">
        <f>purchase!J211</f>
        <v>0</v>
      </c>
      <c r="I210" s="34">
        <f>purchase!L211</f>
        <v>0</v>
      </c>
      <c r="J210" s="34">
        <f>purchase!N211</f>
        <v>0</v>
      </c>
      <c r="K210" s="34">
        <f>purchase!P211</f>
        <v>0</v>
      </c>
      <c r="L210" s="34">
        <f>purchase!R211</f>
        <v>0</v>
      </c>
      <c r="M210" s="32">
        <f>purchase!V211</f>
        <v>0</v>
      </c>
      <c r="N210" s="29" t="str">
        <f t="shared" si="3"/>
        <v xml:space="preserve"> </v>
      </c>
      <c r="O210" s="25"/>
    </row>
    <row r="211" spans="1:15" hidden="1" x14ac:dyDescent="0.3">
      <c r="A211" s="21">
        <f>SUBTOTAL(103,B$4:B211)</f>
        <v>96</v>
      </c>
      <c r="B211" s="21">
        <f>purchase!A212</f>
        <v>208</v>
      </c>
      <c r="C211" s="26" t="str">
        <f>purchase!B212</f>
        <v>সজনা/জলপাই</v>
      </c>
      <c r="D211" s="11" t="str">
        <f>purchase!C212</f>
        <v>কেজি</v>
      </c>
      <c r="E211" s="34">
        <f>purchase!D212</f>
        <v>0</v>
      </c>
      <c r="F211" s="34">
        <f>purchase!F212</f>
        <v>0</v>
      </c>
      <c r="G211" s="34">
        <f>purchase!H212</f>
        <v>0</v>
      </c>
      <c r="H211" s="34">
        <f>purchase!J212</f>
        <v>0</v>
      </c>
      <c r="I211" s="34">
        <f>purchase!L212</f>
        <v>0</v>
      </c>
      <c r="J211" s="34">
        <f>purchase!N212</f>
        <v>0</v>
      </c>
      <c r="K211" s="34">
        <f>purchase!P212</f>
        <v>0</v>
      </c>
      <c r="L211" s="34">
        <f>purchase!R212</f>
        <v>0</v>
      </c>
      <c r="M211" s="21">
        <f>purchase!V212</f>
        <v>0</v>
      </c>
      <c r="N211" s="29" t="str">
        <f t="shared" si="3"/>
        <v xml:space="preserve"> </v>
      </c>
      <c r="O211" s="25"/>
    </row>
    <row r="212" spans="1:15" hidden="1" x14ac:dyDescent="0.3">
      <c r="A212" s="21">
        <f>SUBTOTAL(103,B$4:B212)</f>
        <v>96</v>
      </c>
      <c r="B212" s="21">
        <f>purchase!A213</f>
        <v>209</v>
      </c>
      <c r="C212" s="26" t="str">
        <f>purchase!B213</f>
        <v>ভেন্ডি/ঢ়েঁড়স</v>
      </c>
      <c r="D212" s="11" t="str">
        <f>purchase!C213</f>
        <v>কেজি</v>
      </c>
      <c r="E212" s="34">
        <f>purchase!D213</f>
        <v>0</v>
      </c>
      <c r="F212" s="34">
        <f>purchase!F213</f>
        <v>0</v>
      </c>
      <c r="G212" s="34">
        <f>purchase!H213</f>
        <v>0</v>
      </c>
      <c r="H212" s="34">
        <f>purchase!J213</f>
        <v>0</v>
      </c>
      <c r="I212" s="34">
        <f>purchase!L213</f>
        <v>0</v>
      </c>
      <c r="J212" s="34">
        <f>purchase!N213</f>
        <v>0</v>
      </c>
      <c r="K212" s="34">
        <f>purchase!P213</f>
        <v>0</v>
      </c>
      <c r="L212" s="34">
        <f>purchase!R213</f>
        <v>0</v>
      </c>
      <c r="M212" s="21">
        <f>purchase!V213</f>
        <v>0</v>
      </c>
      <c r="N212" s="29" t="str">
        <f t="shared" si="3"/>
        <v xml:space="preserve"> </v>
      </c>
      <c r="O212" s="25"/>
    </row>
    <row r="213" spans="1:15" hidden="1" x14ac:dyDescent="0.3">
      <c r="A213" s="21">
        <f>SUBTOTAL(103,B$4:B213)</f>
        <v>96</v>
      </c>
      <c r="B213" s="21">
        <f>purchase!A214</f>
        <v>210</v>
      </c>
      <c r="C213" s="26" t="str">
        <f>purchase!B214</f>
        <v>ক্যাপসিকাম (সবুজ/লাল/হলুদ)</v>
      </c>
      <c r="D213" s="11" t="str">
        <f>purchase!C214</f>
        <v>কেজি</v>
      </c>
      <c r="E213" s="34">
        <f>purchase!D214</f>
        <v>0</v>
      </c>
      <c r="F213" s="34">
        <f>purchase!F214</f>
        <v>0</v>
      </c>
      <c r="G213" s="34">
        <f>purchase!H214</f>
        <v>0</v>
      </c>
      <c r="H213" s="34">
        <f>purchase!J214</f>
        <v>0</v>
      </c>
      <c r="I213" s="34">
        <f>purchase!L214</f>
        <v>0</v>
      </c>
      <c r="J213" s="34">
        <f>purchase!N214</f>
        <v>0</v>
      </c>
      <c r="K213" s="34">
        <f>purchase!P214</f>
        <v>0</v>
      </c>
      <c r="L213" s="34">
        <f>purchase!R214</f>
        <v>0</v>
      </c>
      <c r="M213" s="32">
        <f>purchase!V214</f>
        <v>0</v>
      </c>
      <c r="N213" s="29" t="str">
        <f t="shared" si="3"/>
        <v xml:space="preserve"> </v>
      </c>
      <c r="O213" s="25"/>
    </row>
    <row r="214" spans="1:15" hidden="1" x14ac:dyDescent="0.3">
      <c r="A214" s="21">
        <f>SUBTOTAL(103,B$4:B214)</f>
        <v>96</v>
      </c>
      <c r="B214" s="21">
        <f>purchase!A215</f>
        <v>211</v>
      </c>
      <c r="C214" s="26" t="str">
        <f>purchase!B215</f>
        <v>ব্রকোলি</v>
      </c>
      <c r="D214" s="11" t="str">
        <f>purchase!C215</f>
        <v>কেজি</v>
      </c>
      <c r="E214" s="34">
        <f>purchase!D215</f>
        <v>0</v>
      </c>
      <c r="F214" s="34">
        <f>purchase!F215</f>
        <v>0</v>
      </c>
      <c r="G214" s="34">
        <f>purchase!H215</f>
        <v>0</v>
      </c>
      <c r="H214" s="34">
        <f>purchase!J215</f>
        <v>0</v>
      </c>
      <c r="I214" s="34">
        <f>purchase!L215</f>
        <v>0</v>
      </c>
      <c r="J214" s="34">
        <f>purchase!N215</f>
        <v>0</v>
      </c>
      <c r="K214" s="34">
        <f>purchase!P215</f>
        <v>0</v>
      </c>
      <c r="L214" s="34">
        <f>purchase!R215</f>
        <v>0</v>
      </c>
      <c r="M214" s="32">
        <f>purchase!V215</f>
        <v>0</v>
      </c>
      <c r="N214" s="29" t="str">
        <f t="shared" si="3"/>
        <v xml:space="preserve"> </v>
      </c>
      <c r="O214" s="25"/>
    </row>
    <row r="215" spans="1:15" x14ac:dyDescent="0.3">
      <c r="A215" s="21">
        <f>SUBTOTAL(103,B$4:B215)</f>
        <v>97</v>
      </c>
      <c r="B215" s="21">
        <f>purchase!A216</f>
        <v>212</v>
      </c>
      <c r="C215" s="26" t="str">
        <f>purchase!B216</f>
        <v>পেয়াজ (ইন্ডিয়ান)</v>
      </c>
      <c r="D215" s="11" t="str">
        <f>purchase!C216</f>
        <v>কেজি</v>
      </c>
      <c r="E215" s="34">
        <f>purchase!D216</f>
        <v>2</v>
      </c>
      <c r="F215" s="34">
        <f>purchase!F216</f>
        <v>0</v>
      </c>
      <c r="G215" s="34">
        <f>purchase!H216</f>
        <v>0</v>
      </c>
      <c r="H215" s="34">
        <f>purchase!J216</f>
        <v>0</v>
      </c>
      <c r="I215" s="34">
        <f>purchase!L216</f>
        <v>0</v>
      </c>
      <c r="J215" s="34">
        <f>purchase!N216</f>
        <v>0</v>
      </c>
      <c r="K215" s="34">
        <f>purchase!P216</f>
        <v>0</v>
      </c>
      <c r="L215" s="34">
        <f>purchase!R216</f>
        <v>10</v>
      </c>
      <c r="M215" s="21">
        <f>purchase!V216</f>
        <v>590</v>
      </c>
      <c r="N215" s="29" t="str">
        <f t="shared" si="3"/>
        <v>OK</v>
      </c>
      <c r="O215" s="25"/>
    </row>
    <row r="216" spans="1:15" hidden="1" x14ac:dyDescent="0.3">
      <c r="A216" s="21">
        <f>SUBTOTAL(103,B$4:B216)</f>
        <v>97</v>
      </c>
      <c r="B216" s="21">
        <f>purchase!A217</f>
        <v>213</v>
      </c>
      <c r="C216" s="26" t="str">
        <f>purchase!B217</f>
        <v xml:space="preserve"> চিকেন বল/ফিস ফিঙ্গার</v>
      </c>
      <c r="D216" s="11" t="str">
        <f>purchase!C217</f>
        <v>প্যাকেট</v>
      </c>
      <c r="E216" s="34">
        <f>purchase!D217</f>
        <v>0</v>
      </c>
      <c r="F216" s="34">
        <f>purchase!F217</f>
        <v>0</v>
      </c>
      <c r="G216" s="34">
        <f>purchase!H217</f>
        <v>0</v>
      </c>
      <c r="H216" s="34">
        <f>purchase!J217</f>
        <v>0</v>
      </c>
      <c r="I216" s="34">
        <f>purchase!L217</f>
        <v>0</v>
      </c>
      <c r="J216" s="34">
        <f>purchase!N217</f>
        <v>0</v>
      </c>
      <c r="K216" s="34">
        <f>purchase!P217</f>
        <v>0</v>
      </c>
      <c r="L216" s="34">
        <f>purchase!R217</f>
        <v>0</v>
      </c>
      <c r="M216" s="32">
        <f>purchase!V217</f>
        <v>0</v>
      </c>
      <c r="N216" s="29" t="str">
        <f t="shared" si="3"/>
        <v xml:space="preserve"> </v>
      </c>
      <c r="O216" s="25"/>
    </row>
    <row r="217" spans="1:15" hidden="1" x14ac:dyDescent="0.3">
      <c r="A217" s="21">
        <f>SUBTOTAL(103,B$4:B217)</f>
        <v>97</v>
      </c>
      <c r="B217" s="21">
        <f>purchase!A218</f>
        <v>214</v>
      </c>
      <c r="C217" s="26" t="str">
        <f>purchase!B218</f>
        <v xml:space="preserve">থাই আদা </v>
      </c>
      <c r="D217" s="11" t="str">
        <f>purchase!C218</f>
        <v>কেজি</v>
      </c>
      <c r="E217" s="34">
        <f>purchase!D218</f>
        <v>0</v>
      </c>
      <c r="F217" s="34">
        <f>purchase!F218</f>
        <v>0</v>
      </c>
      <c r="G217" s="34">
        <f>purchase!H218</f>
        <v>0</v>
      </c>
      <c r="H217" s="34">
        <f>purchase!J218</f>
        <v>0</v>
      </c>
      <c r="I217" s="34">
        <f>purchase!L218</f>
        <v>0</v>
      </c>
      <c r="J217" s="34">
        <f>purchase!N218</f>
        <v>0</v>
      </c>
      <c r="K217" s="34">
        <f>purchase!P218</f>
        <v>0</v>
      </c>
      <c r="L217" s="34">
        <f>purchase!R218</f>
        <v>0</v>
      </c>
      <c r="M217" s="32">
        <f>purchase!V218</f>
        <v>0</v>
      </c>
      <c r="N217" s="29" t="str">
        <f t="shared" si="3"/>
        <v xml:space="preserve"> </v>
      </c>
      <c r="O217" s="25"/>
    </row>
    <row r="218" spans="1:15" hidden="1" x14ac:dyDescent="0.3">
      <c r="A218" s="21">
        <f>SUBTOTAL(103,B$4:B218)</f>
        <v>97</v>
      </c>
      <c r="B218" s="21">
        <f>purchase!A219</f>
        <v>215</v>
      </c>
      <c r="C218" s="26" t="str">
        <f>purchase!B219</f>
        <v>থাই পাতা</v>
      </c>
      <c r="D218" s="11" t="str">
        <f>purchase!C219</f>
        <v>কেজি</v>
      </c>
      <c r="E218" s="34">
        <f>purchase!D219</f>
        <v>0</v>
      </c>
      <c r="F218" s="34">
        <f>purchase!F219</f>
        <v>0</v>
      </c>
      <c r="G218" s="34">
        <f>purchase!H219</f>
        <v>0</v>
      </c>
      <c r="H218" s="34">
        <f>purchase!J219</f>
        <v>0</v>
      </c>
      <c r="I218" s="34">
        <f>purchase!L219</f>
        <v>0</v>
      </c>
      <c r="J218" s="34">
        <f>purchase!N219</f>
        <v>0</v>
      </c>
      <c r="K218" s="34">
        <f>purchase!P219</f>
        <v>0</v>
      </c>
      <c r="L218" s="34">
        <f>purchase!R219</f>
        <v>0</v>
      </c>
      <c r="M218" s="32">
        <f>purchase!V219</f>
        <v>0</v>
      </c>
      <c r="N218" s="29" t="str">
        <f t="shared" si="3"/>
        <v xml:space="preserve"> </v>
      </c>
      <c r="O218" s="25"/>
    </row>
    <row r="219" spans="1:15" hidden="1" x14ac:dyDescent="0.3">
      <c r="A219" s="21">
        <f>SUBTOTAL(103,B$4:B219)</f>
        <v>97</v>
      </c>
      <c r="B219" s="21">
        <f>purchase!A220</f>
        <v>216</v>
      </c>
      <c r="C219" s="26" t="str">
        <f>purchase!B220</f>
        <v>মাশরুম</v>
      </c>
      <c r="D219" s="11" t="str">
        <f>purchase!C220</f>
        <v>কেজি</v>
      </c>
      <c r="E219" s="34">
        <f>purchase!D220</f>
        <v>0</v>
      </c>
      <c r="F219" s="34">
        <f>purchase!F220</f>
        <v>0</v>
      </c>
      <c r="G219" s="34">
        <f>purchase!H220</f>
        <v>0</v>
      </c>
      <c r="H219" s="34">
        <f>purchase!J220</f>
        <v>0</v>
      </c>
      <c r="I219" s="34">
        <f>purchase!L220</f>
        <v>0</v>
      </c>
      <c r="J219" s="34">
        <f>purchase!N220</f>
        <v>0</v>
      </c>
      <c r="K219" s="34">
        <f>purchase!P220</f>
        <v>0</v>
      </c>
      <c r="L219" s="34">
        <f>purchase!R220</f>
        <v>0</v>
      </c>
      <c r="M219" s="32">
        <f>purchase!V220</f>
        <v>0</v>
      </c>
      <c r="N219" s="29" t="str">
        <f t="shared" si="3"/>
        <v xml:space="preserve"> </v>
      </c>
      <c r="O219" s="25"/>
    </row>
    <row r="220" spans="1:15" hidden="1" x14ac:dyDescent="0.3">
      <c r="A220" s="21">
        <f>SUBTOTAL(103,B$4:B220)</f>
        <v>97</v>
      </c>
      <c r="B220" s="21">
        <f>purchase!A221</f>
        <v>217</v>
      </c>
      <c r="C220" s="26" t="str">
        <f>purchase!B221</f>
        <v>কনফ্লাওয়ার</v>
      </c>
      <c r="D220" s="11" t="str">
        <f>purchase!C221</f>
        <v>পিস</v>
      </c>
      <c r="E220" s="34">
        <f>purchase!D221</f>
        <v>0</v>
      </c>
      <c r="F220" s="34">
        <f>purchase!F221</f>
        <v>0</v>
      </c>
      <c r="G220" s="34">
        <f>purchase!H221</f>
        <v>0</v>
      </c>
      <c r="H220" s="34">
        <f>purchase!J221</f>
        <v>0</v>
      </c>
      <c r="I220" s="34">
        <f>purchase!L221</f>
        <v>0</v>
      </c>
      <c r="J220" s="34">
        <f>purchase!N221</f>
        <v>0</v>
      </c>
      <c r="K220" s="34">
        <f>purchase!P221</f>
        <v>0</v>
      </c>
      <c r="L220" s="34">
        <f>purchase!R221</f>
        <v>0</v>
      </c>
      <c r="M220" s="32">
        <f>purchase!V221</f>
        <v>0</v>
      </c>
      <c r="N220" s="29" t="str">
        <f t="shared" si="3"/>
        <v xml:space="preserve"> </v>
      </c>
      <c r="O220" s="25"/>
    </row>
    <row r="221" spans="1:15" hidden="1" x14ac:dyDescent="0.3">
      <c r="A221" s="21">
        <f>SUBTOTAL(103,B$4:B221)</f>
        <v>97</v>
      </c>
      <c r="B221" s="21">
        <f>purchase!A222</f>
        <v>218</v>
      </c>
      <c r="C221" s="26" t="str">
        <f>purchase!B222</f>
        <v>মাজনী</v>
      </c>
      <c r="D221" s="11" t="str">
        <f>purchase!C222</f>
        <v>কেজি</v>
      </c>
      <c r="E221" s="34">
        <f>purchase!D222</f>
        <v>0</v>
      </c>
      <c r="F221" s="34">
        <f>purchase!F222</f>
        <v>0</v>
      </c>
      <c r="G221" s="34">
        <f>purchase!H222</f>
        <v>0</v>
      </c>
      <c r="H221" s="34">
        <f>purchase!J222</f>
        <v>0</v>
      </c>
      <c r="I221" s="34">
        <f>purchase!L222</f>
        <v>0</v>
      </c>
      <c r="J221" s="34">
        <f>purchase!N222</f>
        <v>0</v>
      </c>
      <c r="K221" s="34">
        <f>purchase!P222</f>
        <v>0</v>
      </c>
      <c r="L221" s="34">
        <f>purchase!R222</f>
        <v>0</v>
      </c>
      <c r="M221" s="32">
        <f>purchase!V222</f>
        <v>0</v>
      </c>
      <c r="N221" s="29" t="str">
        <f t="shared" si="3"/>
        <v xml:space="preserve"> </v>
      </c>
      <c r="O221" s="25"/>
    </row>
    <row r="222" spans="1:15" hidden="1" x14ac:dyDescent="0.3">
      <c r="A222" s="21">
        <f>SUBTOTAL(103,B$4:B222)</f>
        <v>97</v>
      </c>
      <c r="B222" s="21">
        <f>purchase!A223</f>
        <v>219</v>
      </c>
      <c r="C222" s="26" t="str">
        <f>purchase!B223</f>
        <v>চিজ/পনির</v>
      </c>
      <c r="D222" s="11" t="str">
        <f>purchase!C223</f>
        <v>কেজি</v>
      </c>
      <c r="E222" s="34">
        <f>purchase!D223</f>
        <v>0</v>
      </c>
      <c r="F222" s="34">
        <f>purchase!F223</f>
        <v>0</v>
      </c>
      <c r="G222" s="34">
        <f>purchase!H223</f>
        <v>0</v>
      </c>
      <c r="H222" s="34">
        <f>purchase!J223</f>
        <v>0</v>
      </c>
      <c r="I222" s="34">
        <f>purchase!L223</f>
        <v>0</v>
      </c>
      <c r="J222" s="34">
        <f>purchase!N223</f>
        <v>0</v>
      </c>
      <c r="K222" s="34">
        <f>purchase!P223</f>
        <v>0</v>
      </c>
      <c r="L222" s="34">
        <f>purchase!R223</f>
        <v>0</v>
      </c>
      <c r="M222" s="32">
        <f>purchase!V223</f>
        <v>0</v>
      </c>
      <c r="N222" s="29" t="str">
        <f t="shared" si="3"/>
        <v xml:space="preserve"> </v>
      </c>
      <c r="O222" s="25"/>
    </row>
    <row r="223" spans="1:15" hidden="1" x14ac:dyDescent="0.3">
      <c r="A223" s="21">
        <f>SUBTOTAL(103,B$4:B223)</f>
        <v>97</v>
      </c>
      <c r="B223" s="21">
        <f>purchase!A224</f>
        <v>220</v>
      </c>
      <c r="C223" s="26" t="str">
        <f>purchase!B224</f>
        <v>পানি</v>
      </c>
      <c r="D223" s="11" t="str">
        <f>purchase!C224</f>
        <v>লিটার</v>
      </c>
      <c r="E223" s="34">
        <f>purchase!D224</f>
        <v>0</v>
      </c>
      <c r="F223" s="34">
        <f>purchase!F224</f>
        <v>0</v>
      </c>
      <c r="G223" s="34">
        <f>purchase!H224</f>
        <v>0</v>
      </c>
      <c r="H223" s="34">
        <f>purchase!J224</f>
        <v>0</v>
      </c>
      <c r="I223" s="34">
        <f>purchase!L224</f>
        <v>0</v>
      </c>
      <c r="J223" s="34">
        <f>purchase!N224</f>
        <v>0</v>
      </c>
      <c r="K223" s="34">
        <f>purchase!P224</f>
        <v>0</v>
      </c>
      <c r="L223" s="34">
        <f>purchase!R224</f>
        <v>0</v>
      </c>
      <c r="M223" s="32">
        <f>purchase!V224</f>
        <v>0</v>
      </c>
      <c r="N223" s="29" t="str">
        <f t="shared" si="3"/>
        <v xml:space="preserve"> </v>
      </c>
      <c r="O223" s="25"/>
    </row>
    <row r="224" spans="1:15" hidden="1" x14ac:dyDescent="0.3">
      <c r="A224" s="21">
        <f>SUBTOTAL(103,B$4:B224)</f>
        <v>97</v>
      </c>
      <c r="B224" s="21">
        <f>purchase!A225</f>
        <v>221</v>
      </c>
      <c r="C224" s="26" t="str">
        <f>purchase!B225</f>
        <v>বড় পানির জার</v>
      </c>
      <c r="D224" s="11" t="str">
        <f>purchase!C225</f>
        <v>পিস</v>
      </c>
      <c r="E224" s="34">
        <f>purchase!D225</f>
        <v>0</v>
      </c>
      <c r="F224" s="34">
        <f>purchase!F225</f>
        <v>0</v>
      </c>
      <c r="G224" s="34">
        <f>purchase!H225</f>
        <v>0</v>
      </c>
      <c r="H224" s="34">
        <f>purchase!J225</f>
        <v>0</v>
      </c>
      <c r="I224" s="34">
        <f>purchase!L225</f>
        <v>0</v>
      </c>
      <c r="J224" s="34">
        <f>purchase!N225</f>
        <v>0</v>
      </c>
      <c r="K224" s="34">
        <f>purchase!P225</f>
        <v>0</v>
      </c>
      <c r="L224" s="34">
        <f>purchase!R225</f>
        <v>0</v>
      </c>
      <c r="M224" s="32">
        <f>purchase!V225</f>
        <v>0</v>
      </c>
      <c r="N224" s="29" t="str">
        <f t="shared" si="3"/>
        <v xml:space="preserve"> </v>
      </c>
      <c r="O224" s="25"/>
    </row>
    <row r="225" spans="1:15" hidden="1" x14ac:dyDescent="0.3">
      <c r="A225" s="21">
        <f>SUBTOTAL(103,B$4:B225)</f>
        <v>97</v>
      </c>
      <c r="B225" s="21">
        <f>purchase!A226</f>
        <v>222</v>
      </c>
      <c r="C225" s="26" t="str">
        <f>purchase!B226</f>
        <v>মামপানি</v>
      </c>
      <c r="D225" s="11" t="str">
        <f>purchase!C226</f>
        <v>পিস</v>
      </c>
      <c r="E225" s="34">
        <f>purchase!D226</f>
        <v>0</v>
      </c>
      <c r="F225" s="34">
        <f>purchase!F226</f>
        <v>0</v>
      </c>
      <c r="G225" s="34">
        <f>purchase!H226</f>
        <v>0</v>
      </c>
      <c r="H225" s="34">
        <f>purchase!J226</f>
        <v>0</v>
      </c>
      <c r="I225" s="34">
        <f>purchase!L226</f>
        <v>0</v>
      </c>
      <c r="J225" s="34">
        <f>purchase!N226</f>
        <v>0</v>
      </c>
      <c r="K225" s="34">
        <f>purchase!P226</f>
        <v>0</v>
      </c>
      <c r="L225" s="34">
        <f>purchase!R226</f>
        <v>0</v>
      </c>
      <c r="M225" s="32">
        <f>purchase!V226</f>
        <v>0</v>
      </c>
      <c r="N225" s="29" t="str">
        <f t="shared" si="3"/>
        <v xml:space="preserve"> </v>
      </c>
      <c r="O225" s="25"/>
    </row>
    <row r="226" spans="1:15" hidden="1" x14ac:dyDescent="0.3">
      <c r="A226" s="21">
        <f>SUBTOTAL(103,B$4:B226)</f>
        <v>97</v>
      </c>
      <c r="B226" s="21">
        <f>purchase!A227</f>
        <v>223</v>
      </c>
      <c r="C226" s="26" t="str">
        <f>purchase!B227</f>
        <v>মুক্তাপানি (২লি:)</v>
      </c>
      <c r="D226" s="11" t="str">
        <f>purchase!C227</f>
        <v>পিস</v>
      </c>
      <c r="E226" s="34">
        <f>purchase!D227</f>
        <v>0</v>
      </c>
      <c r="F226" s="34">
        <f>purchase!F227</f>
        <v>0</v>
      </c>
      <c r="G226" s="34">
        <f>purchase!H227</f>
        <v>0</v>
      </c>
      <c r="H226" s="34">
        <f>purchase!J227</f>
        <v>0</v>
      </c>
      <c r="I226" s="34">
        <f>purchase!L227</f>
        <v>0</v>
      </c>
      <c r="J226" s="34">
        <f>purchase!N227</f>
        <v>0</v>
      </c>
      <c r="K226" s="34">
        <f>purchase!P227</f>
        <v>0</v>
      </c>
      <c r="L226" s="34">
        <f>purchase!R227</f>
        <v>0</v>
      </c>
      <c r="M226" s="32">
        <f>purchase!V227</f>
        <v>0</v>
      </c>
      <c r="N226" s="29" t="str">
        <f t="shared" si="3"/>
        <v xml:space="preserve"> </v>
      </c>
      <c r="O226" s="25"/>
    </row>
    <row r="227" spans="1:15" hidden="1" x14ac:dyDescent="0.3">
      <c r="A227" s="21">
        <f>SUBTOTAL(103,B$4:B227)</f>
        <v>97</v>
      </c>
      <c r="B227" s="21">
        <f>purchase!A228</f>
        <v>224</v>
      </c>
      <c r="C227" s="26" t="str">
        <f>purchase!B228</f>
        <v>মুক্তাপানি(৫০০ মি:লি:)</v>
      </c>
      <c r="D227" s="11" t="str">
        <f>purchase!C228</f>
        <v>পিস</v>
      </c>
      <c r="E227" s="34">
        <f>purchase!D228</f>
        <v>0</v>
      </c>
      <c r="F227" s="34">
        <f>purchase!F228</f>
        <v>0</v>
      </c>
      <c r="G227" s="34">
        <f>purchase!H228</f>
        <v>0</v>
      </c>
      <c r="H227" s="34">
        <f>purchase!J228</f>
        <v>0</v>
      </c>
      <c r="I227" s="34">
        <f>purchase!L228</f>
        <v>0</v>
      </c>
      <c r="J227" s="34">
        <f>purchase!N228</f>
        <v>0</v>
      </c>
      <c r="K227" s="34">
        <f>purchase!P228</f>
        <v>0</v>
      </c>
      <c r="L227" s="34">
        <f>purchase!R228</f>
        <v>0</v>
      </c>
      <c r="M227" s="32">
        <f>purchase!V228</f>
        <v>0</v>
      </c>
      <c r="N227" s="29" t="str">
        <f t="shared" si="3"/>
        <v xml:space="preserve"> </v>
      </c>
      <c r="O227" s="25"/>
    </row>
    <row r="228" spans="1:15" hidden="1" x14ac:dyDescent="0.3">
      <c r="A228" s="21">
        <f>SUBTOTAL(103,B$4:B228)</f>
        <v>97</v>
      </c>
      <c r="B228" s="21">
        <f>purchase!A229</f>
        <v>225</v>
      </c>
      <c r="C228" s="26" t="str">
        <f>purchase!B229</f>
        <v>মুক্তাপানি (২৫০মি:লি:)</v>
      </c>
      <c r="D228" s="11" t="str">
        <f>purchase!C229</f>
        <v>পিস</v>
      </c>
      <c r="E228" s="34">
        <f>purchase!D229</f>
        <v>0</v>
      </c>
      <c r="F228" s="34">
        <f>purchase!F229</f>
        <v>0</v>
      </c>
      <c r="G228" s="34">
        <f>purchase!H229</f>
        <v>0</v>
      </c>
      <c r="H228" s="34">
        <f>purchase!J229</f>
        <v>0</v>
      </c>
      <c r="I228" s="34">
        <f>purchase!L229</f>
        <v>0</v>
      </c>
      <c r="J228" s="34">
        <f>purchase!N229</f>
        <v>0</v>
      </c>
      <c r="K228" s="34">
        <f>purchase!P229</f>
        <v>0</v>
      </c>
      <c r="L228" s="34">
        <f>purchase!R229</f>
        <v>0</v>
      </c>
      <c r="M228" s="32">
        <f>purchase!V229</f>
        <v>0</v>
      </c>
      <c r="N228" s="29" t="str">
        <f t="shared" si="3"/>
        <v xml:space="preserve"> </v>
      </c>
      <c r="O228" s="25"/>
    </row>
    <row r="229" spans="1:15" hidden="1" x14ac:dyDescent="0.3">
      <c r="A229" s="21">
        <f>SUBTOTAL(103,B$4:B229)</f>
        <v>97</v>
      </c>
      <c r="B229" s="21">
        <f>purchase!A230</f>
        <v>226</v>
      </c>
      <c r="C229" s="26" t="str">
        <f>purchase!B230</f>
        <v>রাজভোগ মিষ্টি/লাড্ডু</v>
      </c>
      <c r="D229" s="11" t="str">
        <f>purchase!C230</f>
        <v>কেজি</v>
      </c>
      <c r="E229" s="34">
        <f>purchase!D230</f>
        <v>0</v>
      </c>
      <c r="F229" s="34">
        <f>purchase!F230</f>
        <v>0</v>
      </c>
      <c r="G229" s="34">
        <f>purchase!H230</f>
        <v>0</v>
      </c>
      <c r="H229" s="34">
        <f>purchase!J230</f>
        <v>0</v>
      </c>
      <c r="I229" s="34">
        <f>purchase!L230</f>
        <v>0</v>
      </c>
      <c r="J229" s="34">
        <f>purchase!N230</f>
        <v>0</v>
      </c>
      <c r="K229" s="34">
        <f>purchase!P230</f>
        <v>0</v>
      </c>
      <c r="L229" s="34">
        <f>purchase!R230</f>
        <v>0</v>
      </c>
      <c r="M229" s="32">
        <f>purchase!V230</f>
        <v>0</v>
      </c>
      <c r="N229" s="29" t="str">
        <f t="shared" si="3"/>
        <v xml:space="preserve"> </v>
      </c>
      <c r="O229" s="25"/>
    </row>
    <row r="230" spans="1:15" x14ac:dyDescent="0.3">
      <c r="A230" s="21">
        <f>SUBTOTAL(103,B$4:B230)</f>
        <v>98</v>
      </c>
      <c r="B230" s="21">
        <f>purchase!A231</f>
        <v>227</v>
      </c>
      <c r="C230" s="26" t="str">
        <f>purchase!B231</f>
        <v>কাচাছানার সন্দেশ</v>
      </c>
      <c r="D230" s="11" t="str">
        <f>purchase!C231</f>
        <v>কেজি</v>
      </c>
      <c r="E230" s="34">
        <f>purchase!D231</f>
        <v>0</v>
      </c>
      <c r="F230" s="34">
        <f>purchase!F231</f>
        <v>0</v>
      </c>
      <c r="G230" s="34">
        <f>purchase!H231</f>
        <v>0</v>
      </c>
      <c r="H230" s="34">
        <f>purchase!J231</f>
        <v>0</v>
      </c>
      <c r="I230" s="34">
        <f>purchase!L231</f>
        <v>0</v>
      </c>
      <c r="J230" s="34">
        <f>purchase!N231</f>
        <v>2.34</v>
      </c>
      <c r="K230" s="34">
        <f>purchase!P231</f>
        <v>3.2</v>
      </c>
      <c r="L230" s="34">
        <f>purchase!R231</f>
        <v>0</v>
      </c>
      <c r="M230" s="21">
        <f>purchase!V231</f>
        <v>3767</v>
      </c>
      <c r="N230" s="29" t="str">
        <f t="shared" si="3"/>
        <v>OK</v>
      </c>
      <c r="O230" s="25"/>
    </row>
    <row r="231" spans="1:15" ht="33" x14ac:dyDescent="0.3">
      <c r="A231" s="21">
        <f>SUBTOTAL(103,B$4:B231)</f>
        <v>99</v>
      </c>
      <c r="B231" s="21">
        <f>purchase!A232</f>
        <v>228</v>
      </c>
      <c r="C231" s="26" t="str">
        <f>purchase!B232</f>
        <v>কফিমেট (চা/কফি,সুগার/নন-সুগার)</v>
      </c>
      <c r="D231" s="11" t="str">
        <f>purchase!C232</f>
        <v>কেজি</v>
      </c>
      <c r="E231" s="34">
        <f>purchase!D232</f>
        <v>0</v>
      </c>
      <c r="F231" s="34">
        <f>purchase!F232</f>
        <v>0</v>
      </c>
      <c r="G231" s="34">
        <f>purchase!H232</f>
        <v>0</v>
      </c>
      <c r="H231" s="34">
        <f>purchase!J232</f>
        <v>0</v>
      </c>
      <c r="I231" s="34">
        <f>purchase!L232</f>
        <v>0</v>
      </c>
      <c r="J231" s="34">
        <f>purchase!N232</f>
        <v>40</v>
      </c>
      <c r="K231" s="34">
        <f>purchase!P232</f>
        <v>0</v>
      </c>
      <c r="L231" s="34">
        <f>purchase!R232</f>
        <v>0</v>
      </c>
      <c r="M231" s="21">
        <f>purchase!V232</f>
        <v>33200</v>
      </c>
      <c r="N231" s="29" t="str">
        <f t="shared" si="3"/>
        <v>OK</v>
      </c>
      <c r="O231" s="25"/>
    </row>
    <row r="232" spans="1:15" x14ac:dyDescent="0.3">
      <c r="A232" s="21">
        <f>SUBTOTAL(103,B$4:B232)</f>
        <v>100</v>
      </c>
      <c r="B232" s="21">
        <f>purchase!A233</f>
        <v>229</v>
      </c>
      <c r="C232" s="26" t="str">
        <f>purchase!B233</f>
        <v>কফি কাপ</v>
      </c>
      <c r="D232" s="11" t="str">
        <f>purchase!C233</f>
        <v>পিস</v>
      </c>
      <c r="E232" s="34">
        <f>purchase!D233</f>
        <v>0</v>
      </c>
      <c r="F232" s="34">
        <f>purchase!F233</f>
        <v>0</v>
      </c>
      <c r="G232" s="34">
        <f>purchase!H233</f>
        <v>0</v>
      </c>
      <c r="H232" s="34">
        <f>purchase!J233</f>
        <v>0</v>
      </c>
      <c r="I232" s="34">
        <f>purchase!L233</f>
        <v>0</v>
      </c>
      <c r="J232" s="34">
        <f>purchase!N233</f>
        <v>3000</v>
      </c>
      <c r="K232" s="34">
        <f>purchase!P233</f>
        <v>0</v>
      </c>
      <c r="L232" s="34">
        <f>purchase!R233</f>
        <v>0</v>
      </c>
      <c r="M232" s="21">
        <f>purchase!V233</f>
        <v>4200</v>
      </c>
      <c r="N232" s="29" t="str">
        <f t="shared" si="3"/>
        <v>OK</v>
      </c>
      <c r="O232" s="25"/>
    </row>
    <row r="233" spans="1:15" x14ac:dyDescent="0.3">
      <c r="A233" s="21">
        <f>SUBTOTAL(103,B$4:B233)</f>
        <v>101</v>
      </c>
      <c r="B233" s="21">
        <f>purchase!A234</f>
        <v>230</v>
      </c>
      <c r="C233" s="26" t="str">
        <f>purchase!B234</f>
        <v>কাপদই/কাপ আইসক্রিম</v>
      </c>
      <c r="D233" s="11" t="str">
        <f>purchase!C234</f>
        <v>পিস</v>
      </c>
      <c r="E233" s="34">
        <f>purchase!D234</f>
        <v>90</v>
      </c>
      <c r="F233" s="34">
        <f>purchase!F234</f>
        <v>0</v>
      </c>
      <c r="G233" s="34">
        <f>purchase!H234</f>
        <v>0</v>
      </c>
      <c r="H233" s="34">
        <f>purchase!J234</f>
        <v>0</v>
      </c>
      <c r="I233" s="34">
        <f>purchase!L234</f>
        <v>0</v>
      </c>
      <c r="J233" s="34">
        <f>purchase!N234</f>
        <v>90</v>
      </c>
      <c r="K233" s="34">
        <f>purchase!P234</f>
        <v>0</v>
      </c>
      <c r="L233" s="34">
        <f>purchase!R234</f>
        <v>90</v>
      </c>
      <c r="M233" s="21">
        <f>purchase!V234</f>
        <v>6750</v>
      </c>
      <c r="N233" s="29" t="str">
        <f t="shared" si="3"/>
        <v>OK</v>
      </c>
      <c r="O233" s="25"/>
    </row>
    <row r="234" spans="1:15" hidden="1" x14ac:dyDescent="0.3">
      <c r="A234" s="21">
        <f>SUBTOTAL(103,B$4:B234)</f>
        <v>101</v>
      </c>
      <c r="B234" s="21">
        <f>purchase!A235</f>
        <v>231</v>
      </c>
      <c r="C234" s="26" t="str">
        <f>purchase!B235</f>
        <v xml:space="preserve">চমচম </v>
      </c>
      <c r="D234" s="11" t="str">
        <f>purchase!C235</f>
        <v>কেজি</v>
      </c>
      <c r="E234" s="34">
        <f>purchase!D235</f>
        <v>0</v>
      </c>
      <c r="F234" s="34">
        <f>purchase!F235</f>
        <v>0</v>
      </c>
      <c r="G234" s="34">
        <f>purchase!H235</f>
        <v>0</v>
      </c>
      <c r="H234" s="34">
        <f>purchase!J235</f>
        <v>0</v>
      </c>
      <c r="I234" s="34">
        <f>purchase!L235</f>
        <v>0</v>
      </c>
      <c r="J234" s="34">
        <f>purchase!N235</f>
        <v>0</v>
      </c>
      <c r="K234" s="34">
        <f>purchase!P235</f>
        <v>0</v>
      </c>
      <c r="L234" s="34">
        <f>purchase!R235</f>
        <v>0</v>
      </c>
      <c r="M234" s="32">
        <f>purchase!V235</f>
        <v>0</v>
      </c>
      <c r="N234" s="29" t="str">
        <f t="shared" si="3"/>
        <v xml:space="preserve"> </v>
      </c>
      <c r="O234" s="25"/>
    </row>
    <row r="235" spans="1:15" hidden="1" x14ac:dyDescent="0.3">
      <c r="A235" s="21">
        <f>SUBTOTAL(103,B$4:B235)</f>
        <v>101</v>
      </c>
      <c r="B235" s="21">
        <f>purchase!A236</f>
        <v>232</v>
      </c>
      <c r="C235" s="26" t="str">
        <f>purchase!B236</f>
        <v>রসমালাই</v>
      </c>
      <c r="D235" s="11" t="str">
        <f>purchase!C236</f>
        <v>কেজি</v>
      </c>
      <c r="E235" s="34">
        <f>purchase!D236</f>
        <v>0</v>
      </c>
      <c r="F235" s="34">
        <f>purchase!F236</f>
        <v>0</v>
      </c>
      <c r="G235" s="34">
        <f>purchase!H236</f>
        <v>0</v>
      </c>
      <c r="H235" s="34">
        <f>purchase!J236</f>
        <v>0</v>
      </c>
      <c r="I235" s="34">
        <f>purchase!L236</f>
        <v>0</v>
      </c>
      <c r="J235" s="34">
        <f>purchase!N236</f>
        <v>0</v>
      </c>
      <c r="K235" s="34">
        <f>purchase!P236</f>
        <v>0</v>
      </c>
      <c r="L235" s="34">
        <f>purchase!R236</f>
        <v>0</v>
      </c>
      <c r="M235" s="32">
        <f>purchase!V236</f>
        <v>0</v>
      </c>
      <c r="N235" s="29" t="str">
        <f t="shared" si="3"/>
        <v xml:space="preserve"> </v>
      </c>
      <c r="O235" s="25"/>
    </row>
    <row r="236" spans="1:15" x14ac:dyDescent="0.3">
      <c r="A236" s="21">
        <f>SUBTOTAL(103,B$4:B236)</f>
        <v>102</v>
      </c>
      <c r="B236" s="21">
        <f>purchase!A237</f>
        <v>233</v>
      </c>
      <c r="C236" s="26" t="str">
        <f>purchase!B237</f>
        <v>জর্দ্দামিষ্টি</v>
      </c>
      <c r="D236" s="11" t="str">
        <f>purchase!C237</f>
        <v>কেজি</v>
      </c>
      <c r="E236" s="34">
        <f>purchase!D237</f>
        <v>0</v>
      </c>
      <c r="F236" s="34">
        <f>purchase!F237</f>
        <v>2</v>
      </c>
      <c r="G236" s="34">
        <f>purchase!H237</f>
        <v>0</v>
      </c>
      <c r="H236" s="34">
        <f>purchase!J237</f>
        <v>0</v>
      </c>
      <c r="I236" s="34">
        <f>purchase!L237</f>
        <v>0</v>
      </c>
      <c r="J236" s="34">
        <f>purchase!N237</f>
        <v>0</v>
      </c>
      <c r="K236" s="34">
        <f>purchase!P237</f>
        <v>0</v>
      </c>
      <c r="L236" s="34">
        <f>purchase!R237</f>
        <v>0</v>
      </c>
      <c r="M236" s="32">
        <f>purchase!V237</f>
        <v>960</v>
      </c>
      <c r="N236" s="29" t="str">
        <f t="shared" si="3"/>
        <v>OK</v>
      </c>
      <c r="O236" s="25"/>
    </row>
    <row r="237" spans="1:15" hidden="1" x14ac:dyDescent="0.3">
      <c r="A237" s="21">
        <f>SUBTOTAL(103,B$4:B237)</f>
        <v>102</v>
      </c>
      <c r="B237" s="21">
        <f>purchase!A238</f>
        <v>234</v>
      </c>
      <c r="C237" s="26" t="str">
        <f>purchase!B238</f>
        <v>কালোজাম</v>
      </c>
      <c r="D237" s="11" t="str">
        <f>purchase!C238</f>
        <v>কেজি</v>
      </c>
      <c r="E237" s="34">
        <f>purchase!D238</f>
        <v>0</v>
      </c>
      <c r="F237" s="34">
        <f>purchase!F238</f>
        <v>0</v>
      </c>
      <c r="G237" s="34">
        <f>purchase!H238</f>
        <v>0</v>
      </c>
      <c r="H237" s="34">
        <f>purchase!J238</f>
        <v>0</v>
      </c>
      <c r="I237" s="34">
        <f>purchase!L238</f>
        <v>0</v>
      </c>
      <c r="J237" s="34">
        <f>purchase!N238</f>
        <v>0</v>
      </c>
      <c r="K237" s="34">
        <f>purchase!P238</f>
        <v>0</v>
      </c>
      <c r="L237" s="34">
        <f>purchase!R238</f>
        <v>0</v>
      </c>
      <c r="M237" s="32">
        <f>purchase!V238</f>
        <v>0</v>
      </c>
      <c r="N237" s="29" t="str">
        <f t="shared" si="3"/>
        <v xml:space="preserve"> </v>
      </c>
      <c r="O237" s="25"/>
    </row>
    <row r="238" spans="1:15" hidden="1" x14ac:dyDescent="0.3">
      <c r="A238" s="21">
        <f>SUBTOTAL(103,B$4:B238)</f>
        <v>102</v>
      </c>
      <c r="B238" s="21">
        <f>purchase!A239</f>
        <v>235</v>
      </c>
      <c r="C238" s="26" t="str">
        <f>purchase!B239</f>
        <v>দই (মিষ্টি/টক)</v>
      </c>
      <c r="D238" s="11" t="str">
        <f>purchase!C239</f>
        <v>কেজি</v>
      </c>
      <c r="E238" s="34">
        <f>purchase!D239</f>
        <v>0</v>
      </c>
      <c r="F238" s="34">
        <f>purchase!F239</f>
        <v>0</v>
      </c>
      <c r="G238" s="34">
        <f>purchase!H239</f>
        <v>0</v>
      </c>
      <c r="H238" s="34">
        <f>purchase!J239</f>
        <v>0</v>
      </c>
      <c r="I238" s="34">
        <f>purchase!L239</f>
        <v>0</v>
      </c>
      <c r="J238" s="34">
        <f>purchase!N239</f>
        <v>0</v>
      </c>
      <c r="K238" s="34">
        <f>purchase!P239</f>
        <v>0</v>
      </c>
      <c r="L238" s="34">
        <f>purchase!R239</f>
        <v>0</v>
      </c>
      <c r="M238" s="32">
        <f>purchase!V239</f>
        <v>0</v>
      </c>
      <c r="N238" s="29" t="str">
        <f t="shared" si="3"/>
        <v xml:space="preserve"> </v>
      </c>
      <c r="O238" s="25"/>
    </row>
    <row r="239" spans="1:15" hidden="1" x14ac:dyDescent="0.3">
      <c r="A239" s="21">
        <f>SUBTOTAL(103,B$4:B239)</f>
        <v>102</v>
      </c>
      <c r="B239" s="21">
        <f>purchase!A240</f>
        <v>236</v>
      </c>
      <c r="C239" s="26" t="str">
        <f>purchase!B240</f>
        <v>রসগোল্লা/বালুসাই</v>
      </c>
      <c r="D239" s="11" t="str">
        <f>purchase!C240</f>
        <v>কেজি</v>
      </c>
      <c r="E239" s="34">
        <f>purchase!D240</f>
        <v>0</v>
      </c>
      <c r="F239" s="34">
        <f>purchase!F240</f>
        <v>0</v>
      </c>
      <c r="G239" s="34">
        <f>purchase!H240</f>
        <v>0</v>
      </c>
      <c r="H239" s="34">
        <f>purchase!J240</f>
        <v>0</v>
      </c>
      <c r="I239" s="34">
        <f>purchase!L240</f>
        <v>0</v>
      </c>
      <c r="J239" s="34">
        <f>purchase!N240</f>
        <v>0</v>
      </c>
      <c r="K239" s="34">
        <f>purchase!P240</f>
        <v>0</v>
      </c>
      <c r="L239" s="34">
        <f>purchase!R240</f>
        <v>0</v>
      </c>
      <c r="M239" s="32">
        <f>purchase!V240</f>
        <v>0</v>
      </c>
      <c r="N239" s="29" t="str">
        <f t="shared" si="3"/>
        <v xml:space="preserve"> </v>
      </c>
      <c r="O239" s="25"/>
    </row>
    <row r="240" spans="1:15" hidden="1" x14ac:dyDescent="0.3">
      <c r="A240" s="21">
        <f>SUBTOTAL(103,B$4:B240)</f>
        <v>102</v>
      </c>
      <c r="B240" s="21">
        <f>purchase!A241</f>
        <v>237</v>
      </c>
      <c r="C240" s="26" t="str">
        <f>purchase!B241</f>
        <v>জিলাপী/রেশমী জিলাপী</v>
      </c>
      <c r="D240" s="11" t="str">
        <f>purchase!C241</f>
        <v>কেজি</v>
      </c>
      <c r="E240" s="34">
        <f>purchase!D241</f>
        <v>0</v>
      </c>
      <c r="F240" s="34">
        <f>purchase!F241</f>
        <v>0</v>
      </c>
      <c r="G240" s="34">
        <f>purchase!H241</f>
        <v>0</v>
      </c>
      <c r="H240" s="34">
        <f>purchase!J241</f>
        <v>0</v>
      </c>
      <c r="I240" s="34">
        <f>purchase!L241</f>
        <v>0</v>
      </c>
      <c r="J240" s="34">
        <f>purchase!N241</f>
        <v>0</v>
      </c>
      <c r="K240" s="34">
        <f>purchase!P241</f>
        <v>0</v>
      </c>
      <c r="L240" s="34">
        <f>purchase!R241</f>
        <v>0</v>
      </c>
      <c r="M240" s="32">
        <f>purchase!V241</f>
        <v>0</v>
      </c>
      <c r="N240" s="29" t="str">
        <f t="shared" si="3"/>
        <v xml:space="preserve"> </v>
      </c>
      <c r="O240" s="25"/>
    </row>
    <row r="241" spans="1:17" hidden="1" x14ac:dyDescent="0.3">
      <c r="A241" s="21">
        <f>SUBTOTAL(103,B$4:B241)</f>
        <v>102</v>
      </c>
      <c r="B241" s="21">
        <f>purchase!A242</f>
        <v>238</v>
      </c>
      <c r="C241" s="26" t="str">
        <f>purchase!B242</f>
        <v>খেজুর গুড়</v>
      </c>
      <c r="D241" s="11" t="str">
        <f>purchase!C242</f>
        <v>কেজি</v>
      </c>
      <c r="E241" s="34">
        <f>purchase!D242</f>
        <v>0</v>
      </c>
      <c r="F241" s="34">
        <f>purchase!F242</f>
        <v>0</v>
      </c>
      <c r="G241" s="34">
        <f>purchase!H242</f>
        <v>0</v>
      </c>
      <c r="H241" s="34">
        <f>purchase!J242</f>
        <v>0</v>
      </c>
      <c r="I241" s="34">
        <f>purchase!L242</f>
        <v>0</v>
      </c>
      <c r="J241" s="34">
        <f>purchase!N242</f>
        <v>0</v>
      </c>
      <c r="K241" s="34">
        <f>purchase!P242</f>
        <v>0</v>
      </c>
      <c r="L241" s="34">
        <f>purchase!R242</f>
        <v>0</v>
      </c>
      <c r="M241" s="21">
        <f>purchase!V242</f>
        <v>0</v>
      </c>
      <c r="N241" s="29" t="str">
        <f t="shared" si="3"/>
        <v xml:space="preserve"> </v>
      </c>
      <c r="O241" s="25"/>
    </row>
    <row r="242" spans="1:17" hidden="1" x14ac:dyDescent="0.3">
      <c r="A242" s="21">
        <f>SUBTOTAL(103,B$4:B242)</f>
        <v>102</v>
      </c>
      <c r="B242" s="21">
        <f>purchase!A243</f>
        <v>239</v>
      </c>
      <c r="C242" s="26" t="str">
        <f>purchase!B243</f>
        <v>চানাচুর</v>
      </c>
      <c r="D242" s="11" t="str">
        <f>purchase!C243</f>
        <v>কেজি</v>
      </c>
      <c r="E242" s="34">
        <f>purchase!D243</f>
        <v>0</v>
      </c>
      <c r="F242" s="34">
        <f>purchase!F243</f>
        <v>0</v>
      </c>
      <c r="G242" s="34">
        <f>purchase!H243</f>
        <v>0</v>
      </c>
      <c r="H242" s="34">
        <f>purchase!J243</f>
        <v>0</v>
      </c>
      <c r="I242" s="34">
        <f>purchase!L243</f>
        <v>0</v>
      </c>
      <c r="J242" s="34">
        <f>purchase!N243</f>
        <v>0</v>
      </c>
      <c r="K242" s="34">
        <f>purchase!P243</f>
        <v>0</v>
      </c>
      <c r="L242" s="34">
        <f>purchase!R243</f>
        <v>0</v>
      </c>
      <c r="M242" s="32">
        <f>purchase!V243</f>
        <v>0</v>
      </c>
      <c r="N242" s="29" t="str">
        <f t="shared" si="3"/>
        <v xml:space="preserve"> </v>
      </c>
      <c r="O242" s="25"/>
    </row>
    <row r="243" spans="1:17" hidden="1" x14ac:dyDescent="0.3">
      <c r="A243" s="21">
        <f>SUBTOTAL(103,B$4:B243)</f>
        <v>102</v>
      </c>
      <c r="B243" s="21">
        <f>purchase!A244</f>
        <v>240</v>
      </c>
      <c r="C243" s="26" t="str">
        <f>purchase!B244</f>
        <v>ফক্স চকলেট</v>
      </c>
      <c r="D243" s="11" t="str">
        <f>purchase!C244</f>
        <v>পিস</v>
      </c>
      <c r="E243" s="34">
        <f>purchase!D244</f>
        <v>0</v>
      </c>
      <c r="F243" s="34">
        <f>purchase!F244</f>
        <v>0</v>
      </c>
      <c r="G243" s="34">
        <f>purchase!H244</f>
        <v>0</v>
      </c>
      <c r="H243" s="34">
        <f>purchase!J244</f>
        <v>0</v>
      </c>
      <c r="I243" s="34">
        <f>purchase!L244</f>
        <v>0</v>
      </c>
      <c r="J243" s="34">
        <f>purchase!N244</f>
        <v>0</v>
      </c>
      <c r="K243" s="34">
        <f>purchase!P244</f>
        <v>0</v>
      </c>
      <c r="L243" s="34">
        <f>purchase!R244</f>
        <v>0</v>
      </c>
      <c r="M243" s="32">
        <f>purchase!V244</f>
        <v>0</v>
      </c>
      <c r="N243" s="29" t="str">
        <f t="shared" si="3"/>
        <v xml:space="preserve"> </v>
      </c>
      <c r="O243" s="25"/>
    </row>
    <row r="244" spans="1:17" x14ac:dyDescent="0.3">
      <c r="A244" s="21">
        <f>SUBTOTAL(103,B$4:B244)</f>
        <v>103</v>
      </c>
      <c r="B244" s="21">
        <f>purchase!A245</f>
        <v>241</v>
      </c>
      <c r="C244" s="26" t="str">
        <f>purchase!B245</f>
        <v>পরোটা/রুটি/বন</v>
      </c>
      <c r="D244" s="11" t="str">
        <f>purchase!C245</f>
        <v>পিস</v>
      </c>
      <c r="E244" s="34">
        <f>purchase!D245</f>
        <v>0</v>
      </c>
      <c r="F244" s="34">
        <f>purchase!F245</f>
        <v>50</v>
      </c>
      <c r="G244" s="34">
        <f>purchase!H245</f>
        <v>77</v>
      </c>
      <c r="H244" s="34">
        <f>purchase!J245</f>
        <v>86</v>
      </c>
      <c r="I244" s="34">
        <f>purchase!L245</f>
        <v>122</v>
      </c>
      <c r="J244" s="34">
        <f>purchase!N245</f>
        <v>88</v>
      </c>
      <c r="K244" s="34">
        <f>purchase!P245</f>
        <v>296</v>
      </c>
      <c r="L244" s="34">
        <f>purchase!R245</f>
        <v>1</v>
      </c>
      <c r="M244" s="21">
        <f>purchase!V245</f>
        <v>7082</v>
      </c>
      <c r="N244" s="29" t="str">
        <f t="shared" si="3"/>
        <v>OK</v>
      </c>
      <c r="O244" s="25"/>
    </row>
    <row r="245" spans="1:17" hidden="1" x14ac:dyDescent="0.3">
      <c r="A245" s="21">
        <f>SUBTOTAL(103,B$4:B245)</f>
        <v>103</v>
      </c>
      <c r="B245" s="21">
        <f>purchase!A246</f>
        <v>242</v>
      </c>
      <c r="C245" s="26" t="str">
        <f>purchase!B246</f>
        <v>থাই স্যুপ</v>
      </c>
      <c r="D245" s="11" t="str">
        <f>purchase!C246</f>
        <v>কেজি</v>
      </c>
      <c r="E245" s="34">
        <f>purchase!D246</f>
        <v>0</v>
      </c>
      <c r="F245" s="34">
        <f>purchase!F246</f>
        <v>0</v>
      </c>
      <c r="G245" s="34">
        <f>purchase!H246</f>
        <v>0</v>
      </c>
      <c r="H245" s="34">
        <f>purchase!J246</f>
        <v>0</v>
      </c>
      <c r="I245" s="34">
        <f>purchase!L246</f>
        <v>0</v>
      </c>
      <c r="J245" s="34">
        <f>purchase!N246</f>
        <v>0</v>
      </c>
      <c r="K245" s="34">
        <f>purchase!P246</f>
        <v>0</v>
      </c>
      <c r="L245" s="34">
        <f>purchase!R246</f>
        <v>0</v>
      </c>
      <c r="M245" s="32">
        <f>purchase!V246</f>
        <v>0</v>
      </c>
      <c r="N245" s="29" t="str">
        <f t="shared" si="3"/>
        <v xml:space="preserve"> </v>
      </c>
      <c r="O245" s="25"/>
    </row>
    <row r="246" spans="1:17" hidden="1" x14ac:dyDescent="0.3">
      <c r="A246" s="21">
        <f>SUBTOTAL(103,B$4:B246)</f>
        <v>103</v>
      </c>
      <c r="B246" s="21">
        <f>purchase!A247</f>
        <v>243</v>
      </c>
      <c r="C246" s="26" t="str">
        <f>purchase!B247</f>
        <v>বাটার</v>
      </c>
      <c r="D246" s="11" t="str">
        <f>purchase!C247</f>
        <v>কেজি</v>
      </c>
      <c r="E246" s="34">
        <f>purchase!D247</f>
        <v>0</v>
      </c>
      <c r="F246" s="34">
        <f>purchase!F247</f>
        <v>0</v>
      </c>
      <c r="G246" s="34">
        <f>purchase!H247</f>
        <v>0</v>
      </c>
      <c r="H246" s="34">
        <f>purchase!J247</f>
        <v>0</v>
      </c>
      <c r="I246" s="34">
        <f>purchase!L247</f>
        <v>0</v>
      </c>
      <c r="J246" s="34">
        <f>purchase!N247</f>
        <v>0</v>
      </c>
      <c r="K246" s="34">
        <f>purchase!P247</f>
        <v>0</v>
      </c>
      <c r="L246" s="34">
        <f>purchase!R247</f>
        <v>0</v>
      </c>
      <c r="M246" s="21">
        <f>purchase!V247</f>
        <v>0</v>
      </c>
      <c r="N246" s="29" t="str">
        <f t="shared" si="3"/>
        <v xml:space="preserve"> </v>
      </c>
      <c r="O246" s="25"/>
    </row>
    <row r="247" spans="1:17" hidden="1" x14ac:dyDescent="0.3">
      <c r="A247" s="21">
        <f>SUBTOTAL(103,B$4:B247)</f>
        <v>103</v>
      </c>
      <c r="B247" s="21">
        <f>purchase!A248</f>
        <v>244</v>
      </c>
      <c r="C247" s="26" t="str">
        <f>purchase!B248</f>
        <v>বাবুর্চী বিল</v>
      </c>
      <c r="D247" s="11" t="str">
        <f>purchase!C248</f>
        <v>জন</v>
      </c>
      <c r="E247" s="34">
        <f>purchase!D248</f>
        <v>0</v>
      </c>
      <c r="F247" s="34">
        <f>purchase!F248</f>
        <v>0</v>
      </c>
      <c r="G247" s="34">
        <f>purchase!H248</f>
        <v>0</v>
      </c>
      <c r="H247" s="34">
        <f>purchase!J248</f>
        <v>0</v>
      </c>
      <c r="I247" s="34">
        <f>purchase!L248</f>
        <v>0</v>
      </c>
      <c r="J247" s="34">
        <f>purchase!N248</f>
        <v>0</v>
      </c>
      <c r="K247" s="34">
        <f>purchase!P248</f>
        <v>0</v>
      </c>
      <c r="L247" s="34">
        <f>purchase!R248</f>
        <v>0</v>
      </c>
      <c r="M247" s="21">
        <f>purchase!V248</f>
        <v>0</v>
      </c>
      <c r="N247" s="29" t="str">
        <f t="shared" si="3"/>
        <v xml:space="preserve"> </v>
      </c>
      <c r="O247" s="25"/>
    </row>
    <row r="248" spans="1:17" ht="15" customHeight="1" x14ac:dyDescent="0.3">
      <c r="A248" s="21">
        <f>SUBTOTAL(103,B$4:B248)</f>
        <v>104</v>
      </c>
      <c r="B248" s="21">
        <f>purchase!A249</f>
        <v>245</v>
      </c>
      <c r="C248" s="26" t="str">
        <f>purchase!B249</f>
        <v>বিবিধ</v>
      </c>
      <c r="D248" s="11" t="str">
        <f>purchase!C249</f>
        <v>টাকা</v>
      </c>
      <c r="E248" s="34">
        <f>purchase!D249</f>
        <v>1610</v>
      </c>
      <c r="F248" s="34">
        <f>purchase!F249</f>
        <v>2700</v>
      </c>
      <c r="G248" s="34">
        <f>purchase!H249</f>
        <v>0</v>
      </c>
      <c r="H248" s="34">
        <f>purchase!J249</f>
        <v>0</v>
      </c>
      <c r="I248" s="34">
        <f>purchase!L249</f>
        <v>0</v>
      </c>
      <c r="J248" s="34">
        <f>purchase!N249</f>
        <v>3300</v>
      </c>
      <c r="K248" s="34">
        <f>purchase!P249</f>
        <v>0</v>
      </c>
      <c r="L248" s="34">
        <f>purchase!R249</f>
        <v>1845</v>
      </c>
      <c r="M248" s="21">
        <f>purchase!V249</f>
        <v>9455</v>
      </c>
      <c r="N248" s="29" t="str">
        <f t="shared" si="3"/>
        <v>OK</v>
      </c>
      <c r="O248" s="25"/>
    </row>
    <row r="249" spans="1:17" x14ac:dyDescent="0.3">
      <c r="A249" s="21">
        <f>SUBTOTAL(103,B$4:B249)</f>
        <v>105</v>
      </c>
      <c r="B249" s="21">
        <f>purchase!A250</f>
        <v>246</v>
      </c>
      <c r="C249" s="26" t="str">
        <f>purchase!B250</f>
        <v>রিক্সাভাড়া/গাড়ী ভাড়া</v>
      </c>
      <c r="D249" s="11" t="str">
        <f>purchase!C250</f>
        <v>টাকা</v>
      </c>
      <c r="E249" s="34">
        <f>purchase!D250</f>
        <v>60</v>
      </c>
      <c r="F249" s="34">
        <f>purchase!F250</f>
        <v>60</v>
      </c>
      <c r="G249" s="34">
        <f>purchase!H250</f>
        <v>0</v>
      </c>
      <c r="H249" s="34">
        <f>purchase!J250</f>
        <v>0</v>
      </c>
      <c r="I249" s="34">
        <f>purchase!L250</f>
        <v>0</v>
      </c>
      <c r="J249" s="34">
        <f>purchase!N250</f>
        <v>410</v>
      </c>
      <c r="K249" s="34">
        <f>purchase!P250</f>
        <v>160</v>
      </c>
      <c r="L249" s="34">
        <f>purchase!R250</f>
        <v>0</v>
      </c>
      <c r="M249" s="21">
        <f>purchase!V250</f>
        <v>690</v>
      </c>
      <c r="N249" s="29" t="str">
        <f t="shared" si="3"/>
        <v>OK</v>
      </c>
      <c r="O249" s="25"/>
    </row>
    <row r="250" spans="1:17" hidden="1" x14ac:dyDescent="0.3">
      <c r="A250" s="21">
        <f>SUBTOTAL(103,B$4:B250)</f>
        <v>105</v>
      </c>
      <c r="B250" s="21">
        <f>purchase!A251</f>
        <v>247</v>
      </c>
      <c r="C250" s="26" t="str">
        <f>purchase!B251</f>
        <v>ক্রোকারিজ/ডেকোরেটর বিল</v>
      </c>
      <c r="D250" s="11" t="str">
        <f>purchase!C251</f>
        <v>টাকা</v>
      </c>
      <c r="E250" s="34">
        <f>purchase!D251</f>
        <v>0</v>
      </c>
      <c r="F250" s="34">
        <f>purchase!F251</f>
        <v>0</v>
      </c>
      <c r="G250" s="34">
        <f>purchase!H251</f>
        <v>0</v>
      </c>
      <c r="H250" s="34">
        <f>purchase!J251</f>
        <v>0</v>
      </c>
      <c r="I250" s="34">
        <f>purchase!L251</f>
        <v>0</v>
      </c>
      <c r="J250" s="34">
        <f>purchase!N251</f>
        <v>0</v>
      </c>
      <c r="K250" s="34">
        <f>purchase!P251</f>
        <v>0</v>
      </c>
      <c r="L250" s="34">
        <f>purchase!R251</f>
        <v>0</v>
      </c>
      <c r="M250" s="21">
        <f>purchase!V251</f>
        <v>0</v>
      </c>
      <c r="N250" s="29" t="str">
        <f t="shared" si="3"/>
        <v xml:space="preserve"> </v>
      </c>
      <c r="O250" s="25"/>
    </row>
    <row r="251" spans="1:17" x14ac:dyDescent="0.3">
      <c r="A251" s="21">
        <f>SUBTOTAL(103,B$4:B251)</f>
        <v>106</v>
      </c>
      <c r="B251" s="21">
        <f>purchase!A252</f>
        <v>248</v>
      </c>
      <c r="C251" s="26" t="str">
        <f>purchase!B252</f>
        <v>মাছ কাটা</v>
      </c>
      <c r="D251" s="11" t="str">
        <f>purchase!C252</f>
        <v>টাকা</v>
      </c>
      <c r="E251" s="34">
        <f>purchase!D252</f>
        <v>100</v>
      </c>
      <c r="F251" s="34">
        <f>purchase!F252</f>
        <v>40</v>
      </c>
      <c r="G251" s="34">
        <f>purchase!H252</f>
        <v>0</v>
      </c>
      <c r="H251" s="34">
        <f>purchase!J252</f>
        <v>50</v>
      </c>
      <c r="I251" s="34">
        <f>purchase!L252</f>
        <v>200</v>
      </c>
      <c r="J251" s="34">
        <f>purchase!N252</f>
        <v>50</v>
      </c>
      <c r="K251" s="34">
        <f>purchase!P252</f>
        <v>220</v>
      </c>
      <c r="L251" s="34">
        <f>purchase!R252</f>
        <v>200</v>
      </c>
      <c r="M251" s="21">
        <f>purchase!V252</f>
        <v>860</v>
      </c>
      <c r="N251" s="29" t="str">
        <f t="shared" si="3"/>
        <v>OK</v>
      </c>
      <c r="O251" s="25"/>
    </row>
    <row r="252" spans="1:17" x14ac:dyDescent="0.3">
      <c r="A252" s="21">
        <f>SUBTOTAL(103,B$4:B252)</f>
        <v>107</v>
      </c>
      <c r="B252" s="21">
        <f>purchase!A253</f>
        <v>249</v>
      </c>
      <c r="C252" s="26" t="str">
        <f>purchase!B253</f>
        <v>মিনতি</v>
      </c>
      <c r="D252" s="11" t="str">
        <f>purchase!C253</f>
        <v>টাকা</v>
      </c>
      <c r="E252" s="34">
        <f>purchase!D253</f>
        <v>350</v>
      </c>
      <c r="F252" s="34">
        <f>purchase!F253</f>
        <v>640</v>
      </c>
      <c r="G252" s="34">
        <f>purchase!H253</f>
        <v>120</v>
      </c>
      <c r="H252" s="34">
        <f>purchase!J253</f>
        <v>110</v>
      </c>
      <c r="I252" s="34">
        <f>purchase!L253</f>
        <v>130</v>
      </c>
      <c r="J252" s="34">
        <f>purchase!N253</f>
        <v>720</v>
      </c>
      <c r="K252" s="34">
        <f>purchase!P253</f>
        <v>1140</v>
      </c>
      <c r="L252" s="34">
        <f>purchase!R253</f>
        <v>790</v>
      </c>
      <c r="M252" s="21">
        <f>purchase!V253</f>
        <v>4000</v>
      </c>
      <c r="N252" s="29" t="str">
        <f t="shared" si="3"/>
        <v>OK</v>
      </c>
      <c r="O252" s="25"/>
    </row>
    <row r="253" spans="1:17" x14ac:dyDescent="0.3">
      <c r="A253" s="21">
        <f>SUBTOTAL(103,B$4:B253)</f>
        <v>108</v>
      </c>
      <c r="B253" s="21">
        <f>purchase!A254</f>
        <v>250</v>
      </c>
      <c r="C253" s="26" t="str">
        <f>purchase!B254</f>
        <v xml:space="preserve">অতিরিক্ত জনবল বাবদ </v>
      </c>
      <c r="D253" s="33" t="str">
        <f>purchase!C254</f>
        <v>টাকা</v>
      </c>
      <c r="E253" s="32">
        <f>purchase!D254</f>
        <v>3200</v>
      </c>
      <c r="F253" s="32">
        <f>purchase!F254</f>
        <v>3200</v>
      </c>
      <c r="G253" s="32">
        <f>purchase!H254</f>
        <v>0</v>
      </c>
      <c r="H253" s="32">
        <f>purchase!J254</f>
        <v>2000</v>
      </c>
      <c r="I253" s="32">
        <f>purchase!L254</f>
        <v>2100</v>
      </c>
      <c r="J253" s="34">
        <f>purchase!N254</f>
        <v>4300</v>
      </c>
      <c r="K253" s="34">
        <f>purchase!P254</f>
        <v>5900</v>
      </c>
      <c r="L253" s="34">
        <f>purchase!R254</f>
        <v>5400</v>
      </c>
      <c r="M253" s="21">
        <f>purchase!V254</f>
        <v>26100</v>
      </c>
      <c r="N253" s="29" t="str">
        <f t="shared" si="3"/>
        <v>OK</v>
      </c>
      <c r="O253" s="25"/>
      <c r="Q253" t="b">
        <f>M254=purchase!W2</f>
        <v>1</v>
      </c>
    </row>
    <row r="254" spans="1:17" x14ac:dyDescent="0.3">
      <c r="A254" s="22"/>
      <c r="B254" s="22"/>
      <c r="C254" s="10"/>
      <c r="D254" s="10"/>
      <c r="E254" s="30"/>
      <c r="F254" s="30"/>
      <c r="G254" s="30"/>
      <c r="H254" s="30"/>
      <c r="I254" s="30"/>
      <c r="J254" s="10"/>
      <c r="K254" s="10"/>
      <c r="L254" s="13" t="s">
        <v>241</v>
      </c>
      <c r="M254" s="21">
        <f>SUM(M4:M253)</f>
        <v>541685</v>
      </c>
      <c r="N254" s="29" t="str">
        <f t="shared" si="3"/>
        <v>OK</v>
      </c>
      <c r="O254" s="71"/>
    </row>
    <row r="255" spans="1:17" hidden="1" x14ac:dyDescent="0.3">
      <c r="A255" s="22"/>
      <c r="B255" s="22"/>
      <c r="C255" s="10"/>
      <c r="D255" s="10"/>
      <c r="E255" s="30"/>
      <c r="F255" s="30"/>
      <c r="G255" s="30"/>
      <c r="H255" s="30"/>
      <c r="I255" s="30"/>
      <c r="J255" s="294"/>
      <c r="K255" s="294"/>
      <c r="L255" s="298"/>
      <c r="M255" s="294"/>
      <c r="N255" s="29" t="str">
        <f t="shared" si="3"/>
        <v xml:space="preserve"> </v>
      </c>
      <c r="O255" s="25"/>
    </row>
    <row r="256" spans="1:17" hidden="1" x14ac:dyDescent="0.25">
      <c r="I256" s="295"/>
      <c r="J256" s="295"/>
      <c r="K256" s="295"/>
      <c r="L256" s="295"/>
      <c r="M256" s="295"/>
    </row>
    <row r="257" spans="9:13" hidden="1" x14ac:dyDescent="0.25">
      <c r="I257"/>
      <c r="J257"/>
      <c r="K257"/>
      <c r="L257"/>
      <c r="M257"/>
    </row>
    <row r="258" spans="9:13" hidden="1" x14ac:dyDescent="0.25">
      <c r="I258"/>
      <c r="J258"/>
      <c r="K258"/>
      <c r="L258"/>
      <c r="M258" s="9"/>
    </row>
    <row r="259" spans="9:13" hidden="1" x14ac:dyDescent="0.25">
      <c r="I259"/>
      <c r="J259"/>
      <c r="K259"/>
      <c r="L259"/>
      <c r="M259"/>
    </row>
    <row r="260" spans="9:13" hidden="1" x14ac:dyDescent="0.25">
      <c r="I260" s="294"/>
      <c r="J260" s="294"/>
      <c r="K260" s="294"/>
      <c r="L260" s="294"/>
      <c r="M260" s="294"/>
    </row>
  </sheetData>
  <autoFilter ref="N1:N260" xr:uid="{00000000-0009-0000-0000-000003000000}">
    <filterColumn colId="0">
      <customFilters>
        <customFilter operator="notEqual" val=" "/>
      </customFilters>
    </filterColumn>
  </autoFilter>
  <mergeCells count="9">
    <mergeCell ref="I260:M260"/>
    <mergeCell ref="I256:M256"/>
    <mergeCell ref="A1:M1"/>
    <mergeCell ref="J255:M255"/>
    <mergeCell ref="A2:A3"/>
    <mergeCell ref="B2:B3"/>
    <mergeCell ref="C2:C3"/>
    <mergeCell ref="D2:D3"/>
    <mergeCell ref="M2:M3"/>
  </mergeCells>
  <conditionalFormatting sqref="N2:O2">
    <cfRule type="cellIs" dxfId="38" priority="5" operator="equal">
      <formula>"NZ"</formula>
    </cfRule>
    <cfRule type="cellIs" dxfId="37" priority="6" operator="equal">
      <formula>"OK"</formula>
    </cfRule>
  </conditionalFormatting>
  <conditionalFormatting sqref="O4:O253 N4:N255 O255">
    <cfRule type="cellIs" dxfId="36" priority="1" operator="equal">
      <formula>"NZ"</formula>
    </cfRule>
    <cfRule type="cellIs" dxfId="35" priority="2" operator="equal">
      <formula>"OK"</formula>
    </cfRule>
  </conditionalFormatting>
  <pageMargins left="0.3" right="0.3" top="0.3" bottom="1" header="0" footer="0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M253"/>
  <sheetViews>
    <sheetView zoomScale="85" zoomScaleNormal="85" workbookViewId="0">
      <pane xSplit="3" ySplit="2" topLeftCell="G244" activePane="bottomRight" state="frozen"/>
      <selection pane="topRight" activeCell="D1" sqref="D1"/>
      <selection pane="bottomLeft" activeCell="A3" sqref="A3"/>
      <selection pane="bottomRight" activeCell="W253" sqref="W253"/>
    </sheetView>
  </sheetViews>
  <sheetFormatPr defaultColWidth="9.140625" defaultRowHeight="18" x14ac:dyDescent="0.4"/>
  <cols>
    <col min="1" max="1" width="6" style="170" customWidth="1"/>
    <col min="2" max="2" width="32.28515625" style="171" customWidth="1"/>
    <col min="3" max="3" width="7.7109375" style="170" customWidth="1"/>
    <col min="4" max="4" width="11.28515625" style="172" hidden="1" customWidth="1"/>
    <col min="5" max="5" width="10.5703125" style="173" hidden="1" customWidth="1"/>
    <col min="6" max="6" width="11.7109375" style="174" hidden="1" customWidth="1"/>
    <col min="7" max="7" width="10" style="118" customWidth="1"/>
    <col min="8" max="8" width="6.85546875" style="118" customWidth="1"/>
    <col min="9" max="9" width="6.85546875" style="175" customWidth="1"/>
    <col min="10" max="10" width="6.85546875" style="170" customWidth="1"/>
    <col min="11" max="11" width="6.85546875" style="175" customWidth="1"/>
    <col min="12" max="12" width="6.85546875" style="170" customWidth="1"/>
    <col min="13" max="13" width="6.85546875" style="175" customWidth="1"/>
    <col min="14" max="14" width="6.85546875" style="170" customWidth="1"/>
    <col min="15" max="15" width="6.85546875" style="175" customWidth="1"/>
    <col min="16" max="16" width="6.85546875" style="170" customWidth="1"/>
    <col min="17" max="17" width="6.85546875" style="175" customWidth="1"/>
    <col min="18" max="18" width="6.85546875" style="170" customWidth="1"/>
    <col min="19" max="19" width="6.85546875" style="175" customWidth="1"/>
    <col min="20" max="20" width="6.85546875" style="170" customWidth="1"/>
    <col min="21" max="21" width="6.85546875" style="175" customWidth="1"/>
    <col min="22" max="22" width="6.85546875" style="170" customWidth="1"/>
    <col min="23" max="23" width="10.140625" style="175" customWidth="1"/>
    <col min="24" max="24" width="10.5703125" style="176" hidden="1" customWidth="1"/>
    <col min="25" max="25" width="11.42578125" style="176" hidden="1" customWidth="1"/>
    <col min="26" max="26" width="12.7109375" style="177" customWidth="1"/>
    <col min="27" max="27" width="6.5703125" style="178" customWidth="1"/>
    <col min="28" max="28" width="9.140625" style="118"/>
    <col min="29" max="29" width="28.140625" style="91" customWidth="1"/>
    <col min="30" max="30" width="11.28515625" style="118" customWidth="1"/>
    <col min="31" max="31" width="25.42578125" style="118" customWidth="1"/>
    <col min="32" max="32" width="33.140625" style="118" customWidth="1"/>
    <col min="33" max="33" width="9.140625" style="118"/>
    <col min="34" max="34" width="4" style="118" customWidth="1"/>
    <col min="35" max="35" width="25.5703125" style="118" customWidth="1"/>
    <col min="36" max="36" width="32" style="118" customWidth="1"/>
    <col min="37" max="37" width="11.28515625" style="91" customWidth="1"/>
    <col min="38" max="16384" width="9.140625" style="118"/>
  </cols>
  <sheetData>
    <row r="1" spans="1:39" s="139" customFormat="1" ht="60.75" customHeight="1" x14ac:dyDescent="0.35">
      <c r="A1" s="317" t="s">
        <v>0</v>
      </c>
      <c r="B1" s="317" t="s">
        <v>1</v>
      </c>
      <c r="C1" s="309" t="s">
        <v>2</v>
      </c>
      <c r="D1" s="318" t="s">
        <v>216</v>
      </c>
      <c r="E1" s="319" t="s">
        <v>279</v>
      </c>
      <c r="F1" s="309" t="s">
        <v>11</v>
      </c>
      <c r="G1" s="309" t="s">
        <v>280</v>
      </c>
      <c r="H1" s="181">
        <f>I1</f>
        <v>45666</v>
      </c>
      <c r="I1" s="182">
        <f>Home!C7</f>
        <v>45666</v>
      </c>
      <c r="J1" s="183">
        <f t="shared" ref="J1:W1" si="0">H1+1</f>
        <v>45667</v>
      </c>
      <c r="K1" s="182">
        <f t="shared" si="0"/>
        <v>45667</v>
      </c>
      <c r="L1" s="183">
        <f t="shared" si="0"/>
        <v>45668</v>
      </c>
      <c r="M1" s="182">
        <f t="shared" si="0"/>
        <v>45668</v>
      </c>
      <c r="N1" s="183">
        <f t="shared" si="0"/>
        <v>45669</v>
      </c>
      <c r="O1" s="182">
        <f t="shared" si="0"/>
        <v>45669</v>
      </c>
      <c r="P1" s="183">
        <f t="shared" si="0"/>
        <v>45670</v>
      </c>
      <c r="Q1" s="182">
        <f t="shared" si="0"/>
        <v>45670</v>
      </c>
      <c r="R1" s="183">
        <f t="shared" si="0"/>
        <v>45671</v>
      </c>
      <c r="S1" s="182">
        <f t="shared" si="0"/>
        <v>45671</v>
      </c>
      <c r="T1" s="184">
        <f t="shared" si="0"/>
        <v>45672</v>
      </c>
      <c r="U1" s="182">
        <f t="shared" si="0"/>
        <v>45672</v>
      </c>
      <c r="V1" s="185">
        <f t="shared" si="0"/>
        <v>45673</v>
      </c>
      <c r="W1" s="186">
        <f t="shared" si="0"/>
        <v>45673</v>
      </c>
      <c r="X1" s="314" t="s">
        <v>247</v>
      </c>
      <c r="Y1" s="310" t="s">
        <v>13</v>
      </c>
      <c r="Z1" s="312" t="s">
        <v>15</v>
      </c>
      <c r="AA1" s="316" t="s">
        <v>261</v>
      </c>
      <c r="AB1" s="139" t="s">
        <v>224</v>
      </c>
      <c r="AC1" s="91"/>
      <c r="AD1" s="139" t="s">
        <v>224</v>
      </c>
      <c r="AE1" s="139" t="s">
        <v>224</v>
      </c>
      <c r="AF1" s="139" t="s">
        <v>224</v>
      </c>
      <c r="AG1" s="139" t="s">
        <v>224</v>
      </c>
      <c r="AH1" s="139" t="s">
        <v>224</v>
      </c>
      <c r="AI1" s="139" t="s">
        <v>224</v>
      </c>
      <c r="AJ1" s="139" t="s">
        <v>224</v>
      </c>
      <c r="AK1" s="91" t="s">
        <v>224</v>
      </c>
      <c r="AL1" s="139" t="s">
        <v>224</v>
      </c>
      <c r="AM1" s="139" t="s">
        <v>224</v>
      </c>
    </row>
    <row r="2" spans="1:39" s="139" customFormat="1" ht="51" customHeight="1" thickBot="1" x14ac:dyDescent="0.4">
      <c r="A2" s="317"/>
      <c r="B2" s="317"/>
      <c r="C2" s="309"/>
      <c r="D2" s="318"/>
      <c r="E2" s="319"/>
      <c r="F2" s="309"/>
      <c r="G2" s="309"/>
      <c r="H2" s="262" t="s">
        <v>268</v>
      </c>
      <c r="I2" s="179" t="s">
        <v>269</v>
      </c>
      <c r="J2" s="180" t="s">
        <v>268</v>
      </c>
      <c r="K2" s="179" t="s">
        <v>269</v>
      </c>
      <c r="L2" s="180" t="s">
        <v>268</v>
      </c>
      <c r="M2" s="179" t="s">
        <v>269</v>
      </c>
      <c r="N2" s="180" t="s">
        <v>268</v>
      </c>
      <c r="O2" s="179" t="s">
        <v>269</v>
      </c>
      <c r="P2" s="180" t="s">
        <v>268</v>
      </c>
      <c r="Q2" s="179" t="s">
        <v>269</v>
      </c>
      <c r="R2" s="180" t="s">
        <v>268</v>
      </c>
      <c r="S2" s="179" t="s">
        <v>269</v>
      </c>
      <c r="T2" s="180" t="s">
        <v>268</v>
      </c>
      <c r="U2" s="179" t="s">
        <v>269</v>
      </c>
      <c r="V2" s="180" t="s">
        <v>268</v>
      </c>
      <c r="W2" s="189" t="s">
        <v>269</v>
      </c>
      <c r="X2" s="315"/>
      <c r="Y2" s="311"/>
      <c r="Z2" s="313"/>
      <c r="AA2" s="316"/>
      <c r="AC2" s="91"/>
      <c r="AK2" s="91"/>
    </row>
    <row r="3" spans="1:39" x14ac:dyDescent="0.4">
      <c r="A3" s="151">
        <v>1</v>
      </c>
      <c r="B3" s="152" t="s">
        <v>16</v>
      </c>
      <c r="C3" s="151" t="s">
        <v>9</v>
      </c>
      <c r="D3" s="195">
        <v>78.303815199376103</v>
      </c>
      <c r="E3" s="195">
        <v>73</v>
      </c>
      <c r="F3" s="257">
        <f>purchase!T5</f>
        <v>50</v>
      </c>
      <c r="G3" s="256">
        <f>E3+F3</f>
        <v>123</v>
      </c>
      <c r="H3" s="263">
        <v>3</v>
      </c>
      <c r="I3" s="264">
        <v>3</v>
      </c>
      <c r="J3" s="265">
        <v>14</v>
      </c>
      <c r="K3" s="266">
        <v>11</v>
      </c>
      <c r="L3" s="265">
        <v>10</v>
      </c>
      <c r="M3" s="266">
        <v>8</v>
      </c>
      <c r="N3" s="267">
        <v>14</v>
      </c>
      <c r="O3" s="266">
        <v>14</v>
      </c>
      <c r="P3" s="265">
        <v>14</v>
      </c>
      <c r="Q3" s="266">
        <v>11</v>
      </c>
      <c r="R3" s="265">
        <v>15</v>
      </c>
      <c r="S3" s="266">
        <v>14</v>
      </c>
      <c r="T3" s="265">
        <v>25</v>
      </c>
      <c r="U3" s="266">
        <v>29</v>
      </c>
      <c r="V3" s="265">
        <v>14</v>
      </c>
      <c r="W3" s="268">
        <v>14</v>
      </c>
      <c r="X3" s="261">
        <f t="shared" ref="X3:X66" si="1">I3+K3+M3+O3+Q3+S3+W3+U3</f>
        <v>104</v>
      </c>
      <c r="Y3" s="190">
        <f>purchase!U5</f>
        <v>80</v>
      </c>
      <c r="Z3" s="188">
        <f>G3-X3</f>
        <v>19</v>
      </c>
      <c r="AA3" s="153" t="str">
        <f>IF(AND(Z3&gt;=0, Z3&lt;1),IF(Z3=0,"০","NZ")," ")</f>
        <v xml:space="preserve"> </v>
      </c>
    </row>
    <row r="4" spans="1:39" x14ac:dyDescent="0.4">
      <c r="A4" s="151">
        <v>2</v>
      </c>
      <c r="B4" s="152" t="s">
        <v>240</v>
      </c>
      <c r="C4" s="151" t="s">
        <v>9</v>
      </c>
      <c r="D4" s="195">
        <v>0</v>
      </c>
      <c r="E4" s="195">
        <v>0</v>
      </c>
      <c r="F4" s="257">
        <f>purchase!T6</f>
        <v>0</v>
      </c>
      <c r="G4" s="257">
        <f t="shared" ref="G4:G67" si="2">E4+F4</f>
        <v>0</v>
      </c>
      <c r="H4" s="269"/>
      <c r="I4" s="193"/>
      <c r="J4" s="190"/>
      <c r="K4" s="270"/>
      <c r="L4" s="190"/>
      <c r="M4" s="270"/>
      <c r="N4" s="190"/>
      <c r="O4" s="270"/>
      <c r="P4" s="190"/>
      <c r="Q4" s="270"/>
      <c r="R4" s="190"/>
      <c r="S4" s="270"/>
      <c r="T4" s="190"/>
      <c r="U4" s="270"/>
      <c r="V4" s="190"/>
      <c r="W4" s="271"/>
      <c r="X4" s="261">
        <f t="shared" si="1"/>
        <v>0</v>
      </c>
      <c r="Y4" s="187">
        <f>purchase!U6</f>
        <v>0</v>
      </c>
      <c r="Z4" s="188">
        <f t="shared" ref="Z4:Z67" si="3">G4-X4</f>
        <v>0</v>
      </c>
      <c r="AA4" s="153" t="str">
        <f t="shared" ref="AA4:AA67" si="4">IF(AND(Z4&gt;=0, Z4&lt;1),IF(Z4=0,"০","NZ")," ")</f>
        <v>০</v>
      </c>
    </row>
    <row r="5" spans="1:39" x14ac:dyDescent="0.4">
      <c r="A5" s="151">
        <v>3</v>
      </c>
      <c r="B5" s="152" t="s">
        <v>17</v>
      </c>
      <c r="C5" s="151" t="s">
        <v>9</v>
      </c>
      <c r="D5" s="195">
        <v>114.66785195604182</v>
      </c>
      <c r="E5" s="195">
        <v>66</v>
      </c>
      <c r="F5" s="257">
        <f>purchase!T7</f>
        <v>0</v>
      </c>
      <c r="G5" s="257">
        <f t="shared" si="2"/>
        <v>66</v>
      </c>
      <c r="H5" s="269">
        <v>20</v>
      </c>
      <c r="I5" s="193">
        <v>20</v>
      </c>
      <c r="J5" s="190"/>
      <c r="K5" s="270"/>
      <c r="L5" s="190"/>
      <c r="M5" s="270"/>
      <c r="N5" s="190"/>
      <c r="O5" s="270"/>
      <c r="P5" s="190"/>
      <c r="Q5" s="270"/>
      <c r="R5" s="190">
        <v>20</v>
      </c>
      <c r="S5" s="270">
        <v>20</v>
      </c>
      <c r="T5" s="190">
        <v>8</v>
      </c>
      <c r="U5" s="270">
        <v>8</v>
      </c>
      <c r="V5" s="190">
        <v>5</v>
      </c>
      <c r="W5" s="271">
        <v>5</v>
      </c>
      <c r="X5" s="261">
        <f t="shared" si="1"/>
        <v>53</v>
      </c>
      <c r="Y5" s="187">
        <f>purchase!U7</f>
        <v>114.66785195604182</v>
      </c>
      <c r="Z5" s="188">
        <f t="shared" si="3"/>
        <v>13</v>
      </c>
      <c r="AA5" s="153" t="str">
        <f t="shared" si="4"/>
        <v xml:space="preserve"> </v>
      </c>
    </row>
    <row r="6" spans="1:39" x14ac:dyDescent="0.4">
      <c r="A6" s="151">
        <v>4</v>
      </c>
      <c r="B6" s="152" t="s">
        <v>18</v>
      </c>
      <c r="C6" s="151" t="s">
        <v>9</v>
      </c>
      <c r="D6" s="195">
        <v>127.9870614221623</v>
      </c>
      <c r="E6" s="195">
        <v>28.449999999999989</v>
      </c>
      <c r="F6" s="257">
        <f>purchase!T8</f>
        <v>150</v>
      </c>
      <c r="G6" s="257">
        <f t="shared" si="2"/>
        <v>178.45</v>
      </c>
      <c r="H6" s="269">
        <v>4</v>
      </c>
      <c r="I6" s="193">
        <v>4</v>
      </c>
      <c r="J6" s="190">
        <v>23</v>
      </c>
      <c r="K6" s="270">
        <v>23</v>
      </c>
      <c r="L6" s="190"/>
      <c r="M6" s="270"/>
      <c r="N6" s="190"/>
      <c r="O6" s="270"/>
      <c r="P6" s="190"/>
      <c r="Q6" s="270"/>
      <c r="R6" s="190">
        <v>30</v>
      </c>
      <c r="S6" s="270">
        <v>30</v>
      </c>
      <c r="T6" s="190">
        <v>28</v>
      </c>
      <c r="U6" s="270">
        <v>29</v>
      </c>
      <c r="V6" s="190">
        <v>40</v>
      </c>
      <c r="W6" s="271">
        <v>41</v>
      </c>
      <c r="X6" s="261">
        <f t="shared" si="1"/>
        <v>127</v>
      </c>
      <c r="Y6" s="187">
        <f>purchase!U8</f>
        <v>126.66666666666667</v>
      </c>
      <c r="Z6" s="188">
        <f t="shared" si="3"/>
        <v>51.449999999999989</v>
      </c>
      <c r="AA6" s="153" t="str">
        <f t="shared" si="4"/>
        <v xml:space="preserve"> </v>
      </c>
    </row>
    <row r="7" spans="1:39" x14ac:dyDescent="0.4">
      <c r="A7" s="151">
        <v>5</v>
      </c>
      <c r="B7" s="152" t="s">
        <v>19</v>
      </c>
      <c r="C7" s="151" t="s">
        <v>9</v>
      </c>
      <c r="D7" s="195">
        <v>0</v>
      </c>
      <c r="E7" s="195">
        <v>0</v>
      </c>
      <c r="F7" s="257">
        <f>purchase!T9</f>
        <v>0</v>
      </c>
      <c r="G7" s="257">
        <f t="shared" si="2"/>
        <v>0</v>
      </c>
      <c r="H7" s="269"/>
      <c r="I7" s="193"/>
      <c r="J7" s="190"/>
      <c r="K7" s="270"/>
      <c r="L7" s="190"/>
      <c r="M7" s="270"/>
      <c r="N7" s="190"/>
      <c r="O7" s="270"/>
      <c r="P7" s="190"/>
      <c r="Q7" s="270"/>
      <c r="R7" s="190"/>
      <c r="S7" s="270"/>
      <c r="T7" s="190"/>
      <c r="U7" s="270"/>
      <c r="V7" s="190"/>
      <c r="W7" s="271"/>
      <c r="X7" s="261">
        <f t="shared" si="1"/>
        <v>0</v>
      </c>
      <c r="Y7" s="187">
        <f>purchase!U9</f>
        <v>0</v>
      </c>
      <c r="Z7" s="188">
        <f t="shared" si="3"/>
        <v>0</v>
      </c>
      <c r="AA7" s="153" t="str">
        <f t="shared" si="4"/>
        <v>০</v>
      </c>
    </row>
    <row r="8" spans="1:39" x14ac:dyDescent="0.4">
      <c r="A8" s="151">
        <v>6</v>
      </c>
      <c r="B8" s="152" t="s">
        <v>20</v>
      </c>
      <c r="C8" s="151" t="s">
        <v>9</v>
      </c>
      <c r="D8" s="195">
        <v>132.82496290633671</v>
      </c>
      <c r="E8" s="195">
        <v>11.57</v>
      </c>
      <c r="F8" s="257">
        <f>purchase!T10</f>
        <v>30</v>
      </c>
      <c r="G8" s="257">
        <f t="shared" si="2"/>
        <v>41.57</v>
      </c>
      <c r="H8" s="269"/>
      <c r="I8" s="193"/>
      <c r="J8" s="190">
        <v>3</v>
      </c>
      <c r="K8" s="270">
        <v>3</v>
      </c>
      <c r="L8" s="190">
        <v>2</v>
      </c>
      <c r="M8" s="270">
        <v>2</v>
      </c>
      <c r="N8" s="190">
        <v>2</v>
      </c>
      <c r="O8" s="270">
        <v>2</v>
      </c>
      <c r="P8" s="190">
        <v>3</v>
      </c>
      <c r="Q8" s="270">
        <v>3</v>
      </c>
      <c r="R8" s="190">
        <v>3</v>
      </c>
      <c r="S8" s="270">
        <v>3</v>
      </c>
      <c r="T8" s="190">
        <v>7</v>
      </c>
      <c r="U8" s="270">
        <v>5</v>
      </c>
      <c r="V8" s="190">
        <v>4</v>
      </c>
      <c r="W8" s="271">
        <v>4</v>
      </c>
      <c r="X8" s="261">
        <f t="shared" si="1"/>
        <v>22</v>
      </c>
      <c r="Y8" s="187">
        <f>purchase!U10</f>
        <v>132</v>
      </c>
      <c r="Z8" s="188">
        <f t="shared" si="3"/>
        <v>19.57</v>
      </c>
      <c r="AA8" s="153" t="str">
        <f t="shared" si="4"/>
        <v xml:space="preserve"> </v>
      </c>
    </row>
    <row r="9" spans="1:39" x14ac:dyDescent="0.4">
      <c r="A9" s="151">
        <v>7</v>
      </c>
      <c r="B9" s="152" t="s">
        <v>21</v>
      </c>
      <c r="C9" s="151" t="s">
        <v>9</v>
      </c>
      <c r="D9" s="195">
        <v>156.30404205839608</v>
      </c>
      <c r="E9" s="195">
        <v>11.950000000000003</v>
      </c>
      <c r="F9" s="257">
        <f>purchase!T11</f>
        <v>25</v>
      </c>
      <c r="G9" s="257">
        <f t="shared" si="2"/>
        <v>36.950000000000003</v>
      </c>
      <c r="H9" s="269"/>
      <c r="I9" s="193"/>
      <c r="J9" s="190"/>
      <c r="K9" s="270"/>
      <c r="L9" s="190">
        <v>6</v>
      </c>
      <c r="M9" s="270">
        <v>6</v>
      </c>
      <c r="N9" s="190"/>
      <c r="O9" s="270"/>
      <c r="P9" s="190"/>
      <c r="Q9" s="270"/>
      <c r="R9" s="190"/>
      <c r="S9" s="270"/>
      <c r="T9" s="190"/>
      <c r="U9" s="270"/>
      <c r="V9" s="190">
        <v>6</v>
      </c>
      <c r="W9" s="271">
        <v>7</v>
      </c>
      <c r="X9" s="261">
        <f t="shared" si="1"/>
        <v>13</v>
      </c>
      <c r="Y9" s="187">
        <f>purchase!U11</f>
        <v>158</v>
      </c>
      <c r="Z9" s="188">
        <f t="shared" si="3"/>
        <v>23.950000000000003</v>
      </c>
      <c r="AA9" s="153" t="str">
        <f t="shared" si="4"/>
        <v xml:space="preserve"> </v>
      </c>
    </row>
    <row r="10" spans="1:39" x14ac:dyDescent="0.4">
      <c r="A10" s="151">
        <v>8</v>
      </c>
      <c r="B10" s="152" t="s">
        <v>22</v>
      </c>
      <c r="C10" s="151" t="s">
        <v>9</v>
      </c>
      <c r="D10" s="195">
        <v>131.2591978399885</v>
      </c>
      <c r="E10" s="195">
        <v>20.950000000000003</v>
      </c>
      <c r="F10" s="257">
        <f>purchase!T12</f>
        <v>0</v>
      </c>
      <c r="G10" s="257">
        <f t="shared" si="2"/>
        <v>20.950000000000003</v>
      </c>
      <c r="H10" s="269"/>
      <c r="I10" s="193"/>
      <c r="J10" s="190">
        <v>2</v>
      </c>
      <c r="K10" s="270">
        <v>2</v>
      </c>
      <c r="L10" s="190"/>
      <c r="M10" s="270"/>
      <c r="N10" s="190">
        <v>2</v>
      </c>
      <c r="O10" s="270">
        <v>2</v>
      </c>
      <c r="P10" s="190">
        <v>2</v>
      </c>
      <c r="Q10" s="270">
        <v>2</v>
      </c>
      <c r="R10" s="190">
        <v>2</v>
      </c>
      <c r="S10" s="270">
        <v>2</v>
      </c>
      <c r="T10" s="190">
        <v>6</v>
      </c>
      <c r="U10" s="270">
        <v>5</v>
      </c>
      <c r="V10" s="190"/>
      <c r="W10" s="271"/>
      <c r="X10" s="261">
        <f t="shared" si="1"/>
        <v>13</v>
      </c>
      <c r="Y10" s="187">
        <f>purchase!U12</f>
        <v>131.2591978399885</v>
      </c>
      <c r="Z10" s="188">
        <f t="shared" si="3"/>
        <v>7.9500000000000028</v>
      </c>
      <c r="AA10" s="153" t="str">
        <f t="shared" si="4"/>
        <v xml:space="preserve"> </v>
      </c>
    </row>
    <row r="11" spans="1:39" x14ac:dyDescent="0.4">
      <c r="A11" s="151">
        <v>9</v>
      </c>
      <c r="B11" s="152" t="s">
        <v>207</v>
      </c>
      <c r="C11" s="151" t="s">
        <v>9</v>
      </c>
      <c r="D11" s="195">
        <v>0</v>
      </c>
      <c r="E11" s="195">
        <v>0</v>
      </c>
      <c r="F11" s="257">
        <f>purchase!T13</f>
        <v>0</v>
      </c>
      <c r="G11" s="257">
        <f t="shared" si="2"/>
        <v>0</v>
      </c>
      <c r="H11" s="269"/>
      <c r="I11" s="193"/>
      <c r="J11" s="190"/>
      <c r="K11" s="270"/>
      <c r="L11" s="190"/>
      <c r="M11" s="270"/>
      <c r="N11" s="190"/>
      <c r="O11" s="270"/>
      <c r="P11" s="190"/>
      <c r="Q11" s="270"/>
      <c r="R11" s="190"/>
      <c r="S11" s="270"/>
      <c r="T11" s="190"/>
      <c r="U11" s="270"/>
      <c r="V11" s="190"/>
      <c r="W11" s="271"/>
      <c r="X11" s="261">
        <f t="shared" si="1"/>
        <v>0</v>
      </c>
      <c r="Y11" s="187">
        <f>purchase!U13</f>
        <v>0</v>
      </c>
      <c r="Z11" s="188">
        <f t="shared" si="3"/>
        <v>0</v>
      </c>
      <c r="AA11" s="153" t="str">
        <f t="shared" si="4"/>
        <v>০</v>
      </c>
    </row>
    <row r="12" spans="1:39" x14ac:dyDescent="0.4">
      <c r="A12" s="151">
        <v>10</v>
      </c>
      <c r="B12" s="152" t="s">
        <v>24</v>
      </c>
      <c r="C12" s="151" t="s">
        <v>9</v>
      </c>
      <c r="D12" s="195">
        <v>55</v>
      </c>
      <c r="E12" s="195">
        <v>0</v>
      </c>
      <c r="F12" s="257">
        <f>purchase!T14</f>
        <v>4</v>
      </c>
      <c r="G12" s="257">
        <f t="shared" si="2"/>
        <v>4</v>
      </c>
      <c r="H12" s="269"/>
      <c r="I12" s="193"/>
      <c r="J12" s="190"/>
      <c r="K12" s="270"/>
      <c r="L12" s="190"/>
      <c r="M12" s="270"/>
      <c r="N12" s="190"/>
      <c r="O12" s="270"/>
      <c r="P12" s="190"/>
      <c r="Q12" s="270"/>
      <c r="R12" s="190"/>
      <c r="S12" s="270"/>
      <c r="T12" s="190">
        <v>2</v>
      </c>
      <c r="U12" s="270">
        <v>2</v>
      </c>
      <c r="V12" s="190"/>
      <c r="W12" s="271">
        <v>2</v>
      </c>
      <c r="X12" s="261">
        <f t="shared" si="1"/>
        <v>4</v>
      </c>
      <c r="Y12" s="187">
        <f>purchase!U14</f>
        <v>60</v>
      </c>
      <c r="Z12" s="188">
        <f t="shared" si="3"/>
        <v>0</v>
      </c>
      <c r="AA12" s="153" t="str">
        <f t="shared" si="4"/>
        <v>০</v>
      </c>
    </row>
    <row r="13" spans="1:39" x14ac:dyDescent="0.4">
      <c r="A13" s="151">
        <v>11</v>
      </c>
      <c r="B13" s="152" t="s">
        <v>25</v>
      </c>
      <c r="C13" s="151" t="s">
        <v>26</v>
      </c>
      <c r="D13" s="195">
        <v>169.3629478749138</v>
      </c>
      <c r="E13" s="195">
        <v>0</v>
      </c>
      <c r="F13" s="257">
        <f>purchase!T15</f>
        <v>105</v>
      </c>
      <c r="G13" s="257">
        <f>E13+F13</f>
        <v>105</v>
      </c>
      <c r="H13" s="269">
        <v>10</v>
      </c>
      <c r="I13" s="193">
        <v>12</v>
      </c>
      <c r="J13" s="190">
        <v>5</v>
      </c>
      <c r="K13" s="270">
        <v>7</v>
      </c>
      <c r="L13" s="190">
        <v>3</v>
      </c>
      <c r="M13" s="270">
        <v>4.5</v>
      </c>
      <c r="N13" s="190">
        <v>5</v>
      </c>
      <c r="O13" s="270">
        <v>6.5</v>
      </c>
      <c r="P13" s="190">
        <v>5</v>
      </c>
      <c r="Q13" s="270">
        <v>5</v>
      </c>
      <c r="R13" s="190">
        <v>15</v>
      </c>
      <c r="S13" s="270">
        <v>18</v>
      </c>
      <c r="T13" s="190">
        <v>25</v>
      </c>
      <c r="U13" s="270">
        <v>27</v>
      </c>
      <c r="V13" s="190">
        <v>25</v>
      </c>
      <c r="W13" s="271">
        <v>25</v>
      </c>
      <c r="X13" s="261">
        <f t="shared" si="1"/>
        <v>105</v>
      </c>
      <c r="Y13" s="187">
        <f>purchase!U15</f>
        <v>169.71428571428572</v>
      </c>
      <c r="Z13" s="188">
        <f t="shared" si="3"/>
        <v>0</v>
      </c>
      <c r="AA13" s="153" t="str">
        <f t="shared" si="4"/>
        <v>০</v>
      </c>
    </row>
    <row r="14" spans="1:39" x14ac:dyDescent="0.4">
      <c r="A14" s="151">
        <v>12</v>
      </c>
      <c r="B14" s="152" t="s">
        <v>27</v>
      </c>
      <c r="C14" s="151" t="s">
        <v>26</v>
      </c>
      <c r="D14" s="195">
        <v>278.11965811965814</v>
      </c>
      <c r="E14" s="195">
        <v>0</v>
      </c>
      <c r="F14" s="257">
        <f>purchase!T16</f>
        <v>5</v>
      </c>
      <c r="G14" s="257">
        <f t="shared" si="2"/>
        <v>5</v>
      </c>
      <c r="H14" s="269">
        <v>3</v>
      </c>
      <c r="I14" s="193"/>
      <c r="J14" s="190">
        <v>2</v>
      </c>
      <c r="K14" s="270"/>
      <c r="L14" s="190">
        <v>0.1</v>
      </c>
      <c r="M14" s="270"/>
      <c r="N14" s="190">
        <v>0.2</v>
      </c>
      <c r="O14" s="270"/>
      <c r="P14" s="190">
        <v>2</v>
      </c>
      <c r="Q14" s="270"/>
      <c r="R14" s="190">
        <v>2</v>
      </c>
      <c r="S14" s="270">
        <v>1</v>
      </c>
      <c r="T14" s="190">
        <v>0.5</v>
      </c>
      <c r="U14" s="270">
        <v>0.5</v>
      </c>
      <c r="V14" s="190">
        <v>2</v>
      </c>
      <c r="W14" s="271">
        <v>1.5</v>
      </c>
      <c r="X14" s="261">
        <f t="shared" si="1"/>
        <v>3</v>
      </c>
      <c r="Y14" s="187">
        <f>purchase!U16</f>
        <v>296</v>
      </c>
      <c r="Z14" s="188">
        <f t="shared" si="3"/>
        <v>2</v>
      </c>
      <c r="AA14" s="153" t="str">
        <f t="shared" si="4"/>
        <v xml:space="preserve"> </v>
      </c>
    </row>
    <row r="15" spans="1:39" x14ac:dyDescent="0.4">
      <c r="A15" s="151">
        <v>13</v>
      </c>
      <c r="B15" s="152" t="s">
        <v>5</v>
      </c>
      <c r="C15" s="151" t="s">
        <v>9</v>
      </c>
      <c r="D15" s="195">
        <v>39.658088235294116</v>
      </c>
      <c r="E15" s="195">
        <v>22</v>
      </c>
      <c r="F15" s="257">
        <f>purchase!T17</f>
        <v>25</v>
      </c>
      <c r="G15" s="257">
        <f t="shared" si="2"/>
        <v>47</v>
      </c>
      <c r="H15" s="269">
        <v>1</v>
      </c>
      <c r="I15" s="193">
        <v>1</v>
      </c>
      <c r="J15" s="190">
        <v>1</v>
      </c>
      <c r="K15" s="270">
        <v>1</v>
      </c>
      <c r="L15" s="190">
        <v>1</v>
      </c>
      <c r="M15" s="270">
        <v>1</v>
      </c>
      <c r="N15" s="190">
        <v>1</v>
      </c>
      <c r="O15" s="270">
        <v>1</v>
      </c>
      <c r="P15" s="190">
        <v>1</v>
      </c>
      <c r="Q15" s="270">
        <v>1</v>
      </c>
      <c r="R15" s="190">
        <v>4</v>
      </c>
      <c r="S15" s="270">
        <v>3</v>
      </c>
      <c r="T15" s="190">
        <v>8</v>
      </c>
      <c r="U15" s="270">
        <v>6</v>
      </c>
      <c r="V15" s="190">
        <v>4</v>
      </c>
      <c r="W15" s="271">
        <v>3</v>
      </c>
      <c r="X15" s="261">
        <f t="shared" si="1"/>
        <v>17</v>
      </c>
      <c r="Y15" s="187">
        <f>purchase!U17</f>
        <v>38</v>
      </c>
      <c r="Z15" s="188">
        <f t="shared" si="3"/>
        <v>30</v>
      </c>
      <c r="AA15" s="153" t="str">
        <f t="shared" si="4"/>
        <v xml:space="preserve"> </v>
      </c>
    </row>
    <row r="16" spans="1:39" x14ac:dyDescent="0.4">
      <c r="A16" s="151">
        <v>14</v>
      </c>
      <c r="B16" s="152" t="s">
        <v>210</v>
      </c>
      <c r="C16" s="151" t="s">
        <v>31</v>
      </c>
      <c r="D16" s="195">
        <v>0</v>
      </c>
      <c r="E16" s="195">
        <v>0</v>
      </c>
      <c r="F16" s="257">
        <f>purchase!T18</f>
        <v>0</v>
      </c>
      <c r="G16" s="257">
        <f t="shared" si="2"/>
        <v>0</v>
      </c>
      <c r="H16" s="269"/>
      <c r="I16" s="193"/>
      <c r="J16" s="190"/>
      <c r="K16" s="270"/>
      <c r="L16" s="190"/>
      <c r="M16" s="270"/>
      <c r="N16" s="190"/>
      <c r="O16" s="270"/>
      <c r="P16" s="190"/>
      <c r="Q16" s="270"/>
      <c r="R16" s="190"/>
      <c r="S16" s="270"/>
      <c r="T16" s="190"/>
      <c r="U16" s="270"/>
      <c r="V16" s="190"/>
      <c r="W16" s="271"/>
      <c r="X16" s="261">
        <f t="shared" si="1"/>
        <v>0</v>
      </c>
      <c r="Y16" s="187">
        <f>purchase!U18</f>
        <v>0</v>
      </c>
      <c r="Z16" s="188">
        <f t="shared" si="3"/>
        <v>0</v>
      </c>
      <c r="AA16" s="153" t="str">
        <f t="shared" si="4"/>
        <v>০</v>
      </c>
    </row>
    <row r="17" spans="1:28" x14ac:dyDescent="0.4">
      <c r="A17" s="151">
        <v>15</v>
      </c>
      <c r="B17" s="152" t="s">
        <v>28</v>
      </c>
      <c r="C17" s="151" t="s">
        <v>9</v>
      </c>
      <c r="D17" s="195">
        <v>322.66112325518259</v>
      </c>
      <c r="E17" s="195">
        <v>0.40000000000000036</v>
      </c>
      <c r="F17" s="257">
        <f>purchase!T19</f>
        <v>1.2</v>
      </c>
      <c r="G17" s="257">
        <f t="shared" si="2"/>
        <v>1.6000000000000003</v>
      </c>
      <c r="H17" s="269"/>
      <c r="I17" s="193"/>
      <c r="J17" s="190"/>
      <c r="K17" s="270"/>
      <c r="L17" s="190"/>
      <c r="M17" s="270"/>
      <c r="N17" s="190"/>
      <c r="O17" s="270"/>
      <c r="P17" s="190"/>
      <c r="Q17" s="270"/>
      <c r="R17" s="190">
        <v>0.2</v>
      </c>
      <c r="S17" s="270">
        <v>0.5</v>
      </c>
      <c r="T17" s="190">
        <v>0.2</v>
      </c>
      <c r="U17" s="270">
        <v>0.5</v>
      </c>
      <c r="V17" s="190">
        <v>0.4</v>
      </c>
      <c r="W17" s="271">
        <v>0.5</v>
      </c>
      <c r="X17" s="261">
        <f t="shared" si="1"/>
        <v>1.5</v>
      </c>
      <c r="Y17" s="187">
        <f>purchase!U19</f>
        <v>391.66666666666669</v>
      </c>
      <c r="Z17" s="188">
        <f t="shared" si="3"/>
        <v>0.10000000000000031</v>
      </c>
      <c r="AA17" s="153" t="str">
        <f t="shared" si="4"/>
        <v>NZ</v>
      </c>
      <c r="AB17" s="154"/>
    </row>
    <row r="18" spans="1:28" x14ac:dyDescent="0.4">
      <c r="A18" s="151">
        <v>16</v>
      </c>
      <c r="B18" s="152" t="s">
        <v>29</v>
      </c>
      <c r="C18" s="151" t="s">
        <v>9</v>
      </c>
      <c r="D18" s="195">
        <v>120</v>
      </c>
      <c r="E18" s="195">
        <v>2.0000000000000018E-2</v>
      </c>
      <c r="F18" s="257">
        <f>purchase!T20</f>
        <v>0</v>
      </c>
      <c r="G18" s="257">
        <f t="shared" si="2"/>
        <v>2.0000000000000018E-2</v>
      </c>
      <c r="H18" s="269"/>
      <c r="I18" s="193"/>
      <c r="J18" s="190"/>
      <c r="K18" s="270"/>
      <c r="L18" s="190"/>
      <c r="M18" s="270"/>
      <c r="N18" s="190"/>
      <c r="O18" s="270"/>
      <c r="P18" s="190"/>
      <c r="Q18" s="270"/>
      <c r="R18" s="190"/>
      <c r="S18" s="270"/>
      <c r="T18" s="190">
        <v>0.5</v>
      </c>
      <c r="U18" s="270"/>
      <c r="V18" s="190"/>
      <c r="W18" s="271"/>
      <c r="X18" s="261">
        <f t="shared" si="1"/>
        <v>0</v>
      </c>
      <c r="Y18" s="187">
        <f>purchase!U20</f>
        <v>120</v>
      </c>
      <c r="Z18" s="188">
        <f t="shared" si="3"/>
        <v>2.0000000000000018E-2</v>
      </c>
      <c r="AA18" s="153" t="str">
        <f t="shared" si="4"/>
        <v>NZ</v>
      </c>
    </row>
    <row r="19" spans="1:28" x14ac:dyDescent="0.4">
      <c r="A19" s="151">
        <v>17</v>
      </c>
      <c r="B19" s="152" t="s">
        <v>30</v>
      </c>
      <c r="C19" s="151" t="s">
        <v>31</v>
      </c>
      <c r="D19" s="195">
        <v>59.445279987276209</v>
      </c>
      <c r="E19" s="195">
        <v>43</v>
      </c>
      <c r="F19" s="257">
        <f>purchase!T21</f>
        <v>63</v>
      </c>
      <c r="G19" s="257">
        <f t="shared" si="2"/>
        <v>106</v>
      </c>
      <c r="H19" s="269">
        <v>3</v>
      </c>
      <c r="I19" s="193">
        <v>3</v>
      </c>
      <c r="J19" s="190">
        <v>10</v>
      </c>
      <c r="K19" s="270">
        <v>10</v>
      </c>
      <c r="L19" s="190">
        <v>5</v>
      </c>
      <c r="M19" s="270">
        <v>5</v>
      </c>
      <c r="N19" s="190">
        <v>4</v>
      </c>
      <c r="O19" s="270">
        <v>6</v>
      </c>
      <c r="P19" s="190">
        <v>4</v>
      </c>
      <c r="Q19" s="270">
        <v>5</v>
      </c>
      <c r="R19" s="190">
        <v>16</v>
      </c>
      <c r="S19" s="270">
        <v>16</v>
      </c>
      <c r="T19" s="190">
        <v>16</v>
      </c>
      <c r="U19" s="270">
        <v>29</v>
      </c>
      <c r="V19" s="190">
        <v>25</v>
      </c>
      <c r="W19" s="271">
        <v>29</v>
      </c>
      <c r="X19" s="261">
        <f t="shared" si="1"/>
        <v>103</v>
      </c>
      <c r="Y19" s="187">
        <f>purchase!U21</f>
        <v>60</v>
      </c>
      <c r="Z19" s="188">
        <f t="shared" si="3"/>
        <v>3</v>
      </c>
      <c r="AA19" s="153" t="str">
        <f t="shared" si="4"/>
        <v xml:space="preserve"> </v>
      </c>
    </row>
    <row r="20" spans="1:28" x14ac:dyDescent="0.4">
      <c r="A20" s="151">
        <v>18</v>
      </c>
      <c r="B20" s="152" t="s">
        <v>32</v>
      </c>
      <c r="C20" s="151" t="s">
        <v>9</v>
      </c>
      <c r="D20" s="195">
        <v>855.38510794603133</v>
      </c>
      <c r="E20" s="195">
        <v>0.65999999999999126</v>
      </c>
      <c r="F20" s="257">
        <f>purchase!T22</f>
        <v>11</v>
      </c>
      <c r="G20" s="257">
        <f t="shared" si="2"/>
        <v>11.659999999999991</v>
      </c>
      <c r="H20" s="269">
        <v>8</v>
      </c>
      <c r="I20" s="193">
        <v>8</v>
      </c>
      <c r="J20" s="190"/>
      <c r="K20" s="270"/>
      <c r="L20" s="190"/>
      <c r="M20" s="270"/>
      <c r="N20" s="190"/>
      <c r="O20" s="270"/>
      <c r="P20" s="190"/>
      <c r="Q20" s="270"/>
      <c r="R20" s="190">
        <v>1.5</v>
      </c>
      <c r="S20" s="270"/>
      <c r="T20" s="190">
        <v>3</v>
      </c>
      <c r="U20" s="270"/>
      <c r="V20" s="190">
        <v>4</v>
      </c>
      <c r="W20" s="271">
        <v>3</v>
      </c>
      <c r="X20" s="261">
        <f t="shared" si="1"/>
        <v>11</v>
      </c>
      <c r="Y20" s="187">
        <f>purchase!U22</f>
        <v>840.90909090909088</v>
      </c>
      <c r="Z20" s="188">
        <f t="shared" si="3"/>
        <v>0.65999999999999126</v>
      </c>
      <c r="AA20" s="153" t="str">
        <f t="shared" si="4"/>
        <v>NZ</v>
      </c>
    </row>
    <row r="21" spans="1:28" x14ac:dyDescent="0.4">
      <c r="A21" s="151">
        <v>19</v>
      </c>
      <c r="B21" s="152" t="s">
        <v>33</v>
      </c>
      <c r="C21" s="151" t="s">
        <v>9</v>
      </c>
      <c r="D21" s="195">
        <v>213.92787524366472</v>
      </c>
      <c r="E21" s="195">
        <v>2</v>
      </c>
      <c r="F21" s="257">
        <f>purchase!T23</f>
        <v>6</v>
      </c>
      <c r="G21" s="257">
        <f t="shared" si="2"/>
        <v>8</v>
      </c>
      <c r="H21" s="269">
        <v>1</v>
      </c>
      <c r="I21" s="193">
        <v>1</v>
      </c>
      <c r="J21" s="190"/>
      <c r="K21" s="270"/>
      <c r="L21" s="190"/>
      <c r="M21" s="270"/>
      <c r="N21" s="190"/>
      <c r="O21" s="270"/>
      <c r="P21" s="190"/>
      <c r="Q21" s="270"/>
      <c r="R21" s="190">
        <v>1</v>
      </c>
      <c r="S21" s="270">
        <v>1</v>
      </c>
      <c r="T21" s="190">
        <v>2</v>
      </c>
      <c r="U21" s="270">
        <v>3</v>
      </c>
      <c r="V21" s="190">
        <v>2</v>
      </c>
      <c r="W21" s="271">
        <v>2</v>
      </c>
      <c r="X21" s="261">
        <f t="shared" si="1"/>
        <v>7</v>
      </c>
      <c r="Y21" s="187">
        <f>purchase!U23</f>
        <v>200</v>
      </c>
      <c r="Z21" s="188">
        <f t="shared" si="3"/>
        <v>1</v>
      </c>
      <c r="AA21" s="153" t="str">
        <f t="shared" si="4"/>
        <v xml:space="preserve"> </v>
      </c>
    </row>
    <row r="22" spans="1:28" x14ac:dyDescent="0.4">
      <c r="A22" s="151">
        <v>20</v>
      </c>
      <c r="B22" s="152" t="s">
        <v>34</v>
      </c>
      <c r="C22" s="151" t="s">
        <v>31</v>
      </c>
      <c r="D22" s="195">
        <v>2.3759102252513373</v>
      </c>
      <c r="E22" s="195">
        <v>420</v>
      </c>
      <c r="F22" s="257">
        <f>purchase!T24</f>
        <v>1000</v>
      </c>
      <c r="G22" s="257">
        <f t="shared" si="2"/>
        <v>1420</v>
      </c>
      <c r="H22" s="269">
        <v>54</v>
      </c>
      <c r="I22" s="193">
        <v>54</v>
      </c>
      <c r="J22" s="190">
        <v>20</v>
      </c>
      <c r="K22" s="270">
        <v>20</v>
      </c>
      <c r="L22" s="190"/>
      <c r="M22" s="270">
        <v>15</v>
      </c>
      <c r="N22" s="190">
        <v>15</v>
      </c>
      <c r="O22" s="270">
        <v>15</v>
      </c>
      <c r="P22" s="190"/>
      <c r="Q22" s="270"/>
      <c r="R22" s="190">
        <v>100</v>
      </c>
      <c r="S22" s="270">
        <v>120</v>
      </c>
      <c r="T22" s="190">
        <v>190</v>
      </c>
      <c r="U22" s="270">
        <v>240</v>
      </c>
      <c r="V22" s="190">
        <v>282</v>
      </c>
      <c r="W22" s="271">
        <v>320</v>
      </c>
      <c r="X22" s="261">
        <f t="shared" si="1"/>
        <v>784</v>
      </c>
      <c r="Y22" s="187">
        <f>purchase!U24</f>
        <v>2.35</v>
      </c>
      <c r="Z22" s="188">
        <f t="shared" si="3"/>
        <v>636</v>
      </c>
      <c r="AA22" s="153" t="str">
        <f t="shared" si="4"/>
        <v xml:space="preserve"> </v>
      </c>
    </row>
    <row r="23" spans="1:28" x14ac:dyDescent="0.4">
      <c r="A23" s="151">
        <v>21</v>
      </c>
      <c r="B23" s="152" t="s">
        <v>35</v>
      </c>
      <c r="C23" s="151" t="s">
        <v>31</v>
      </c>
      <c r="D23" s="195">
        <v>150</v>
      </c>
      <c r="E23" s="195">
        <v>3</v>
      </c>
      <c r="F23" s="257">
        <f>purchase!T25</f>
        <v>0</v>
      </c>
      <c r="G23" s="257">
        <f t="shared" si="2"/>
        <v>3</v>
      </c>
      <c r="H23" s="269"/>
      <c r="I23" s="193"/>
      <c r="J23" s="190"/>
      <c r="K23" s="270"/>
      <c r="L23" s="190"/>
      <c r="M23" s="270"/>
      <c r="N23" s="190"/>
      <c r="O23" s="270"/>
      <c r="P23" s="190"/>
      <c r="Q23" s="270"/>
      <c r="R23" s="190"/>
      <c r="S23" s="270"/>
      <c r="T23" s="190"/>
      <c r="U23" s="270"/>
      <c r="V23" s="190"/>
      <c r="W23" s="271"/>
      <c r="X23" s="261">
        <f t="shared" si="1"/>
        <v>0</v>
      </c>
      <c r="Y23" s="187">
        <f>purchase!U25</f>
        <v>150</v>
      </c>
      <c r="Z23" s="188">
        <f t="shared" si="3"/>
        <v>3</v>
      </c>
      <c r="AA23" s="153" t="str">
        <f t="shared" si="4"/>
        <v xml:space="preserve"> </v>
      </c>
    </row>
    <row r="24" spans="1:28" x14ac:dyDescent="0.4">
      <c r="A24" s="151">
        <v>22</v>
      </c>
      <c r="B24" s="152" t="s">
        <v>36</v>
      </c>
      <c r="C24" s="151" t="s">
        <v>31</v>
      </c>
      <c r="D24" s="195">
        <v>420</v>
      </c>
      <c r="E24" s="195">
        <v>0</v>
      </c>
      <c r="F24" s="257">
        <f>purchase!T26</f>
        <v>0</v>
      </c>
      <c r="G24" s="257">
        <f t="shared" si="2"/>
        <v>0</v>
      </c>
      <c r="H24" s="269"/>
      <c r="I24" s="193"/>
      <c r="J24" s="190"/>
      <c r="K24" s="270"/>
      <c r="L24" s="190"/>
      <c r="M24" s="270"/>
      <c r="N24" s="190"/>
      <c r="O24" s="270"/>
      <c r="P24" s="190"/>
      <c r="Q24" s="270"/>
      <c r="R24" s="190"/>
      <c r="S24" s="270"/>
      <c r="T24" s="190"/>
      <c r="U24" s="270"/>
      <c r="V24" s="190"/>
      <c r="W24" s="271"/>
      <c r="X24" s="261">
        <f t="shared" si="1"/>
        <v>0</v>
      </c>
      <c r="Y24" s="187">
        <f>purchase!U26</f>
        <v>420</v>
      </c>
      <c r="Z24" s="188">
        <f t="shared" si="3"/>
        <v>0</v>
      </c>
      <c r="AA24" s="153" t="str">
        <f t="shared" si="4"/>
        <v>০</v>
      </c>
    </row>
    <row r="25" spans="1:28" x14ac:dyDescent="0.4">
      <c r="A25" s="151">
        <v>23</v>
      </c>
      <c r="B25" s="152" t="s">
        <v>37</v>
      </c>
      <c r="C25" s="151" t="s">
        <v>31</v>
      </c>
      <c r="D25" s="195">
        <v>209.33333333333334</v>
      </c>
      <c r="E25" s="195">
        <v>1</v>
      </c>
      <c r="F25" s="257">
        <f>purchase!T27</f>
        <v>0</v>
      </c>
      <c r="G25" s="257">
        <f>E25+F25</f>
        <v>1</v>
      </c>
      <c r="H25" s="269"/>
      <c r="I25" s="193"/>
      <c r="J25" s="190"/>
      <c r="K25" s="270"/>
      <c r="L25" s="190"/>
      <c r="M25" s="270"/>
      <c r="N25" s="190"/>
      <c r="O25" s="270"/>
      <c r="P25" s="190"/>
      <c r="Q25" s="270"/>
      <c r="R25" s="190"/>
      <c r="S25" s="270"/>
      <c r="T25" s="190"/>
      <c r="U25" s="270"/>
      <c r="V25" s="190"/>
      <c r="W25" s="271"/>
      <c r="X25" s="261">
        <f t="shared" si="1"/>
        <v>0</v>
      </c>
      <c r="Y25" s="187">
        <f>purchase!U27</f>
        <v>209.33333333333334</v>
      </c>
      <c r="Z25" s="188">
        <f t="shared" si="3"/>
        <v>1</v>
      </c>
      <c r="AA25" s="153" t="str">
        <f t="shared" si="4"/>
        <v xml:space="preserve"> </v>
      </c>
    </row>
    <row r="26" spans="1:28" x14ac:dyDescent="0.4">
      <c r="A26" s="151">
        <v>24</v>
      </c>
      <c r="B26" s="152" t="s">
        <v>321</v>
      </c>
      <c r="C26" s="151" t="s">
        <v>31</v>
      </c>
      <c r="D26" s="195">
        <v>0</v>
      </c>
      <c r="E26" s="195">
        <v>0</v>
      </c>
      <c r="F26" s="257">
        <f>purchase!T28</f>
        <v>0</v>
      </c>
      <c r="G26" s="257">
        <f>E26+F26</f>
        <v>0</v>
      </c>
      <c r="H26" s="269"/>
      <c r="I26" s="193"/>
      <c r="J26" s="190"/>
      <c r="K26" s="270"/>
      <c r="L26" s="190"/>
      <c r="M26" s="270"/>
      <c r="N26" s="190"/>
      <c r="O26" s="270"/>
      <c r="P26" s="190"/>
      <c r="Q26" s="270"/>
      <c r="R26" s="190"/>
      <c r="S26" s="270"/>
      <c r="T26" s="190"/>
      <c r="U26" s="270"/>
      <c r="V26" s="190"/>
      <c r="W26" s="271"/>
      <c r="X26" s="261">
        <f t="shared" si="1"/>
        <v>0</v>
      </c>
      <c r="Y26" s="187">
        <f>purchase!U28</f>
        <v>0</v>
      </c>
      <c r="Z26" s="188">
        <f t="shared" si="3"/>
        <v>0</v>
      </c>
      <c r="AA26" s="153" t="str">
        <f t="shared" si="4"/>
        <v>০</v>
      </c>
    </row>
    <row r="27" spans="1:28" x14ac:dyDescent="0.4">
      <c r="A27" s="151">
        <v>25</v>
      </c>
      <c r="B27" s="152" t="s">
        <v>38</v>
      </c>
      <c r="C27" s="151" t="s">
        <v>31</v>
      </c>
      <c r="D27" s="195">
        <v>55</v>
      </c>
      <c r="E27" s="195">
        <v>2</v>
      </c>
      <c r="F27" s="257">
        <f>purchase!T29</f>
        <v>0</v>
      </c>
      <c r="G27" s="257">
        <f t="shared" si="2"/>
        <v>2</v>
      </c>
      <c r="H27" s="269"/>
      <c r="I27" s="193"/>
      <c r="J27" s="190"/>
      <c r="K27" s="270"/>
      <c r="L27" s="190"/>
      <c r="M27" s="270"/>
      <c r="N27" s="190"/>
      <c r="O27" s="270"/>
      <c r="P27" s="190"/>
      <c r="Q27" s="270"/>
      <c r="R27" s="190"/>
      <c r="S27" s="270"/>
      <c r="T27" s="190"/>
      <c r="U27" s="270"/>
      <c r="V27" s="190"/>
      <c r="W27" s="271"/>
      <c r="X27" s="261">
        <f t="shared" si="1"/>
        <v>0</v>
      </c>
      <c r="Y27" s="187">
        <f>purchase!U29</f>
        <v>55</v>
      </c>
      <c r="Z27" s="188">
        <f t="shared" si="3"/>
        <v>2</v>
      </c>
      <c r="AA27" s="153" t="str">
        <f t="shared" si="4"/>
        <v xml:space="preserve"> </v>
      </c>
    </row>
    <row r="28" spans="1:28" x14ac:dyDescent="0.4">
      <c r="A28" s="151">
        <v>26</v>
      </c>
      <c r="B28" s="152" t="s">
        <v>39</v>
      </c>
      <c r="C28" s="151" t="s">
        <v>9</v>
      </c>
      <c r="D28" s="195">
        <v>130</v>
      </c>
      <c r="E28" s="195">
        <v>0</v>
      </c>
      <c r="F28" s="257">
        <f>purchase!T30</f>
        <v>0</v>
      </c>
      <c r="G28" s="257">
        <f t="shared" si="2"/>
        <v>0</v>
      </c>
      <c r="H28" s="269"/>
      <c r="I28" s="193"/>
      <c r="J28" s="190"/>
      <c r="K28" s="270"/>
      <c r="L28" s="190"/>
      <c r="M28" s="270"/>
      <c r="N28" s="190"/>
      <c r="O28" s="270"/>
      <c r="P28" s="190"/>
      <c r="Q28" s="270"/>
      <c r="R28" s="190"/>
      <c r="S28" s="270"/>
      <c r="T28" s="190"/>
      <c r="U28" s="270"/>
      <c r="V28" s="190"/>
      <c r="W28" s="271"/>
      <c r="X28" s="261">
        <f t="shared" si="1"/>
        <v>0</v>
      </c>
      <c r="Y28" s="187">
        <f>purchase!U30</f>
        <v>130</v>
      </c>
      <c r="Z28" s="188">
        <f t="shared" si="3"/>
        <v>0</v>
      </c>
      <c r="AA28" s="153" t="str">
        <f t="shared" si="4"/>
        <v>০</v>
      </c>
    </row>
    <row r="29" spans="1:28" x14ac:dyDescent="0.4">
      <c r="A29" s="151">
        <v>27</v>
      </c>
      <c r="B29" s="152" t="s">
        <v>40</v>
      </c>
      <c r="C29" s="151" t="s">
        <v>9</v>
      </c>
      <c r="D29" s="195">
        <v>300000</v>
      </c>
      <c r="E29" s="195">
        <v>0</v>
      </c>
      <c r="F29" s="257">
        <f>purchase!T31</f>
        <v>6.0000000000000001E-3</v>
      </c>
      <c r="G29" s="257">
        <f t="shared" si="2"/>
        <v>6.0000000000000001E-3</v>
      </c>
      <c r="H29" s="269">
        <v>1E-3</v>
      </c>
      <c r="I29" s="193">
        <v>1E-3</v>
      </c>
      <c r="J29" s="190"/>
      <c r="K29" s="270"/>
      <c r="L29" s="190"/>
      <c r="M29" s="270"/>
      <c r="N29" s="190"/>
      <c r="O29" s="270"/>
      <c r="P29" s="190"/>
      <c r="Q29" s="270"/>
      <c r="R29" s="190"/>
      <c r="S29" s="270"/>
      <c r="T29" s="190">
        <v>2E-3</v>
      </c>
      <c r="U29" s="270">
        <v>2E-3</v>
      </c>
      <c r="V29" s="190">
        <v>2E-3</v>
      </c>
      <c r="W29" s="271">
        <v>2E-3</v>
      </c>
      <c r="X29" s="261">
        <f t="shared" si="1"/>
        <v>5.0000000000000001E-3</v>
      </c>
      <c r="Y29" s="187">
        <f>purchase!U31</f>
        <v>293333.33333333331</v>
      </c>
      <c r="Z29" s="188">
        <f t="shared" si="3"/>
        <v>1E-3</v>
      </c>
      <c r="AA29" s="153" t="str">
        <f t="shared" si="4"/>
        <v>NZ</v>
      </c>
    </row>
    <row r="30" spans="1:28" x14ac:dyDescent="0.4">
      <c r="A30" s="151">
        <v>28</v>
      </c>
      <c r="B30" s="152" t="s">
        <v>41</v>
      </c>
      <c r="C30" s="151" t="s">
        <v>9</v>
      </c>
      <c r="D30" s="195">
        <v>1596.2104821372143</v>
      </c>
      <c r="E30" s="195">
        <v>0.1100000000000001</v>
      </c>
      <c r="F30" s="257">
        <f>purchase!T32</f>
        <v>0.30000000000000004</v>
      </c>
      <c r="G30" s="257">
        <f t="shared" si="2"/>
        <v>0.41000000000000014</v>
      </c>
      <c r="H30" s="269"/>
      <c r="I30" s="193"/>
      <c r="J30" s="190"/>
      <c r="K30" s="270"/>
      <c r="L30" s="190"/>
      <c r="M30" s="270"/>
      <c r="N30" s="190"/>
      <c r="O30" s="270"/>
      <c r="P30" s="190"/>
      <c r="Q30" s="270"/>
      <c r="R30" s="190"/>
      <c r="S30" s="270"/>
      <c r="T30" s="190">
        <v>0.1</v>
      </c>
      <c r="U30" s="270">
        <v>0.3</v>
      </c>
      <c r="V30" s="190"/>
      <c r="W30" s="271"/>
      <c r="X30" s="261">
        <f t="shared" si="1"/>
        <v>0.3</v>
      </c>
      <c r="Y30" s="187">
        <f>purchase!U32</f>
        <v>1199.9999999999998</v>
      </c>
      <c r="Z30" s="188">
        <f t="shared" si="3"/>
        <v>0.11000000000000015</v>
      </c>
      <c r="AA30" s="153" t="str">
        <f t="shared" si="4"/>
        <v>NZ</v>
      </c>
    </row>
    <row r="31" spans="1:28" x14ac:dyDescent="0.4">
      <c r="A31" s="151">
        <v>29</v>
      </c>
      <c r="B31" s="152" t="s">
        <v>42</v>
      </c>
      <c r="C31" s="151" t="s">
        <v>9</v>
      </c>
      <c r="D31" s="195">
        <v>118.2807239057239</v>
      </c>
      <c r="E31" s="195">
        <v>1.9000000000000004</v>
      </c>
      <c r="F31" s="257">
        <f>purchase!T33</f>
        <v>0</v>
      </c>
      <c r="G31" s="257">
        <f t="shared" si="2"/>
        <v>1.9000000000000004</v>
      </c>
      <c r="H31" s="269"/>
      <c r="I31" s="193"/>
      <c r="J31" s="190"/>
      <c r="K31" s="270"/>
      <c r="L31" s="190"/>
      <c r="M31" s="270"/>
      <c r="N31" s="190"/>
      <c r="O31" s="270"/>
      <c r="P31" s="190"/>
      <c r="Q31" s="270"/>
      <c r="R31" s="190">
        <v>0.5</v>
      </c>
      <c r="S31" s="270">
        <v>0.5</v>
      </c>
      <c r="T31" s="190"/>
      <c r="U31" s="270">
        <v>0.4</v>
      </c>
      <c r="V31" s="190"/>
      <c r="W31" s="271"/>
      <c r="X31" s="261">
        <f t="shared" si="1"/>
        <v>0.9</v>
      </c>
      <c r="Y31" s="187">
        <f>purchase!U33</f>
        <v>118.2807239057239</v>
      </c>
      <c r="Z31" s="188">
        <f t="shared" si="3"/>
        <v>1.0000000000000004</v>
      </c>
      <c r="AA31" s="153" t="str">
        <f t="shared" si="4"/>
        <v xml:space="preserve"> </v>
      </c>
    </row>
    <row r="32" spans="1:28" x14ac:dyDescent="0.4">
      <c r="A32" s="151">
        <v>30</v>
      </c>
      <c r="B32" s="152" t="s">
        <v>43</v>
      </c>
      <c r="C32" s="151" t="s">
        <v>31</v>
      </c>
      <c r="D32" s="195">
        <v>130</v>
      </c>
      <c r="E32" s="195">
        <v>0</v>
      </c>
      <c r="F32" s="257">
        <f>purchase!T34</f>
        <v>0</v>
      </c>
      <c r="G32" s="257">
        <f t="shared" si="2"/>
        <v>0</v>
      </c>
      <c r="H32" s="269"/>
      <c r="I32" s="193"/>
      <c r="J32" s="190"/>
      <c r="K32" s="270"/>
      <c r="L32" s="190"/>
      <c r="M32" s="270"/>
      <c r="N32" s="190"/>
      <c r="O32" s="270"/>
      <c r="P32" s="190"/>
      <c r="Q32" s="270"/>
      <c r="R32" s="190"/>
      <c r="S32" s="270"/>
      <c r="T32" s="190"/>
      <c r="U32" s="270"/>
      <c r="V32" s="190"/>
      <c r="W32" s="271"/>
      <c r="X32" s="261">
        <f t="shared" si="1"/>
        <v>0</v>
      </c>
      <c r="Y32" s="187">
        <f>purchase!U34</f>
        <v>130</v>
      </c>
      <c r="Z32" s="188">
        <f t="shared" si="3"/>
        <v>0</v>
      </c>
      <c r="AA32" s="153" t="str">
        <f t="shared" si="4"/>
        <v>০</v>
      </c>
    </row>
    <row r="33" spans="1:27" x14ac:dyDescent="0.4">
      <c r="A33" s="151">
        <v>31</v>
      </c>
      <c r="B33" s="152" t="s">
        <v>44</v>
      </c>
      <c r="C33" s="151" t="s">
        <v>31</v>
      </c>
      <c r="D33" s="195">
        <v>0</v>
      </c>
      <c r="E33" s="195">
        <v>0</v>
      </c>
      <c r="F33" s="257">
        <f>purchase!T35</f>
        <v>0</v>
      </c>
      <c r="G33" s="257">
        <f t="shared" si="2"/>
        <v>0</v>
      </c>
      <c r="H33" s="269"/>
      <c r="I33" s="193"/>
      <c r="J33" s="190"/>
      <c r="K33" s="270"/>
      <c r="L33" s="190"/>
      <c r="M33" s="270"/>
      <c r="N33" s="190"/>
      <c r="O33" s="270"/>
      <c r="P33" s="190"/>
      <c r="Q33" s="270"/>
      <c r="R33" s="190"/>
      <c r="S33" s="270"/>
      <c r="T33" s="190"/>
      <c r="U33" s="270"/>
      <c r="V33" s="190"/>
      <c r="W33" s="271"/>
      <c r="X33" s="261">
        <f t="shared" si="1"/>
        <v>0</v>
      </c>
      <c r="Y33" s="187">
        <f>purchase!U35</f>
        <v>0</v>
      </c>
      <c r="Z33" s="188">
        <f t="shared" si="3"/>
        <v>0</v>
      </c>
      <c r="AA33" s="153" t="str">
        <f t="shared" si="4"/>
        <v>০</v>
      </c>
    </row>
    <row r="34" spans="1:27" x14ac:dyDescent="0.4">
      <c r="A34" s="151">
        <v>32</v>
      </c>
      <c r="B34" s="152" t="s">
        <v>45</v>
      </c>
      <c r="C34" s="151" t="s">
        <v>31</v>
      </c>
      <c r="D34" s="195">
        <v>142.74247931626064</v>
      </c>
      <c r="E34" s="195">
        <v>16</v>
      </c>
      <c r="F34" s="257">
        <f>purchase!T36</f>
        <v>32</v>
      </c>
      <c r="G34" s="257">
        <f t="shared" si="2"/>
        <v>48</v>
      </c>
      <c r="H34" s="269">
        <v>2</v>
      </c>
      <c r="I34" s="193">
        <v>2</v>
      </c>
      <c r="J34" s="190">
        <v>1</v>
      </c>
      <c r="K34" s="270">
        <v>2</v>
      </c>
      <c r="L34" s="190">
        <v>1</v>
      </c>
      <c r="M34" s="270">
        <v>1</v>
      </c>
      <c r="N34" s="190">
        <v>1</v>
      </c>
      <c r="O34" s="270">
        <v>2</v>
      </c>
      <c r="P34" s="190">
        <v>1</v>
      </c>
      <c r="Q34" s="270">
        <v>2</v>
      </c>
      <c r="R34" s="190">
        <v>3</v>
      </c>
      <c r="S34" s="270">
        <v>4</v>
      </c>
      <c r="T34" s="190">
        <v>4</v>
      </c>
      <c r="U34" s="270">
        <v>5</v>
      </c>
      <c r="V34" s="190">
        <v>4</v>
      </c>
      <c r="W34" s="271">
        <v>4</v>
      </c>
      <c r="X34" s="261">
        <f t="shared" si="1"/>
        <v>22</v>
      </c>
      <c r="Y34" s="187">
        <f>purchase!U36</f>
        <v>133</v>
      </c>
      <c r="Z34" s="188">
        <f t="shared" si="3"/>
        <v>26</v>
      </c>
      <c r="AA34" s="153" t="str">
        <f t="shared" si="4"/>
        <v xml:space="preserve"> </v>
      </c>
    </row>
    <row r="35" spans="1:27" x14ac:dyDescent="0.4">
      <c r="A35" s="151">
        <v>33</v>
      </c>
      <c r="B35" s="152" t="s">
        <v>46</v>
      </c>
      <c r="C35" s="151" t="s">
        <v>9</v>
      </c>
      <c r="D35" s="195">
        <v>170</v>
      </c>
      <c r="E35" s="195">
        <v>0</v>
      </c>
      <c r="F35" s="257">
        <f>purchase!T37</f>
        <v>0</v>
      </c>
      <c r="G35" s="257">
        <f t="shared" si="2"/>
        <v>0</v>
      </c>
      <c r="H35" s="269"/>
      <c r="I35" s="193"/>
      <c r="J35" s="190"/>
      <c r="K35" s="270"/>
      <c r="L35" s="190"/>
      <c r="M35" s="270"/>
      <c r="N35" s="190"/>
      <c r="O35" s="270"/>
      <c r="P35" s="190"/>
      <c r="Q35" s="270"/>
      <c r="R35" s="190">
        <v>2</v>
      </c>
      <c r="S35" s="270"/>
      <c r="T35" s="190">
        <v>2</v>
      </c>
      <c r="U35" s="270"/>
      <c r="V35" s="190">
        <v>1</v>
      </c>
      <c r="W35" s="271"/>
      <c r="X35" s="261">
        <f t="shared" si="1"/>
        <v>0</v>
      </c>
      <c r="Y35" s="187">
        <f>purchase!U37</f>
        <v>170</v>
      </c>
      <c r="Z35" s="188">
        <f t="shared" si="3"/>
        <v>0</v>
      </c>
      <c r="AA35" s="153" t="str">
        <f t="shared" si="4"/>
        <v>০</v>
      </c>
    </row>
    <row r="36" spans="1:27" x14ac:dyDescent="0.4">
      <c r="A36" s="151">
        <v>34</v>
      </c>
      <c r="B36" s="152" t="s">
        <v>47</v>
      </c>
      <c r="C36" s="151" t="s">
        <v>9</v>
      </c>
      <c r="D36" s="195">
        <v>445.45454545454544</v>
      </c>
      <c r="E36" s="195">
        <v>0</v>
      </c>
      <c r="F36" s="257">
        <f>purchase!T38</f>
        <v>2</v>
      </c>
      <c r="G36" s="257">
        <f t="shared" si="2"/>
        <v>2</v>
      </c>
      <c r="H36" s="269"/>
      <c r="I36" s="193"/>
      <c r="J36" s="190"/>
      <c r="K36" s="270"/>
      <c r="L36" s="190"/>
      <c r="M36" s="270"/>
      <c r="N36" s="190"/>
      <c r="O36" s="270"/>
      <c r="P36" s="190"/>
      <c r="Q36" s="270"/>
      <c r="R36" s="190"/>
      <c r="S36" s="270"/>
      <c r="T36" s="190">
        <v>0.4</v>
      </c>
      <c r="U36" s="270">
        <v>0.5</v>
      </c>
      <c r="V36" s="190">
        <v>1</v>
      </c>
      <c r="W36" s="271">
        <v>1.5</v>
      </c>
      <c r="X36" s="261">
        <f t="shared" si="1"/>
        <v>2</v>
      </c>
      <c r="Y36" s="187">
        <f>purchase!U38</f>
        <v>425</v>
      </c>
      <c r="Z36" s="188">
        <f t="shared" si="3"/>
        <v>0</v>
      </c>
      <c r="AA36" s="153" t="str">
        <f t="shared" si="4"/>
        <v>০</v>
      </c>
    </row>
    <row r="37" spans="1:27" x14ac:dyDescent="0.4">
      <c r="A37" s="151">
        <v>35</v>
      </c>
      <c r="B37" s="152" t="s">
        <v>284</v>
      </c>
      <c r="C37" s="151" t="s">
        <v>9</v>
      </c>
      <c r="D37" s="195">
        <v>0</v>
      </c>
      <c r="E37" s="195">
        <v>0</v>
      </c>
      <c r="F37" s="257">
        <f>purchase!T39</f>
        <v>0</v>
      </c>
      <c r="G37" s="257">
        <f t="shared" si="2"/>
        <v>0</v>
      </c>
      <c r="H37" s="269"/>
      <c r="I37" s="193"/>
      <c r="J37" s="190"/>
      <c r="K37" s="270"/>
      <c r="L37" s="190"/>
      <c r="M37" s="270"/>
      <c r="N37" s="190"/>
      <c r="O37" s="270"/>
      <c r="P37" s="190"/>
      <c r="Q37" s="270"/>
      <c r="R37" s="190"/>
      <c r="S37" s="270"/>
      <c r="T37" s="190"/>
      <c r="U37" s="270"/>
      <c r="V37" s="190"/>
      <c r="W37" s="271"/>
      <c r="X37" s="261">
        <f t="shared" si="1"/>
        <v>0</v>
      </c>
      <c r="Y37" s="187">
        <f>purchase!U39</f>
        <v>0</v>
      </c>
      <c r="Z37" s="188">
        <f t="shared" si="3"/>
        <v>0</v>
      </c>
      <c r="AA37" s="153" t="str">
        <f t="shared" si="4"/>
        <v>০</v>
      </c>
    </row>
    <row r="38" spans="1:27" x14ac:dyDescent="0.4">
      <c r="A38" s="151">
        <v>36</v>
      </c>
      <c r="B38" s="152" t="s">
        <v>48</v>
      </c>
      <c r="C38" s="151" t="s">
        <v>9</v>
      </c>
      <c r="D38" s="195">
        <v>127.5</v>
      </c>
      <c r="E38" s="195">
        <v>0</v>
      </c>
      <c r="F38" s="257">
        <f>purchase!T40</f>
        <v>0</v>
      </c>
      <c r="G38" s="257">
        <f t="shared" si="2"/>
        <v>0</v>
      </c>
      <c r="H38" s="269"/>
      <c r="I38" s="193"/>
      <c r="J38" s="190"/>
      <c r="K38" s="270"/>
      <c r="L38" s="190"/>
      <c r="M38" s="270"/>
      <c r="N38" s="190"/>
      <c r="O38" s="270"/>
      <c r="P38" s="190"/>
      <c r="Q38" s="270"/>
      <c r="R38" s="190"/>
      <c r="S38" s="270"/>
      <c r="T38" s="190"/>
      <c r="U38" s="270"/>
      <c r="V38" s="190"/>
      <c r="W38" s="271"/>
      <c r="X38" s="261">
        <f t="shared" si="1"/>
        <v>0</v>
      </c>
      <c r="Y38" s="187">
        <f>purchase!U40</f>
        <v>127.5</v>
      </c>
      <c r="Z38" s="188">
        <f t="shared" si="3"/>
        <v>0</v>
      </c>
      <c r="AA38" s="153" t="str">
        <f t="shared" si="4"/>
        <v>০</v>
      </c>
    </row>
    <row r="39" spans="1:27" x14ac:dyDescent="0.4">
      <c r="A39" s="151">
        <v>37</v>
      </c>
      <c r="B39" s="152" t="s">
        <v>49</v>
      </c>
      <c r="C39" s="151" t="s">
        <v>9</v>
      </c>
      <c r="D39" s="195">
        <v>80</v>
      </c>
      <c r="E39" s="195">
        <v>0</v>
      </c>
      <c r="F39" s="257">
        <f>purchase!T41</f>
        <v>163</v>
      </c>
      <c r="G39" s="257">
        <f t="shared" si="2"/>
        <v>163</v>
      </c>
      <c r="H39" s="269"/>
      <c r="I39" s="193"/>
      <c r="J39" s="190">
        <v>40</v>
      </c>
      <c r="K39" s="270">
        <v>40</v>
      </c>
      <c r="L39" s="190"/>
      <c r="M39" s="270"/>
      <c r="N39" s="190"/>
      <c r="O39" s="270"/>
      <c r="P39" s="190"/>
      <c r="Q39" s="270"/>
      <c r="R39" s="190">
        <v>1</v>
      </c>
      <c r="S39" s="270">
        <v>1</v>
      </c>
      <c r="T39" s="190">
        <v>120</v>
      </c>
      <c r="U39" s="270">
        <v>120</v>
      </c>
      <c r="V39" s="190">
        <v>2</v>
      </c>
      <c r="W39" s="271">
        <v>2</v>
      </c>
      <c r="X39" s="261">
        <f t="shared" si="1"/>
        <v>163</v>
      </c>
      <c r="Y39" s="187">
        <f>purchase!U41</f>
        <v>79.815950920245399</v>
      </c>
      <c r="Z39" s="188">
        <f t="shared" si="3"/>
        <v>0</v>
      </c>
      <c r="AA39" s="153" t="str">
        <f t="shared" si="4"/>
        <v>০</v>
      </c>
    </row>
    <row r="40" spans="1:27" x14ac:dyDescent="0.4">
      <c r="A40" s="151">
        <v>38</v>
      </c>
      <c r="B40" s="152" t="s">
        <v>50</v>
      </c>
      <c r="C40" s="151" t="s">
        <v>31</v>
      </c>
      <c r="D40" s="195">
        <v>85</v>
      </c>
      <c r="E40" s="195">
        <v>0</v>
      </c>
      <c r="F40" s="257">
        <f>purchase!T42</f>
        <v>5</v>
      </c>
      <c r="G40" s="257">
        <f t="shared" si="2"/>
        <v>5</v>
      </c>
      <c r="H40" s="269"/>
      <c r="I40" s="193"/>
      <c r="J40" s="190"/>
      <c r="K40" s="270"/>
      <c r="L40" s="190"/>
      <c r="M40" s="270"/>
      <c r="N40" s="190"/>
      <c r="O40" s="270"/>
      <c r="P40" s="190"/>
      <c r="Q40" s="270"/>
      <c r="R40" s="190">
        <v>2</v>
      </c>
      <c r="S40" s="270">
        <v>2</v>
      </c>
      <c r="T40" s="190">
        <v>2</v>
      </c>
      <c r="U40" s="270">
        <v>2</v>
      </c>
      <c r="V40" s="190">
        <v>1</v>
      </c>
      <c r="W40" s="271">
        <v>1</v>
      </c>
      <c r="X40" s="261">
        <f t="shared" si="1"/>
        <v>5</v>
      </c>
      <c r="Y40" s="187">
        <f>purchase!U42</f>
        <v>85</v>
      </c>
      <c r="Z40" s="188">
        <f t="shared" si="3"/>
        <v>0</v>
      </c>
      <c r="AA40" s="153" t="str">
        <f t="shared" si="4"/>
        <v>০</v>
      </c>
    </row>
    <row r="41" spans="1:27" x14ac:dyDescent="0.4">
      <c r="A41" s="151">
        <v>39</v>
      </c>
      <c r="B41" s="152" t="s">
        <v>335</v>
      </c>
      <c r="C41" s="151" t="s">
        <v>31</v>
      </c>
      <c r="D41" s="195">
        <v>8</v>
      </c>
      <c r="E41" s="195">
        <v>295</v>
      </c>
      <c r="F41" s="257">
        <f>purchase!T43</f>
        <v>0</v>
      </c>
      <c r="G41" s="257">
        <f t="shared" si="2"/>
        <v>295</v>
      </c>
      <c r="H41" s="269"/>
      <c r="I41" s="193"/>
      <c r="J41" s="190"/>
      <c r="K41" s="270"/>
      <c r="L41" s="190"/>
      <c r="M41" s="270"/>
      <c r="N41" s="190"/>
      <c r="O41" s="270"/>
      <c r="P41" s="190"/>
      <c r="Q41" s="270"/>
      <c r="R41" s="190">
        <v>150</v>
      </c>
      <c r="S41" s="270"/>
      <c r="T41" s="190"/>
      <c r="U41" s="270"/>
      <c r="V41" s="190"/>
      <c r="W41" s="271"/>
      <c r="X41" s="261">
        <f t="shared" si="1"/>
        <v>0</v>
      </c>
      <c r="Y41" s="187">
        <f>purchase!U43</f>
        <v>8</v>
      </c>
      <c r="Z41" s="188">
        <f t="shared" si="3"/>
        <v>295</v>
      </c>
      <c r="AA41" s="153" t="str">
        <f t="shared" si="4"/>
        <v xml:space="preserve"> </v>
      </c>
    </row>
    <row r="42" spans="1:27" x14ac:dyDescent="0.4">
      <c r="A42" s="151">
        <v>40</v>
      </c>
      <c r="B42" s="152" t="s">
        <v>51</v>
      </c>
      <c r="C42" s="151" t="s">
        <v>31</v>
      </c>
      <c r="D42" s="195">
        <v>0</v>
      </c>
      <c r="E42" s="195">
        <v>0</v>
      </c>
      <c r="F42" s="257">
        <f>purchase!T44</f>
        <v>0</v>
      </c>
      <c r="G42" s="257">
        <f t="shared" si="2"/>
        <v>0</v>
      </c>
      <c r="H42" s="269"/>
      <c r="I42" s="193"/>
      <c r="J42" s="190"/>
      <c r="K42" s="270"/>
      <c r="L42" s="190"/>
      <c r="M42" s="270"/>
      <c r="N42" s="190"/>
      <c r="O42" s="270"/>
      <c r="P42" s="190"/>
      <c r="Q42" s="270"/>
      <c r="R42" s="190"/>
      <c r="S42" s="270"/>
      <c r="T42" s="190"/>
      <c r="U42" s="270"/>
      <c r="V42" s="190"/>
      <c r="W42" s="271"/>
      <c r="X42" s="261">
        <f t="shared" si="1"/>
        <v>0</v>
      </c>
      <c r="Y42" s="187">
        <f>purchase!U44</f>
        <v>0</v>
      </c>
      <c r="Z42" s="188">
        <f t="shared" si="3"/>
        <v>0</v>
      </c>
      <c r="AA42" s="153" t="str">
        <f t="shared" si="4"/>
        <v>০</v>
      </c>
    </row>
    <row r="43" spans="1:27" x14ac:dyDescent="0.4">
      <c r="A43" s="151">
        <v>41</v>
      </c>
      <c r="B43" s="152" t="s">
        <v>285</v>
      </c>
      <c r="C43" s="151" t="s">
        <v>31</v>
      </c>
      <c r="D43" s="195">
        <v>0.60083781512605039</v>
      </c>
      <c r="E43" s="195">
        <v>150</v>
      </c>
      <c r="F43" s="257">
        <f>purchase!T45</f>
        <v>0</v>
      </c>
      <c r="G43" s="257">
        <f t="shared" si="2"/>
        <v>150</v>
      </c>
      <c r="H43" s="269"/>
      <c r="I43" s="193"/>
      <c r="J43" s="190"/>
      <c r="K43" s="270"/>
      <c r="L43" s="190"/>
      <c r="M43" s="270"/>
      <c r="N43" s="190"/>
      <c r="O43" s="270"/>
      <c r="P43" s="190"/>
      <c r="Q43" s="270"/>
      <c r="R43" s="190"/>
      <c r="S43" s="270"/>
      <c r="T43" s="190"/>
      <c r="U43" s="270"/>
      <c r="V43" s="190"/>
      <c r="W43" s="271"/>
      <c r="X43" s="261">
        <f t="shared" si="1"/>
        <v>0</v>
      </c>
      <c r="Y43" s="187">
        <f>purchase!U45</f>
        <v>0.60083781512605039</v>
      </c>
      <c r="Z43" s="188">
        <f t="shared" si="3"/>
        <v>150</v>
      </c>
      <c r="AA43" s="153" t="str">
        <f t="shared" si="4"/>
        <v xml:space="preserve"> </v>
      </c>
    </row>
    <row r="44" spans="1:27" x14ac:dyDescent="0.4">
      <c r="A44" s="151">
        <v>42</v>
      </c>
      <c r="B44" s="152" t="s">
        <v>52</v>
      </c>
      <c r="C44" s="151" t="s">
        <v>31</v>
      </c>
      <c r="D44" s="195">
        <v>8</v>
      </c>
      <c r="E44" s="195">
        <v>0</v>
      </c>
      <c r="F44" s="257">
        <f>purchase!T46</f>
        <v>0</v>
      </c>
      <c r="G44" s="257">
        <f t="shared" si="2"/>
        <v>0</v>
      </c>
      <c r="H44" s="269"/>
      <c r="I44" s="193"/>
      <c r="J44" s="190"/>
      <c r="K44" s="270"/>
      <c r="L44" s="190"/>
      <c r="M44" s="270"/>
      <c r="N44" s="190"/>
      <c r="O44" s="270"/>
      <c r="P44" s="190"/>
      <c r="Q44" s="270"/>
      <c r="R44" s="190"/>
      <c r="S44" s="270"/>
      <c r="T44" s="190"/>
      <c r="U44" s="270"/>
      <c r="V44" s="190"/>
      <c r="W44" s="271"/>
      <c r="X44" s="261">
        <f t="shared" si="1"/>
        <v>0</v>
      </c>
      <c r="Y44" s="187">
        <f>purchase!U46</f>
        <v>8</v>
      </c>
      <c r="Z44" s="188">
        <f t="shared" si="3"/>
        <v>0</v>
      </c>
      <c r="AA44" s="153" t="str">
        <f t="shared" si="4"/>
        <v>০</v>
      </c>
    </row>
    <row r="45" spans="1:27" x14ac:dyDescent="0.4">
      <c r="A45" s="151">
        <v>43</v>
      </c>
      <c r="B45" s="152" t="s">
        <v>334</v>
      </c>
      <c r="C45" s="151" t="s">
        <v>31</v>
      </c>
      <c r="D45" s="195">
        <v>9.0358925556879566</v>
      </c>
      <c r="E45" s="195">
        <v>977</v>
      </c>
      <c r="F45" s="257">
        <f>purchase!T47</f>
        <v>0</v>
      </c>
      <c r="G45" s="257">
        <f t="shared" si="2"/>
        <v>977</v>
      </c>
      <c r="H45" s="269">
        <v>10</v>
      </c>
      <c r="I45" s="193">
        <v>10</v>
      </c>
      <c r="J45" s="190">
        <v>15</v>
      </c>
      <c r="K45" s="270">
        <v>20</v>
      </c>
      <c r="L45" s="190">
        <v>15</v>
      </c>
      <c r="M45" s="270">
        <v>20</v>
      </c>
      <c r="N45" s="190">
        <v>10</v>
      </c>
      <c r="O45" s="270">
        <v>9</v>
      </c>
      <c r="P45" s="190">
        <v>10</v>
      </c>
      <c r="Q45" s="270">
        <v>25</v>
      </c>
      <c r="R45" s="190">
        <v>150</v>
      </c>
      <c r="S45" s="270">
        <v>210</v>
      </c>
      <c r="T45" s="190">
        <v>10</v>
      </c>
      <c r="U45" s="270">
        <v>10</v>
      </c>
      <c r="V45" s="190">
        <v>25</v>
      </c>
      <c r="W45" s="271">
        <v>23</v>
      </c>
      <c r="X45" s="261">
        <f t="shared" si="1"/>
        <v>327</v>
      </c>
      <c r="Y45" s="187">
        <f>purchase!U47</f>
        <v>9.0358925556879566</v>
      </c>
      <c r="Z45" s="188">
        <f t="shared" si="3"/>
        <v>650</v>
      </c>
      <c r="AA45" s="153" t="str">
        <f t="shared" si="4"/>
        <v xml:space="preserve"> </v>
      </c>
    </row>
    <row r="46" spans="1:27" x14ac:dyDescent="0.4">
      <c r="A46" s="151">
        <v>44</v>
      </c>
      <c r="B46" s="152" t="s">
        <v>53</v>
      </c>
      <c r="C46" s="151" t="s">
        <v>31</v>
      </c>
      <c r="D46" s="195">
        <v>3.8032542527166182</v>
      </c>
      <c r="E46" s="195">
        <v>200</v>
      </c>
      <c r="F46" s="257">
        <f>purchase!T48</f>
        <v>0</v>
      </c>
      <c r="G46" s="257">
        <f t="shared" si="2"/>
        <v>200</v>
      </c>
      <c r="H46" s="269"/>
      <c r="I46" s="193"/>
      <c r="J46" s="190"/>
      <c r="K46" s="270"/>
      <c r="L46" s="190"/>
      <c r="M46" s="270"/>
      <c r="N46" s="190"/>
      <c r="O46" s="270"/>
      <c r="P46" s="190"/>
      <c r="Q46" s="270"/>
      <c r="R46" s="190"/>
      <c r="S46" s="270"/>
      <c r="T46" s="190"/>
      <c r="U46" s="270"/>
      <c r="V46" s="190"/>
      <c r="W46" s="271"/>
      <c r="X46" s="261">
        <f t="shared" si="1"/>
        <v>0</v>
      </c>
      <c r="Y46" s="187">
        <f>purchase!U48</f>
        <v>3.8032542527166182</v>
      </c>
      <c r="Z46" s="188">
        <f t="shared" si="3"/>
        <v>200</v>
      </c>
      <c r="AA46" s="153" t="str">
        <f t="shared" si="4"/>
        <v xml:space="preserve"> </v>
      </c>
    </row>
    <row r="47" spans="1:27" x14ac:dyDescent="0.4">
      <c r="A47" s="151">
        <v>45</v>
      </c>
      <c r="B47" s="152" t="s">
        <v>54</v>
      </c>
      <c r="C47" s="151" t="s">
        <v>31</v>
      </c>
      <c r="D47" s="195">
        <v>2.1545454545454548</v>
      </c>
      <c r="E47" s="195">
        <v>400</v>
      </c>
      <c r="F47" s="257">
        <f>purchase!T49</f>
        <v>0</v>
      </c>
      <c r="G47" s="257">
        <f t="shared" si="2"/>
        <v>400</v>
      </c>
      <c r="H47" s="269"/>
      <c r="I47" s="193"/>
      <c r="J47" s="190"/>
      <c r="K47" s="270"/>
      <c r="L47" s="190"/>
      <c r="M47" s="270"/>
      <c r="N47" s="190"/>
      <c r="O47" s="270"/>
      <c r="P47" s="190"/>
      <c r="Q47" s="270"/>
      <c r="R47" s="190"/>
      <c r="S47" s="270">
        <v>150</v>
      </c>
      <c r="T47" s="190"/>
      <c r="U47" s="270"/>
      <c r="V47" s="190"/>
      <c r="W47" s="271"/>
      <c r="X47" s="261">
        <f t="shared" si="1"/>
        <v>150</v>
      </c>
      <c r="Y47" s="187">
        <f>purchase!U49</f>
        <v>2.1545454545454548</v>
      </c>
      <c r="Z47" s="188">
        <f t="shared" si="3"/>
        <v>250</v>
      </c>
      <c r="AA47" s="153" t="str">
        <f t="shared" si="4"/>
        <v xml:space="preserve"> </v>
      </c>
    </row>
    <row r="48" spans="1:27" x14ac:dyDescent="0.4">
      <c r="A48" s="151">
        <v>46</v>
      </c>
      <c r="B48" s="152" t="s">
        <v>55</v>
      </c>
      <c r="C48" s="151" t="s">
        <v>31</v>
      </c>
      <c r="D48" s="195">
        <v>3.3</v>
      </c>
      <c r="E48" s="195">
        <v>0</v>
      </c>
      <c r="F48" s="257">
        <f>purchase!T50</f>
        <v>0</v>
      </c>
      <c r="G48" s="257">
        <f t="shared" si="2"/>
        <v>0</v>
      </c>
      <c r="H48" s="269"/>
      <c r="I48" s="193"/>
      <c r="J48" s="190"/>
      <c r="K48" s="270"/>
      <c r="L48" s="190"/>
      <c r="M48" s="270"/>
      <c r="N48" s="190"/>
      <c r="O48" s="270"/>
      <c r="P48" s="190"/>
      <c r="Q48" s="270"/>
      <c r="R48" s="190"/>
      <c r="S48" s="270"/>
      <c r="T48" s="190"/>
      <c r="U48" s="270"/>
      <c r="V48" s="190"/>
      <c r="W48" s="271"/>
      <c r="X48" s="261">
        <f t="shared" si="1"/>
        <v>0</v>
      </c>
      <c r="Y48" s="187">
        <f>purchase!U50</f>
        <v>3.3</v>
      </c>
      <c r="Z48" s="188">
        <f t="shared" si="3"/>
        <v>0</v>
      </c>
      <c r="AA48" s="153" t="str">
        <f t="shared" si="4"/>
        <v>০</v>
      </c>
    </row>
    <row r="49" spans="1:27" x14ac:dyDescent="0.4">
      <c r="A49" s="151">
        <v>47</v>
      </c>
      <c r="B49" s="152" t="s">
        <v>56</v>
      </c>
      <c r="C49" s="151" t="s">
        <v>31</v>
      </c>
      <c r="D49" s="195">
        <v>0</v>
      </c>
      <c r="E49" s="195">
        <v>0</v>
      </c>
      <c r="F49" s="257">
        <f>purchase!T51</f>
        <v>0</v>
      </c>
      <c r="G49" s="257">
        <f t="shared" si="2"/>
        <v>0</v>
      </c>
      <c r="H49" s="269"/>
      <c r="I49" s="193"/>
      <c r="J49" s="190"/>
      <c r="K49" s="270"/>
      <c r="L49" s="190"/>
      <c r="M49" s="270"/>
      <c r="N49" s="190"/>
      <c r="O49" s="270"/>
      <c r="P49" s="190"/>
      <c r="Q49" s="270"/>
      <c r="R49" s="190"/>
      <c r="S49" s="270"/>
      <c r="T49" s="190"/>
      <c r="U49" s="270"/>
      <c r="V49" s="190"/>
      <c r="W49" s="271"/>
      <c r="X49" s="261">
        <f t="shared" si="1"/>
        <v>0</v>
      </c>
      <c r="Y49" s="187">
        <f>purchase!U51</f>
        <v>0</v>
      </c>
      <c r="Z49" s="188">
        <f t="shared" si="3"/>
        <v>0</v>
      </c>
      <c r="AA49" s="153" t="str">
        <f t="shared" si="4"/>
        <v>০</v>
      </c>
    </row>
    <row r="50" spans="1:27" x14ac:dyDescent="0.4">
      <c r="A50" s="151">
        <v>48</v>
      </c>
      <c r="B50" s="152" t="s">
        <v>58</v>
      </c>
      <c r="C50" s="151" t="s">
        <v>31</v>
      </c>
      <c r="D50" s="195">
        <v>50</v>
      </c>
      <c r="E50" s="195">
        <v>0</v>
      </c>
      <c r="F50" s="257">
        <f>purchase!T52</f>
        <v>8</v>
      </c>
      <c r="G50" s="257">
        <f t="shared" si="2"/>
        <v>8</v>
      </c>
      <c r="H50" s="269"/>
      <c r="I50" s="193"/>
      <c r="J50" s="190"/>
      <c r="K50" s="270"/>
      <c r="L50" s="190"/>
      <c r="M50" s="270"/>
      <c r="N50" s="190"/>
      <c r="O50" s="270"/>
      <c r="P50" s="190"/>
      <c r="Q50" s="270">
        <v>2</v>
      </c>
      <c r="R50" s="190">
        <v>2</v>
      </c>
      <c r="S50" s="270">
        <v>2</v>
      </c>
      <c r="T50" s="190">
        <v>2</v>
      </c>
      <c r="U50" s="270">
        <v>2</v>
      </c>
      <c r="V50" s="190">
        <v>2</v>
      </c>
      <c r="W50" s="271">
        <v>2</v>
      </c>
      <c r="X50" s="261">
        <f t="shared" si="1"/>
        <v>8</v>
      </c>
      <c r="Y50" s="187">
        <f>purchase!U52</f>
        <v>50</v>
      </c>
      <c r="Z50" s="188">
        <f t="shared" si="3"/>
        <v>0</v>
      </c>
      <c r="AA50" s="153" t="str">
        <f t="shared" si="4"/>
        <v>০</v>
      </c>
    </row>
    <row r="51" spans="1:27" x14ac:dyDescent="0.4">
      <c r="A51" s="151">
        <v>49</v>
      </c>
      <c r="B51" s="152" t="s">
        <v>59</v>
      </c>
      <c r="C51" s="151" t="s">
        <v>31</v>
      </c>
      <c r="D51" s="195">
        <v>106.66666666666667</v>
      </c>
      <c r="E51" s="195">
        <v>0</v>
      </c>
      <c r="F51" s="257">
        <f>purchase!T53</f>
        <v>0</v>
      </c>
      <c r="G51" s="257">
        <f t="shared" si="2"/>
        <v>0</v>
      </c>
      <c r="H51" s="269"/>
      <c r="I51" s="193"/>
      <c r="J51" s="190"/>
      <c r="K51" s="270"/>
      <c r="L51" s="190"/>
      <c r="M51" s="270"/>
      <c r="N51" s="190"/>
      <c r="O51" s="270"/>
      <c r="P51" s="190"/>
      <c r="Q51" s="270"/>
      <c r="R51" s="190"/>
      <c r="S51" s="270"/>
      <c r="T51" s="190"/>
      <c r="U51" s="270"/>
      <c r="V51" s="190"/>
      <c r="W51" s="271"/>
      <c r="X51" s="261">
        <f t="shared" si="1"/>
        <v>0</v>
      </c>
      <c r="Y51" s="187">
        <f>purchase!U53</f>
        <v>106.66666666666667</v>
      </c>
      <c r="Z51" s="188">
        <f t="shared" si="3"/>
        <v>0</v>
      </c>
      <c r="AA51" s="153" t="str">
        <f t="shared" si="4"/>
        <v>০</v>
      </c>
    </row>
    <row r="52" spans="1:27" x14ac:dyDescent="0.4">
      <c r="A52" s="151">
        <v>50</v>
      </c>
      <c r="B52" s="152" t="s">
        <v>60</v>
      </c>
      <c r="C52" s="151" t="s">
        <v>61</v>
      </c>
      <c r="D52" s="195">
        <v>30</v>
      </c>
      <c r="E52" s="195">
        <v>0</v>
      </c>
      <c r="F52" s="257">
        <f>purchase!T54</f>
        <v>4</v>
      </c>
      <c r="G52" s="257">
        <f t="shared" si="2"/>
        <v>4</v>
      </c>
      <c r="H52" s="269"/>
      <c r="I52" s="193"/>
      <c r="J52" s="190"/>
      <c r="K52" s="270">
        <v>1</v>
      </c>
      <c r="L52" s="190"/>
      <c r="M52" s="270"/>
      <c r="N52" s="190"/>
      <c r="O52" s="270"/>
      <c r="P52" s="190"/>
      <c r="Q52" s="270"/>
      <c r="R52" s="190"/>
      <c r="S52" s="270"/>
      <c r="T52" s="190">
        <v>2</v>
      </c>
      <c r="U52" s="270">
        <v>3</v>
      </c>
      <c r="V52" s="190"/>
      <c r="W52" s="271"/>
      <c r="X52" s="261">
        <f t="shared" si="1"/>
        <v>4</v>
      </c>
      <c r="Y52" s="187">
        <f>purchase!U54</f>
        <v>30</v>
      </c>
      <c r="Z52" s="188">
        <f t="shared" si="3"/>
        <v>0</v>
      </c>
      <c r="AA52" s="153" t="str">
        <f t="shared" si="4"/>
        <v>০</v>
      </c>
    </row>
    <row r="53" spans="1:27" x14ac:dyDescent="0.4">
      <c r="A53" s="151">
        <v>51</v>
      </c>
      <c r="B53" s="152" t="s">
        <v>62</v>
      </c>
      <c r="C53" s="151" t="s">
        <v>31</v>
      </c>
      <c r="D53" s="195">
        <v>1.0909090909090908</v>
      </c>
      <c r="E53" s="195">
        <v>500</v>
      </c>
      <c r="F53" s="257">
        <f>purchase!T55</f>
        <v>300</v>
      </c>
      <c r="G53" s="257">
        <f t="shared" si="2"/>
        <v>800</v>
      </c>
      <c r="H53" s="269"/>
      <c r="I53" s="193"/>
      <c r="J53" s="190"/>
      <c r="K53" s="270"/>
      <c r="L53" s="190"/>
      <c r="M53" s="270"/>
      <c r="N53" s="190"/>
      <c r="O53" s="270"/>
      <c r="P53" s="190">
        <v>82</v>
      </c>
      <c r="Q53" s="270">
        <v>82</v>
      </c>
      <c r="R53" s="190">
        <v>82</v>
      </c>
      <c r="S53" s="270">
        <v>82</v>
      </c>
      <c r="T53" s="190">
        <v>200</v>
      </c>
      <c r="U53" s="270">
        <v>200</v>
      </c>
      <c r="V53" s="190">
        <v>140</v>
      </c>
      <c r="W53" s="271">
        <v>140</v>
      </c>
      <c r="X53" s="261">
        <f t="shared" si="1"/>
        <v>504</v>
      </c>
      <c r="Y53" s="187">
        <f>purchase!U55</f>
        <v>1.8666666666666667</v>
      </c>
      <c r="Z53" s="188">
        <f t="shared" si="3"/>
        <v>296</v>
      </c>
      <c r="AA53" s="153" t="str">
        <f t="shared" si="4"/>
        <v xml:space="preserve"> </v>
      </c>
    </row>
    <row r="54" spans="1:27" x14ac:dyDescent="0.4">
      <c r="A54" s="151">
        <v>52</v>
      </c>
      <c r="B54" s="152" t="s">
        <v>63</v>
      </c>
      <c r="C54" s="151" t="s">
        <v>31</v>
      </c>
      <c r="D54" s="195">
        <v>1.2428571428571429</v>
      </c>
      <c r="E54" s="195">
        <v>150</v>
      </c>
      <c r="F54" s="257">
        <f>purchase!T56</f>
        <v>400</v>
      </c>
      <c r="G54" s="257">
        <f t="shared" si="2"/>
        <v>550</v>
      </c>
      <c r="H54" s="269">
        <v>100</v>
      </c>
      <c r="I54" s="193">
        <v>80</v>
      </c>
      <c r="J54" s="190"/>
      <c r="K54" s="270"/>
      <c r="L54" s="190"/>
      <c r="M54" s="270"/>
      <c r="N54" s="190"/>
      <c r="O54" s="270"/>
      <c r="P54" s="190"/>
      <c r="Q54" s="270"/>
      <c r="R54" s="190"/>
      <c r="S54" s="270"/>
      <c r="T54" s="190">
        <v>100</v>
      </c>
      <c r="U54" s="270">
        <v>100</v>
      </c>
      <c r="V54" s="190">
        <v>200</v>
      </c>
      <c r="W54" s="271">
        <v>200</v>
      </c>
      <c r="X54" s="261">
        <f t="shared" si="1"/>
        <v>380</v>
      </c>
      <c r="Y54" s="187">
        <f>purchase!U56</f>
        <v>1.075</v>
      </c>
      <c r="Z54" s="188">
        <f t="shared" si="3"/>
        <v>170</v>
      </c>
      <c r="AA54" s="153" t="str">
        <f t="shared" si="4"/>
        <v xml:space="preserve"> </v>
      </c>
    </row>
    <row r="55" spans="1:27" x14ac:dyDescent="0.4">
      <c r="A55" s="151">
        <v>53</v>
      </c>
      <c r="B55" s="152" t="s">
        <v>64</v>
      </c>
      <c r="C55" s="151" t="s">
        <v>31</v>
      </c>
      <c r="D55" s="195">
        <v>0.25</v>
      </c>
      <c r="E55" s="195">
        <v>150</v>
      </c>
      <c r="F55" s="257">
        <f>purchase!T57</f>
        <v>400</v>
      </c>
      <c r="G55" s="257">
        <f t="shared" si="2"/>
        <v>550</v>
      </c>
      <c r="H55" s="269">
        <v>100</v>
      </c>
      <c r="I55" s="193">
        <v>80</v>
      </c>
      <c r="J55" s="190"/>
      <c r="K55" s="270"/>
      <c r="L55" s="190"/>
      <c r="M55" s="270"/>
      <c r="N55" s="190"/>
      <c r="O55" s="270"/>
      <c r="P55" s="190"/>
      <c r="Q55" s="270"/>
      <c r="R55" s="190"/>
      <c r="S55" s="270"/>
      <c r="T55" s="190">
        <v>100</v>
      </c>
      <c r="U55" s="270">
        <v>100</v>
      </c>
      <c r="V55" s="190">
        <v>200</v>
      </c>
      <c r="W55" s="271">
        <v>200</v>
      </c>
      <c r="X55" s="261">
        <f t="shared" si="1"/>
        <v>380</v>
      </c>
      <c r="Y55" s="187">
        <f>purchase!U57</f>
        <v>0.42499999999999999</v>
      </c>
      <c r="Z55" s="188">
        <f t="shared" si="3"/>
        <v>170</v>
      </c>
      <c r="AA55" s="153" t="str">
        <f t="shared" si="4"/>
        <v xml:space="preserve"> </v>
      </c>
    </row>
    <row r="56" spans="1:27" x14ac:dyDescent="0.4">
      <c r="A56" s="151">
        <v>54</v>
      </c>
      <c r="B56" s="152" t="s">
        <v>65</v>
      </c>
      <c r="C56" s="151" t="s">
        <v>31</v>
      </c>
      <c r="D56" s="195">
        <v>19.0973630831643</v>
      </c>
      <c r="E56" s="195">
        <v>0</v>
      </c>
      <c r="F56" s="257">
        <f>purchase!T58</f>
        <v>39</v>
      </c>
      <c r="G56" s="257">
        <f t="shared" si="2"/>
        <v>39</v>
      </c>
      <c r="H56" s="269">
        <v>3</v>
      </c>
      <c r="I56" s="193">
        <v>3</v>
      </c>
      <c r="J56" s="190">
        <v>2</v>
      </c>
      <c r="K56" s="270">
        <v>2</v>
      </c>
      <c r="L56" s="190">
        <v>2</v>
      </c>
      <c r="M56" s="270">
        <v>2</v>
      </c>
      <c r="N56" s="190">
        <v>2</v>
      </c>
      <c r="O56" s="270">
        <v>2</v>
      </c>
      <c r="P56" s="190">
        <v>2</v>
      </c>
      <c r="Q56" s="270">
        <v>2</v>
      </c>
      <c r="R56" s="190">
        <v>5</v>
      </c>
      <c r="S56" s="270">
        <v>5</v>
      </c>
      <c r="T56" s="190">
        <v>10</v>
      </c>
      <c r="U56" s="270">
        <v>11</v>
      </c>
      <c r="V56" s="190">
        <v>10</v>
      </c>
      <c r="W56" s="271">
        <v>12</v>
      </c>
      <c r="X56" s="261">
        <f t="shared" si="1"/>
        <v>39</v>
      </c>
      <c r="Y56" s="187">
        <f>purchase!U58</f>
        <v>18.974358974358974</v>
      </c>
      <c r="Z56" s="188">
        <f t="shared" si="3"/>
        <v>0</v>
      </c>
      <c r="AA56" s="153" t="str">
        <f t="shared" si="4"/>
        <v>০</v>
      </c>
    </row>
    <row r="57" spans="1:27" x14ac:dyDescent="0.4">
      <c r="A57" s="151">
        <v>55</v>
      </c>
      <c r="B57" s="152" t="s">
        <v>66</v>
      </c>
      <c r="C57" s="151" t="s">
        <v>67</v>
      </c>
      <c r="D57" s="195">
        <v>900</v>
      </c>
      <c r="E57" s="195">
        <v>0</v>
      </c>
      <c r="F57" s="257">
        <f>purchase!T59</f>
        <v>2</v>
      </c>
      <c r="G57" s="257">
        <f t="shared" si="2"/>
        <v>2</v>
      </c>
      <c r="H57" s="269"/>
      <c r="I57" s="193"/>
      <c r="J57" s="190"/>
      <c r="K57" s="270"/>
      <c r="L57" s="190"/>
      <c r="M57" s="270"/>
      <c r="N57" s="190"/>
      <c r="O57" s="270"/>
      <c r="P57" s="190"/>
      <c r="Q57" s="270"/>
      <c r="R57" s="190"/>
      <c r="S57" s="270"/>
      <c r="T57" s="190">
        <v>1</v>
      </c>
      <c r="U57" s="270">
        <v>1</v>
      </c>
      <c r="V57" s="190"/>
      <c r="W57" s="271">
        <v>1</v>
      </c>
      <c r="X57" s="261">
        <f t="shared" si="1"/>
        <v>2</v>
      </c>
      <c r="Y57" s="187">
        <f>purchase!U59</f>
        <v>875</v>
      </c>
      <c r="Z57" s="188">
        <f t="shared" si="3"/>
        <v>0</v>
      </c>
      <c r="AA57" s="153" t="str">
        <f t="shared" si="4"/>
        <v>০</v>
      </c>
    </row>
    <row r="58" spans="1:27" x14ac:dyDescent="0.4">
      <c r="A58" s="151">
        <v>56</v>
      </c>
      <c r="B58" s="152" t="s">
        <v>68</v>
      </c>
      <c r="C58" s="151" t="s">
        <v>31</v>
      </c>
      <c r="D58" s="195">
        <v>328.4790657694021</v>
      </c>
      <c r="E58" s="195">
        <v>1.0499999999999998</v>
      </c>
      <c r="F58" s="257">
        <f>purchase!T60</f>
        <v>0</v>
      </c>
      <c r="G58" s="257">
        <f t="shared" si="2"/>
        <v>1.0499999999999998</v>
      </c>
      <c r="H58" s="269"/>
      <c r="I58" s="193"/>
      <c r="J58" s="190">
        <v>1</v>
      </c>
      <c r="K58" s="270"/>
      <c r="L58" s="190"/>
      <c r="M58" s="270"/>
      <c r="N58" s="190">
        <v>1</v>
      </c>
      <c r="O58" s="270"/>
      <c r="P58" s="190">
        <v>1</v>
      </c>
      <c r="Q58" s="270"/>
      <c r="R58" s="190">
        <v>2</v>
      </c>
      <c r="S58" s="270"/>
      <c r="T58" s="190">
        <v>5</v>
      </c>
      <c r="U58" s="270"/>
      <c r="V58" s="190">
        <v>4</v>
      </c>
      <c r="W58" s="271"/>
      <c r="X58" s="261">
        <f t="shared" si="1"/>
        <v>0</v>
      </c>
      <c r="Y58" s="187">
        <f>purchase!U60</f>
        <v>328.4790657694021</v>
      </c>
      <c r="Z58" s="188">
        <f t="shared" si="3"/>
        <v>1.0499999999999998</v>
      </c>
      <c r="AA58" s="153" t="str">
        <f t="shared" si="4"/>
        <v xml:space="preserve"> </v>
      </c>
    </row>
    <row r="59" spans="1:27" x14ac:dyDescent="0.4">
      <c r="A59" s="151">
        <v>57</v>
      </c>
      <c r="B59" s="152" t="s">
        <v>69</v>
      </c>
      <c r="C59" s="151" t="s">
        <v>31</v>
      </c>
      <c r="D59" s="195">
        <v>120</v>
      </c>
      <c r="E59" s="195">
        <v>1</v>
      </c>
      <c r="F59" s="257">
        <f>purchase!T61</f>
        <v>5</v>
      </c>
      <c r="G59" s="257">
        <f t="shared" si="2"/>
        <v>6</v>
      </c>
      <c r="H59" s="269"/>
      <c r="I59" s="193"/>
      <c r="J59" s="190"/>
      <c r="K59" s="270"/>
      <c r="L59" s="190"/>
      <c r="M59" s="270"/>
      <c r="N59" s="190"/>
      <c r="O59" s="270"/>
      <c r="P59" s="190"/>
      <c r="Q59" s="270"/>
      <c r="R59" s="190"/>
      <c r="S59" s="270">
        <v>1</v>
      </c>
      <c r="T59" s="190"/>
      <c r="U59" s="270"/>
      <c r="V59" s="190">
        <v>5</v>
      </c>
      <c r="W59" s="271">
        <v>4</v>
      </c>
      <c r="X59" s="261">
        <f t="shared" si="1"/>
        <v>5</v>
      </c>
      <c r="Y59" s="187">
        <f>purchase!U61</f>
        <v>120</v>
      </c>
      <c r="Z59" s="188">
        <f t="shared" si="3"/>
        <v>1</v>
      </c>
      <c r="AA59" s="153" t="str">
        <f t="shared" si="4"/>
        <v xml:space="preserve"> </v>
      </c>
    </row>
    <row r="60" spans="1:27" x14ac:dyDescent="0.4">
      <c r="A60" s="151">
        <v>58</v>
      </c>
      <c r="B60" s="152" t="s">
        <v>70</v>
      </c>
      <c r="C60" s="151" t="s">
        <v>26</v>
      </c>
      <c r="D60" s="195">
        <v>115.92018416005723</v>
      </c>
      <c r="E60" s="195">
        <v>0</v>
      </c>
      <c r="F60" s="257">
        <f>purchase!T62</f>
        <v>9</v>
      </c>
      <c r="G60" s="257">
        <f t="shared" si="2"/>
        <v>9</v>
      </c>
      <c r="H60" s="269">
        <v>2</v>
      </c>
      <c r="I60" s="193"/>
      <c r="J60" s="190">
        <v>1</v>
      </c>
      <c r="K60" s="270">
        <v>1</v>
      </c>
      <c r="L60" s="190">
        <v>2</v>
      </c>
      <c r="M60" s="270">
        <v>1</v>
      </c>
      <c r="N60" s="190">
        <v>2</v>
      </c>
      <c r="O60" s="270">
        <v>0.5</v>
      </c>
      <c r="P60" s="190">
        <v>1</v>
      </c>
      <c r="Q60" s="270">
        <v>1</v>
      </c>
      <c r="R60" s="190">
        <v>2</v>
      </c>
      <c r="S60" s="270">
        <v>0.5</v>
      </c>
      <c r="T60" s="190">
        <v>2</v>
      </c>
      <c r="U60" s="270"/>
      <c r="V60" s="190">
        <v>3</v>
      </c>
      <c r="W60" s="271"/>
      <c r="X60" s="261">
        <f t="shared" si="1"/>
        <v>4</v>
      </c>
      <c r="Y60" s="187">
        <f>purchase!U62</f>
        <v>110</v>
      </c>
      <c r="Z60" s="188">
        <f t="shared" si="3"/>
        <v>5</v>
      </c>
      <c r="AA60" s="153" t="str">
        <f t="shared" si="4"/>
        <v xml:space="preserve"> </v>
      </c>
    </row>
    <row r="61" spans="1:27" x14ac:dyDescent="0.4">
      <c r="A61" s="151">
        <v>59</v>
      </c>
      <c r="B61" s="152" t="s">
        <v>71</v>
      </c>
      <c r="C61" s="151" t="s">
        <v>9</v>
      </c>
      <c r="D61" s="195">
        <v>632.81690140845069</v>
      </c>
      <c r="E61" s="195">
        <v>0.49999999999999867</v>
      </c>
      <c r="F61" s="257">
        <f>purchase!T63</f>
        <v>2</v>
      </c>
      <c r="G61" s="257">
        <f t="shared" si="2"/>
        <v>2.4999999999999987</v>
      </c>
      <c r="H61" s="269">
        <v>0.2</v>
      </c>
      <c r="I61" s="193">
        <v>0.2</v>
      </c>
      <c r="J61" s="190">
        <v>0.1</v>
      </c>
      <c r="K61" s="270">
        <v>0.1</v>
      </c>
      <c r="L61" s="190">
        <v>0.1</v>
      </c>
      <c r="M61" s="270">
        <v>0.1</v>
      </c>
      <c r="N61" s="190">
        <v>1</v>
      </c>
      <c r="O61" s="270">
        <v>0.2</v>
      </c>
      <c r="P61" s="190">
        <v>0.1</v>
      </c>
      <c r="Q61" s="270">
        <v>0.1</v>
      </c>
      <c r="R61" s="190">
        <v>0.2</v>
      </c>
      <c r="S61" s="270">
        <v>0.2</v>
      </c>
      <c r="T61" s="190">
        <v>0.5</v>
      </c>
      <c r="U61" s="270">
        <v>0.5</v>
      </c>
      <c r="V61" s="190">
        <v>0.5</v>
      </c>
      <c r="W61" s="271">
        <v>0.5</v>
      </c>
      <c r="X61" s="261">
        <f t="shared" si="1"/>
        <v>1.9000000000000001</v>
      </c>
      <c r="Y61" s="187">
        <f>purchase!U63</f>
        <v>615</v>
      </c>
      <c r="Z61" s="188">
        <f t="shared" si="3"/>
        <v>0.59999999999999853</v>
      </c>
      <c r="AA61" s="153" t="str">
        <f t="shared" si="4"/>
        <v>NZ</v>
      </c>
    </row>
    <row r="62" spans="1:27" x14ac:dyDescent="0.4">
      <c r="A62" s="151">
        <v>60</v>
      </c>
      <c r="B62" s="152" t="s">
        <v>72</v>
      </c>
      <c r="C62" s="151" t="s">
        <v>9</v>
      </c>
      <c r="D62" s="195">
        <v>647.33169213774818</v>
      </c>
      <c r="E62" s="195">
        <v>2.2999999999999954</v>
      </c>
      <c r="F62" s="257">
        <f>purchase!T64</f>
        <v>1</v>
      </c>
      <c r="G62" s="257">
        <f t="shared" si="2"/>
        <v>3.2999999999999954</v>
      </c>
      <c r="H62" s="269">
        <v>0.2</v>
      </c>
      <c r="I62" s="193">
        <v>0.2</v>
      </c>
      <c r="J62" s="190">
        <v>0.2</v>
      </c>
      <c r="K62" s="270">
        <v>0.2</v>
      </c>
      <c r="L62" s="190">
        <v>0.2</v>
      </c>
      <c r="M62" s="270">
        <v>0.2</v>
      </c>
      <c r="N62" s="190">
        <v>0.2</v>
      </c>
      <c r="O62" s="270">
        <v>0.2</v>
      </c>
      <c r="P62" s="190">
        <v>0.2</v>
      </c>
      <c r="Q62" s="270">
        <v>0.2</v>
      </c>
      <c r="R62" s="190">
        <v>0.5</v>
      </c>
      <c r="S62" s="270">
        <v>0.6</v>
      </c>
      <c r="T62" s="190">
        <v>1</v>
      </c>
      <c r="U62" s="270">
        <v>1</v>
      </c>
      <c r="V62" s="190">
        <v>0.5</v>
      </c>
      <c r="W62" s="271">
        <v>0.5</v>
      </c>
      <c r="X62" s="261">
        <f t="shared" si="1"/>
        <v>3.1</v>
      </c>
      <c r="Y62" s="187">
        <f>purchase!U64</f>
        <v>598</v>
      </c>
      <c r="Z62" s="188">
        <f t="shared" si="3"/>
        <v>0.19999999999999529</v>
      </c>
      <c r="AA62" s="153" t="str">
        <f t="shared" si="4"/>
        <v>NZ</v>
      </c>
    </row>
    <row r="63" spans="1:27" x14ac:dyDescent="0.4">
      <c r="A63" s="151">
        <v>61</v>
      </c>
      <c r="B63" s="152" t="s">
        <v>73</v>
      </c>
      <c r="C63" s="151" t="s">
        <v>9</v>
      </c>
      <c r="D63" s="195">
        <v>438.54166666666669</v>
      </c>
      <c r="E63" s="195">
        <v>0.3</v>
      </c>
      <c r="F63" s="257">
        <f>purchase!T65</f>
        <v>0</v>
      </c>
      <c r="G63" s="257">
        <f t="shared" si="2"/>
        <v>0.3</v>
      </c>
      <c r="H63" s="269"/>
      <c r="I63" s="193"/>
      <c r="J63" s="190"/>
      <c r="K63" s="270"/>
      <c r="L63" s="190"/>
      <c r="M63" s="270"/>
      <c r="N63" s="190"/>
      <c r="O63" s="270"/>
      <c r="P63" s="190"/>
      <c r="Q63" s="270"/>
      <c r="R63" s="190"/>
      <c r="S63" s="270"/>
      <c r="T63" s="190">
        <v>0.2</v>
      </c>
      <c r="U63" s="270">
        <v>0.2</v>
      </c>
      <c r="V63" s="190"/>
      <c r="W63" s="271"/>
      <c r="X63" s="261">
        <f t="shared" si="1"/>
        <v>0.2</v>
      </c>
      <c r="Y63" s="187">
        <f>purchase!U65</f>
        <v>438.54166666666669</v>
      </c>
      <c r="Z63" s="188">
        <f t="shared" si="3"/>
        <v>9.9999999999999978E-2</v>
      </c>
      <c r="AA63" s="153" t="str">
        <f t="shared" si="4"/>
        <v>NZ</v>
      </c>
    </row>
    <row r="64" spans="1:27" x14ac:dyDescent="0.4">
      <c r="A64" s="151">
        <v>62</v>
      </c>
      <c r="B64" s="152" t="s">
        <v>74</v>
      </c>
      <c r="C64" s="151" t="s">
        <v>9</v>
      </c>
      <c r="D64" s="195">
        <v>268.68798253486341</v>
      </c>
      <c r="E64" s="195">
        <v>9.9999999999999867E-2</v>
      </c>
      <c r="F64" s="257">
        <f>purchase!T66</f>
        <v>0.2</v>
      </c>
      <c r="G64" s="257">
        <f t="shared" si="2"/>
        <v>0.29999999999999988</v>
      </c>
      <c r="H64" s="269"/>
      <c r="I64" s="193"/>
      <c r="J64" s="190"/>
      <c r="K64" s="270"/>
      <c r="L64" s="190"/>
      <c r="M64" s="270"/>
      <c r="N64" s="190"/>
      <c r="O64" s="270"/>
      <c r="P64" s="190"/>
      <c r="Q64" s="270"/>
      <c r="R64" s="190"/>
      <c r="S64" s="270"/>
      <c r="T64" s="190">
        <v>0.2</v>
      </c>
      <c r="U64" s="270">
        <v>0.2</v>
      </c>
      <c r="V64" s="190"/>
      <c r="W64" s="271"/>
      <c r="X64" s="261">
        <f t="shared" si="1"/>
        <v>0.2</v>
      </c>
      <c r="Y64" s="187">
        <f>purchase!U66</f>
        <v>350</v>
      </c>
      <c r="Z64" s="188">
        <f t="shared" si="3"/>
        <v>9.9999999999999867E-2</v>
      </c>
      <c r="AA64" s="153" t="str">
        <f t="shared" si="4"/>
        <v>NZ</v>
      </c>
    </row>
    <row r="65" spans="1:29" x14ac:dyDescent="0.4">
      <c r="A65" s="151">
        <v>63</v>
      </c>
      <c r="B65" s="152" t="s">
        <v>75</v>
      </c>
      <c r="C65" s="151" t="s">
        <v>9</v>
      </c>
      <c r="D65" s="195">
        <v>781.14124789449261</v>
      </c>
      <c r="E65" s="195">
        <v>0.61999999999999922</v>
      </c>
      <c r="F65" s="257">
        <f>purchase!T67</f>
        <v>0.9</v>
      </c>
      <c r="G65" s="257">
        <f t="shared" si="2"/>
        <v>1.5199999999999991</v>
      </c>
      <c r="H65" s="269">
        <v>0.1</v>
      </c>
      <c r="I65" s="193">
        <v>0.1</v>
      </c>
      <c r="J65" s="190"/>
      <c r="K65" s="270"/>
      <c r="L65" s="190"/>
      <c r="M65" s="270"/>
      <c r="N65" s="190"/>
      <c r="O65" s="270"/>
      <c r="P65" s="190"/>
      <c r="Q65" s="270"/>
      <c r="R65" s="190">
        <v>0.2</v>
      </c>
      <c r="S65" s="270">
        <v>0.2</v>
      </c>
      <c r="T65" s="190">
        <v>0.4</v>
      </c>
      <c r="U65" s="270">
        <v>0.4</v>
      </c>
      <c r="V65" s="190">
        <v>0.4</v>
      </c>
      <c r="W65" s="271">
        <v>0.6</v>
      </c>
      <c r="X65" s="261">
        <f t="shared" si="1"/>
        <v>1.3</v>
      </c>
      <c r="Y65" s="187">
        <f>purchase!U67</f>
        <v>755.55555555555554</v>
      </c>
      <c r="Z65" s="188">
        <f t="shared" si="3"/>
        <v>0.21999999999999909</v>
      </c>
      <c r="AA65" s="153" t="str">
        <f t="shared" si="4"/>
        <v>NZ</v>
      </c>
      <c r="AC65" s="91">
        <v>0.54</v>
      </c>
    </row>
    <row r="66" spans="1:29" x14ac:dyDescent="0.4">
      <c r="A66" s="151">
        <v>64</v>
      </c>
      <c r="B66" s="152" t="s">
        <v>76</v>
      </c>
      <c r="C66" s="151" t="s">
        <v>31</v>
      </c>
      <c r="D66" s="195">
        <v>18</v>
      </c>
      <c r="E66" s="195">
        <v>3</v>
      </c>
      <c r="F66" s="257">
        <f>purchase!T68</f>
        <v>12</v>
      </c>
      <c r="G66" s="257">
        <f t="shared" si="2"/>
        <v>15</v>
      </c>
      <c r="H66" s="269">
        <v>1</v>
      </c>
      <c r="I66" s="193">
        <v>1</v>
      </c>
      <c r="J66" s="190"/>
      <c r="K66" s="270"/>
      <c r="L66" s="190"/>
      <c r="M66" s="270"/>
      <c r="N66" s="190"/>
      <c r="O66" s="270"/>
      <c r="P66" s="190"/>
      <c r="Q66" s="270"/>
      <c r="R66" s="190">
        <v>4</v>
      </c>
      <c r="S66" s="270">
        <v>2</v>
      </c>
      <c r="T66" s="190">
        <v>4</v>
      </c>
      <c r="U66" s="270">
        <v>5</v>
      </c>
      <c r="V66" s="190">
        <v>4</v>
      </c>
      <c r="W66" s="271">
        <v>5</v>
      </c>
      <c r="X66" s="261">
        <f t="shared" si="1"/>
        <v>13</v>
      </c>
      <c r="Y66" s="187">
        <f>purchase!U68</f>
        <v>18.333333333333332</v>
      </c>
      <c r="Z66" s="188">
        <f t="shared" si="3"/>
        <v>2</v>
      </c>
      <c r="AA66" s="153" t="str">
        <f t="shared" si="4"/>
        <v xml:space="preserve"> </v>
      </c>
    </row>
    <row r="67" spans="1:29" x14ac:dyDescent="0.4">
      <c r="A67" s="151">
        <v>65</v>
      </c>
      <c r="B67" s="152" t="s">
        <v>77</v>
      </c>
      <c r="C67" s="151" t="s">
        <v>31</v>
      </c>
      <c r="D67" s="195">
        <v>18</v>
      </c>
      <c r="E67" s="195">
        <v>2</v>
      </c>
      <c r="F67" s="257">
        <f>purchase!T69</f>
        <v>12</v>
      </c>
      <c r="G67" s="257">
        <f t="shared" si="2"/>
        <v>14</v>
      </c>
      <c r="H67" s="269">
        <v>1</v>
      </c>
      <c r="I67" s="193">
        <v>1</v>
      </c>
      <c r="J67" s="190"/>
      <c r="K67" s="270"/>
      <c r="L67" s="190"/>
      <c r="M67" s="270"/>
      <c r="N67" s="190"/>
      <c r="O67" s="270"/>
      <c r="P67" s="190"/>
      <c r="Q67" s="270"/>
      <c r="R67" s="190">
        <v>4</v>
      </c>
      <c r="S67" s="270">
        <v>2</v>
      </c>
      <c r="T67" s="190">
        <v>4</v>
      </c>
      <c r="U67" s="270">
        <v>5</v>
      </c>
      <c r="V67" s="190">
        <v>4</v>
      </c>
      <c r="W67" s="271">
        <v>5</v>
      </c>
      <c r="X67" s="261">
        <f t="shared" ref="X67:X130" si="5">I67+K67+M67+O67+Q67+S67+W67+U67</f>
        <v>13</v>
      </c>
      <c r="Y67" s="187">
        <f>purchase!U69</f>
        <v>18.333333333333332</v>
      </c>
      <c r="Z67" s="188">
        <f t="shared" si="3"/>
        <v>1</v>
      </c>
      <c r="AA67" s="153" t="str">
        <f t="shared" si="4"/>
        <v xml:space="preserve"> </v>
      </c>
    </row>
    <row r="68" spans="1:29" x14ac:dyDescent="0.4">
      <c r="A68" s="151">
        <v>66</v>
      </c>
      <c r="B68" s="152" t="s">
        <v>78</v>
      </c>
      <c r="C68" s="151" t="s">
        <v>9</v>
      </c>
      <c r="D68" s="195">
        <v>4584.7956545245006</v>
      </c>
      <c r="E68" s="195">
        <v>0</v>
      </c>
      <c r="F68" s="257">
        <f>purchase!T70</f>
        <v>0.5</v>
      </c>
      <c r="G68" s="257">
        <f t="shared" ref="G68:G133" si="6">E68+F68</f>
        <v>0.5</v>
      </c>
      <c r="H68" s="269">
        <v>0.1</v>
      </c>
      <c r="I68" s="193">
        <v>0.1</v>
      </c>
      <c r="J68" s="190"/>
      <c r="K68" s="270"/>
      <c r="L68" s="190"/>
      <c r="M68" s="270"/>
      <c r="N68" s="190"/>
      <c r="O68" s="270">
        <v>0.01</v>
      </c>
      <c r="P68" s="190"/>
      <c r="Q68" s="270"/>
      <c r="R68" s="190">
        <v>0.05</v>
      </c>
      <c r="S68" s="270">
        <v>7.0000000000000007E-2</v>
      </c>
      <c r="T68" s="190">
        <v>0.1</v>
      </c>
      <c r="U68" s="270">
        <v>0.1</v>
      </c>
      <c r="V68" s="190">
        <v>0.1</v>
      </c>
      <c r="W68" s="271">
        <v>0.1</v>
      </c>
      <c r="X68" s="261">
        <f t="shared" si="5"/>
        <v>0.38</v>
      </c>
      <c r="Y68" s="187">
        <f>purchase!U70</f>
        <v>5000</v>
      </c>
      <c r="Z68" s="188">
        <f t="shared" ref="Z68:Z131" si="7">G68-X68</f>
        <v>0.12</v>
      </c>
      <c r="AA68" s="153" t="str">
        <f t="shared" ref="AA68:AA131" si="8">IF(AND(Z68&gt;=0, Z68&lt;1),IF(Z68=0,"০","NZ")," ")</f>
        <v>NZ</v>
      </c>
    </row>
    <row r="69" spans="1:29" x14ac:dyDescent="0.4">
      <c r="A69" s="151">
        <v>67</v>
      </c>
      <c r="B69" s="152" t="s">
        <v>79</v>
      </c>
      <c r="C69" s="151" t="s">
        <v>9</v>
      </c>
      <c r="D69" s="195">
        <v>561.54830934929487</v>
      </c>
      <c r="E69" s="195">
        <v>0.68499999999999872</v>
      </c>
      <c r="F69" s="257">
        <f>purchase!T71</f>
        <v>0.2</v>
      </c>
      <c r="G69" s="257">
        <f t="shared" si="6"/>
        <v>0.88499999999999868</v>
      </c>
      <c r="H69" s="269"/>
      <c r="I69" s="193"/>
      <c r="J69" s="190"/>
      <c r="K69" s="270"/>
      <c r="L69" s="190"/>
      <c r="M69" s="270"/>
      <c r="N69" s="190"/>
      <c r="O69" s="270"/>
      <c r="P69" s="190"/>
      <c r="Q69" s="270"/>
      <c r="R69" s="190">
        <v>0.1</v>
      </c>
      <c r="S69" s="270">
        <v>0.1</v>
      </c>
      <c r="T69" s="190">
        <v>0.2</v>
      </c>
      <c r="U69" s="270">
        <v>0.2</v>
      </c>
      <c r="V69" s="190">
        <v>0.4</v>
      </c>
      <c r="W69" s="271">
        <v>0.4</v>
      </c>
      <c r="X69" s="261">
        <f t="shared" si="5"/>
        <v>0.7</v>
      </c>
      <c r="Y69" s="187">
        <f>purchase!U71</f>
        <v>600</v>
      </c>
      <c r="Z69" s="188">
        <f t="shared" si="7"/>
        <v>0.18499999999999872</v>
      </c>
      <c r="AA69" s="153" t="str">
        <f t="shared" si="8"/>
        <v>NZ</v>
      </c>
      <c r="AB69" s="155"/>
    </row>
    <row r="70" spans="1:29" x14ac:dyDescent="0.4">
      <c r="A70" s="151">
        <v>68</v>
      </c>
      <c r="B70" s="152" t="s">
        <v>80</v>
      </c>
      <c r="C70" s="151" t="s">
        <v>9</v>
      </c>
      <c r="D70" s="195">
        <v>1520.6139642285266</v>
      </c>
      <c r="E70" s="195">
        <v>0.14500000000000002</v>
      </c>
      <c r="F70" s="257">
        <f>purchase!T72</f>
        <v>0.30000000000000004</v>
      </c>
      <c r="G70" s="257">
        <f t="shared" si="6"/>
        <v>0.44500000000000006</v>
      </c>
      <c r="H70" s="269"/>
      <c r="I70" s="193"/>
      <c r="J70" s="190"/>
      <c r="K70" s="270"/>
      <c r="L70" s="190"/>
      <c r="M70" s="270"/>
      <c r="N70" s="190"/>
      <c r="O70" s="270">
        <v>0.01</v>
      </c>
      <c r="P70" s="190"/>
      <c r="Q70" s="270"/>
      <c r="R70" s="190">
        <v>0.02</v>
      </c>
      <c r="S70" s="270">
        <v>0.02</v>
      </c>
      <c r="T70" s="190">
        <v>0.1</v>
      </c>
      <c r="U70" s="270">
        <v>0.1</v>
      </c>
      <c r="V70" s="190">
        <v>0.1</v>
      </c>
      <c r="W70" s="271">
        <v>0.2</v>
      </c>
      <c r="X70" s="261">
        <f t="shared" si="5"/>
        <v>0.33</v>
      </c>
      <c r="Y70" s="187">
        <f>purchase!U72</f>
        <v>1733.333333333333</v>
      </c>
      <c r="Z70" s="188">
        <f t="shared" si="7"/>
        <v>0.11500000000000005</v>
      </c>
      <c r="AA70" s="153" t="str">
        <f t="shared" si="8"/>
        <v>NZ</v>
      </c>
    </row>
    <row r="71" spans="1:29" x14ac:dyDescent="0.4">
      <c r="A71" s="151">
        <v>69</v>
      </c>
      <c r="B71" s="152" t="s">
        <v>81</v>
      </c>
      <c r="C71" s="151" t="s">
        <v>31</v>
      </c>
      <c r="D71" s="195">
        <v>8.8333333333333339</v>
      </c>
      <c r="E71" s="195">
        <v>0</v>
      </c>
      <c r="F71" s="257">
        <f>purchase!T73</f>
        <v>9</v>
      </c>
      <c r="G71" s="257">
        <f t="shared" si="6"/>
        <v>9</v>
      </c>
      <c r="H71" s="269">
        <v>2</v>
      </c>
      <c r="I71" s="193">
        <v>2</v>
      </c>
      <c r="J71" s="190"/>
      <c r="K71" s="270"/>
      <c r="L71" s="190"/>
      <c r="M71" s="270"/>
      <c r="N71" s="190"/>
      <c r="O71" s="270"/>
      <c r="P71" s="190"/>
      <c r="Q71" s="270"/>
      <c r="R71" s="190">
        <v>5</v>
      </c>
      <c r="S71" s="270">
        <v>5</v>
      </c>
      <c r="T71" s="190">
        <v>4</v>
      </c>
      <c r="U71" s="270">
        <v>2</v>
      </c>
      <c r="V71" s="190">
        <v>4</v>
      </c>
      <c r="W71" s="271"/>
      <c r="X71" s="261">
        <f t="shared" si="5"/>
        <v>9</v>
      </c>
      <c r="Y71" s="187">
        <f>purchase!U73</f>
        <v>8</v>
      </c>
      <c r="Z71" s="188">
        <f t="shared" si="7"/>
        <v>0</v>
      </c>
      <c r="AA71" s="153" t="str">
        <f t="shared" si="8"/>
        <v>০</v>
      </c>
      <c r="AB71" s="156"/>
    </row>
    <row r="72" spans="1:29" x14ac:dyDescent="0.4">
      <c r="A72" s="151">
        <v>70</v>
      </c>
      <c r="B72" s="152" t="s">
        <v>82</v>
      </c>
      <c r="C72" s="151" t="s">
        <v>9</v>
      </c>
      <c r="D72" s="195">
        <v>651.28137041920991</v>
      </c>
      <c r="E72" s="195">
        <v>5.0000000000001599E-2</v>
      </c>
      <c r="F72" s="257">
        <f>purchase!T74</f>
        <v>4</v>
      </c>
      <c r="G72" s="257">
        <f t="shared" si="6"/>
        <v>4.0500000000000016</v>
      </c>
      <c r="H72" s="269">
        <v>0.1</v>
      </c>
      <c r="I72" s="193">
        <v>0.1</v>
      </c>
      <c r="J72" s="190"/>
      <c r="K72" s="270"/>
      <c r="L72" s="190"/>
      <c r="M72" s="270"/>
      <c r="N72" s="190"/>
      <c r="O72" s="270"/>
      <c r="P72" s="190"/>
      <c r="Q72" s="270"/>
      <c r="R72" s="190">
        <v>1</v>
      </c>
      <c r="S72" s="270">
        <v>1</v>
      </c>
      <c r="T72" s="190">
        <v>1</v>
      </c>
      <c r="U72" s="270">
        <v>1.2</v>
      </c>
      <c r="V72" s="190">
        <v>1</v>
      </c>
      <c r="W72" s="271">
        <v>1.5</v>
      </c>
      <c r="X72" s="261">
        <f t="shared" si="5"/>
        <v>3.8</v>
      </c>
      <c r="Y72" s="187">
        <f>purchase!U74</f>
        <v>682.5</v>
      </c>
      <c r="Z72" s="188">
        <f t="shared" si="7"/>
        <v>0.25000000000000178</v>
      </c>
      <c r="AA72" s="153" t="str">
        <f t="shared" si="8"/>
        <v>NZ</v>
      </c>
    </row>
    <row r="73" spans="1:29" x14ac:dyDescent="0.4">
      <c r="A73" s="151">
        <v>71</v>
      </c>
      <c r="B73" s="152" t="s">
        <v>83</v>
      </c>
      <c r="C73" s="151" t="s">
        <v>9</v>
      </c>
      <c r="D73" s="195">
        <v>535.71428571428578</v>
      </c>
      <c r="E73" s="195">
        <v>0</v>
      </c>
      <c r="F73" s="257">
        <f>purchase!T75</f>
        <v>4</v>
      </c>
      <c r="G73" s="257">
        <f t="shared" si="6"/>
        <v>4</v>
      </c>
      <c r="H73" s="269"/>
      <c r="I73" s="193"/>
      <c r="J73" s="190"/>
      <c r="K73" s="270"/>
      <c r="L73" s="190"/>
      <c r="M73" s="270"/>
      <c r="N73" s="190"/>
      <c r="O73" s="270"/>
      <c r="P73" s="190"/>
      <c r="Q73" s="270"/>
      <c r="R73" s="190">
        <v>1</v>
      </c>
      <c r="S73" s="270">
        <v>1</v>
      </c>
      <c r="T73" s="190">
        <v>1</v>
      </c>
      <c r="U73" s="270">
        <v>1.5</v>
      </c>
      <c r="V73" s="190">
        <v>1</v>
      </c>
      <c r="W73" s="271">
        <v>1.3</v>
      </c>
      <c r="X73" s="261">
        <f t="shared" si="5"/>
        <v>3.8</v>
      </c>
      <c r="Y73" s="187">
        <f>purchase!U75</f>
        <v>562.5</v>
      </c>
      <c r="Z73" s="188">
        <f t="shared" si="7"/>
        <v>0.20000000000000018</v>
      </c>
      <c r="AA73" s="153" t="str">
        <f t="shared" si="8"/>
        <v>NZ</v>
      </c>
    </row>
    <row r="74" spans="1:29" x14ac:dyDescent="0.4">
      <c r="A74" s="151">
        <v>72</v>
      </c>
      <c r="B74" s="152" t="s">
        <v>84</v>
      </c>
      <c r="C74" s="151" t="s">
        <v>9</v>
      </c>
      <c r="D74" s="195">
        <v>0</v>
      </c>
      <c r="E74" s="195">
        <v>0</v>
      </c>
      <c r="F74" s="257">
        <f>purchase!T76</f>
        <v>0</v>
      </c>
      <c r="G74" s="257">
        <f t="shared" si="6"/>
        <v>0</v>
      </c>
      <c r="H74" s="269"/>
      <c r="I74" s="193"/>
      <c r="J74" s="190"/>
      <c r="K74" s="270"/>
      <c r="L74" s="190"/>
      <c r="M74" s="270"/>
      <c r="N74" s="190"/>
      <c r="O74" s="270"/>
      <c r="P74" s="190"/>
      <c r="Q74" s="270"/>
      <c r="R74" s="190"/>
      <c r="S74" s="270"/>
      <c r="T74" s="190"/>
      <c r="U74" s="270"/>
      <c r="V74" s="190"/>
      <c r="W74" s="271"/>
      <c r="X74" s="261">
        <f t="shared" si="5"/>
        <v>0</v>
      </c>
      <c r="Y74" s="187">
        <f>purchase!U76</f>
        <v>0</v>
      </c>
      <c r="Z74" s="188">
        <f t="shared" si="7"/>
        <v>0</v>
      </c>
      <c r="AA74" s="153" t="str">
        <f t="shared" si="8"/>
        <v>০</v>
      </c>
    </row>
    <row r="75" spans="1:29" x14ac:dyDescent="0.4">
      <c r="A75" s="151">
        <v>73</v>
      </c>
      <c r="B75" s="152" t="s">
        <v>309</v>
      </c>
      <c r="C75" s="151" t="s">
        <v>9</v>
      </c>
      <c r="D75" s="195">
        <v>1370</v>
      </c>
      <c r="E75" s="195">
        <v>2.0499999999999998</v>
      </c>
      <c r="F75" s="257">
        <f>purchase!T77</f>
        <v>5.8</v>
      </c>
      <c r="G75" s="257">
        <f t="shared" si="6"/>
        <v>7.85</v>
      </c>
      <c r="H75" s="269">
        <v>0.2</v>
      </c>
      <c r="I75" s="193">
        <v>0.2</v>
      </c>
      <c r="J75" s="190"/>
      <c r="K75" s="270"/>
      <c r="L75" s="190"/>
      <c r="M75" s="270"/>
      <c r="N75" s="190"/>
      <c r="O75" s="270"/>
      <c r="P75" s="190"/>
      <c r="Q75" s="270"/>
      <c r="R75" s="190">
        <v>1.5</v>
      </c>
      <c r="S75" s="270">
        <v>1.5</v>
      </c>
      <c r="T75" s="190">
        <v>2</v>
      </c>
      <c r="U75" s="270">
        <v>2.4</v>
      </c>
      <c r="V75" s="190">
        <v>3</v>
      </c>
      <c r="W75" s="271">
        <v>3.5</v>
      </c>
      <c r="X75" s="261">
        <f t="shared" si="5"/>
        <v>7.6</v>
      </c>
      <c r="Y75" s="187">
        <f>purchase!U77</f>
        <v>1536.2068965517242</v>
      </c>
      <c r="Z75" s="188">
        <f t="shared" si="7"/>
        <v>0.25</v>
      </c>
      <c r="AA75" s="153" t="str">
        <f t="shared" si="8"/>
        <v>NZ</v>
      </c>
    </row>
    <row r="76" spans="1:29" x14ac:dyDescent="0.4">
      <c r="A76" s="151">
        <v>74</v>
      </c>
      <c r="B76" s="152" t="s">
        <v>85</v>
      </c>
      <c r="C76" s="151" t="s">
        <v>9</v>
      </c>
      <c r="D76" s="195">
        <v>1409.9714700785885</v>
      </c>
      <c r="E76" s="195">
        <v>0</v>
      </c>
      <c r="F76" s="257">
        <f>purchase!T78</f>
        <v>0</v>
      </c>
      <c r="G76" s="257">
        <f t="shared" si="6"/>
        <v>0</v>
      </c>
      <c r="H76" s="269"/>
      <c r="I76" s="193"/>
      <c r="J76" s="190"/>
      <c r="K76" s="270"/>
      <c r="L76" s="190"/>
      <c r="M76" s="270"/>
      <c r="N76" s="190"/>
      <c r="O76" s="270"/>
      <c r="P76" s="190"/>
      <c r="Q76" s="270"/>
      <c r="R76" s="190"/>
      <c r="S76" s="270"/>
      <c r="T76" s="190"/>
      <c r="U76" s="270"/>
      <c r="V76" s="190"/>
      <c r="W76" s="271"/>
      <c r="X76" s="261">
        <f t="shared" si="5"/>
        <v>0</v>
      </c>
      <c r="Y76" s="187">
        <f>purchase!U78</f>
        <v>1409.9714700785885</v>
      </c>
      <c r="Z76" s="188">
        <f t="shared" si="7"/>
        <v>0</v>
      </c>
      <c r="AA76" s="153" t="str">
        <f t="shared" si="8"/>
        <v>০</v>
      </c>
    </row>
    <row r="77" spans="1:29" x14ac:dyDescent="0.4">
      <c r="A77" s="151">
        <v>75</v>
      </c>
      <c r="B77" s="152" t="s">
        <v>86</v>
      </c>
      <c r="C77" s="151" t="s">
        <v>9</v>
      </c>
      <c r="D77" s="195">
        <v>3500</v>
      </c>
      <c r="E77" s="195">
        <v>0.08</v>
      </c>
      <c r="F77" s="257">
        <f>purchase!T79</f>
        <v>0.4</v>
      </c>
      <c r="G77" s="257">
        <f t="shared" si="6"/>
        <v>0.48000000000000004</v>
      </c>
      <c r="H77" s="269">
        <v>0.02</v>
      </c>
      <c r="I77" s="193">
        <v>0.02</v>
      </c>
      <c r="J77" s="190"/>
      <c r="K77" s="270"/>
      <c r="L77" s="190"/>
      <c r="M77" s="270"/>
      <c r="N77" s="190"/>
      <c r="O77" s="270"/>
      <c r="P77" s="190"/>
      <c r="Q77" s="270"/>
      <c r="R77" s="190">
        <v>0.1</v>
      </c>
      <c r="S77" s="270">
        <v>0.1</v>
      </c>
      <c r="T77" s="190">
        <v>0.1</v>
      </c>
      <c r="U77" s="270">
        <v>0.1</v>
      </c>
      <c r="V77" s="190">
        <v>0.2</v>
      </c>
      <c r="W77" s="271">
        <v>0.11</v>
      </c>
      <c r="X77" s="261">
        <f t="shared" si="5"/>
        <v>0.33</v>
      </c>
      <c r="Y77" s="187">
        <f>purchase!U79</f>
        <v>3200</v>
      </c>
      <c r="Z77" s="191">
        <f t="shared" si="7"/>
        <v>0.15000000000000002</v>
      </c>
      <c r="AA77" s="153" t="str">
        <f t="shared" si="8"/>
        <v>NZ</v>
      </c>
    </row>
    <row r="78" spans="1:29" x14ac:dyDescent="0.4">
      <c r="A78" s="151">
        <v>76</v>
      </c>
      <c r="B78" s="152" t="s">
        <v>87</v>
      </c>
      <c r="C78" s="151" t="s">
        <v>9</v>
      </c>
      <c r="D78" s="195">
        <v>443.51851851851853</v>
      </c>
      <c r="E78" s="195">
        <v>0.25</v>
      </c>
      <c r="F78" s="257">
        <f>purchase!T80</f>
        <v>0.1</v>
      </c>
      <c r="G78" s="257">
        <f t="shared" si="6"/>
        <v>0.35</v>
      </c>
      <c r="H78" s="269"/>
      <c r="I78" s="193"/>
      <c r="J78" s="190"/>
      <c r="K78" s="270"/>
      <c r="L78" s="190"/>
      <c r="M78" s="270"/>
      <c r="N78" s="190"/>
      <c r="O78" s="270"/>
      <c r="P78" s="190"/>
      <c r="Q78" s="270"/>
      <c r="R78" s="190"/>
      <c r="S78" s="270"/>
      <c r="T78" s="190">
        <v>0.1</v>
      </c>
      <c r="U78" s="270"/>
      <c r="V78" s="190">
        <v>0.1</v>
      </c>
      <c r="W78" s="271"/>
      <c r="X78" s="261">
        <f t="shared" si="5"/>
        <v>0</v>
      </c>
      <c r="Y78" s="187">
        <f>purchase!U80</f>
        <v>350</v>
      </c>
      <c r="Z78" s="188">
        <f t="shared" si="7"/>
        <v>0.35</v>
      </c>
      <c r="AA78" s="153" t="str">
        <f t="shared" si="8"/>
        <v>NZ</v>
      </c>
    </row>
    <row r="79" spans="1:29" x14ac:dyDescent="0.4">
      <c r="A79" s="151">
        <v>77</v>
      </c>
      <c r="B79" s="152" t="s">
        <v>88</v>
      </c>
      <c r="C79" s="151" t="s">
        <v>9</v>
      </c>
      <c r="D79" s="195">
        <v>333.33333333333326</v>
      </c>
      <c r="E79" s="195">
        <v>0</v>
      </c>
      <c r="F79" s="257">
        <f>purchase!T81</f>
        <v>0</v>
      </c>
      <c r="G79" s="257">
        <f t="shared" si="6"/>
        <v>0</v>
      </c>
      <c r="H79" s="269"/>
      <c r="I79" s="193"/>
      <c r="J79" s="190"/>
      <c r="K79" s="270"/>
      <c r="L79" s="190"/>
      <c r="M79" s="270"/>
      <c r="N79" s="190"/>
      <c r="O79" s="270"/>
      <c r="P79" s="190"/>
      <c r="Q79" s="270"/>
      <c r="R79" s="190">
        <v>0.05</v>
      </c>
      <c r="S79" s="270"/>
      <c r="T79" s="190"/>
      <c r="U79" s="270"/>
      <c r="V79" s="190"/>
      <c r="W79" s="271"/>
      <c r="X79" s="261">
        <f t="shared" si="5"/>
        <v>0</v>
      </c>
      <c r="Y79" s="187">
        <f>purchase!U81</f>
        <v>333.33333333333326</v>
      </c>
      <c r="Z79" s="188">
        <f t="shared" si="7"/>
        <v>0</v>
      </c>
      <c r="AA79" s="153" t="str">
        <f t="shared" si="8"/>
        <v>০</v>
      </c>
    </row>
    <row r="80" spans="1:29" x14ac:dyDescent="0.4">
      <c r="A80" s="151">
        <v>78</v>
      </c>
      <c r="B80" s="152" t="s">
        <v>89</v>
      </c>
      <c r="C80" s="151" t="s">
        <v>9</v>
      </c>
      <c r="D80" s="195">
        <v>177.13653867619155</v>
      </c>
      <c r="E80" s="195">
        <v>1.3999999999999995</v>
      </c>
      <c r="F80" s="257">
        <f>purchase!T82</f>
        <v>6</v>
      </c>
      <c r="G80" s="257">
        <f t="shared" si="6"/>
        <v>7.3999999999999995</v>
      </c>
      <c r="H80" s="269">
        <v>0.5</v>
      </c>
      <c r="I80" s="193">
        <v>0.05</v>
      </c>
      <c r="J80" s="190"/>
      <c r="K80" s="270"/>
      <c r="L80" s="190"/>
      <c r="M80" s="270"/>
      <c r="N80" s="190"/>
      <c r="O80" s="270"/>
      <c r="P80" s="190"/>
      <c r="Q80" s="270"/>
      <c r="R80" s="190">
        <v>1</v>
      </c>
      <c r="S80" s="270">
        <v>1</v>
      </c>
      <c r="T80" s="190">
        <v>2</v>
      </c>
      <c r="U80" s="270">
        <v>2.6</v>
      </c>
      <c r="V80" s="190">
        <v>2</v>
      </c>
      <c r="W80" s="271">
        <v>2.4</v>
      </c>
      <c r="X80" s="261">
        <f t="shared" si="5"/>
        <v>6.0500000000000007</v>
      </c>
      <c r="Y80" s="187">
        <f>purchase!U82</f>
        <v>173.33333333333334</v>
      </c>
      <c r="Z80" s="188">
        <f t="shared" si="7"/>
        <v>1.3499999999999988</v>
      </c>
      <c r="AA80" s="153" t="str">
        <f t="shared" si="8"/>
        <v xml:space="preserve"> </v>
      </c>
    </row>
    <row r="81" spans="1:27" x14ac:dyDescent="0.4">
      <c r="A81" s="151">
        <v>79</v>
      </c>
      <c r="B81" s="152" t="s">
        <v>90</v>
      </c>
      <c r="C81" s="151" t="s">
        <v>9</v>
      </c>
      <c r="D81" s="195">
        <v>920</v>
      </c>
      <c r="E81" s="195">
        <v>0</v>
      </c>
      <c r="F81" s="257">
        <f>purchase!T83</f>
        <v>0</v>
      </c>
      <c r="G81" s="257">
        <f t="shared" si="6"/>
        <v>0</v>
      </c>
      <c r="H81" s="269"/>
      <c r="I81" s="193"/>
      <c r="J81" s="190"/>
      <c r="K81" s="270"/>
      <c r="L81" s="190"/>
      <c r="M81" s="270"/>
      <c r="N81" s="190"/>
      <c r="O81" s="270"/>
      <c r="P81" s="190"/>
      <c r="Q81" s="270"/>
      <c r="R81" s="190"/>
      <c r="S81" s="270"/>
      <c r="T81" s="190"/>
      <c r="U81" s="270"/>
      <c r="V81" s="190"/>
      <c r="W81" s="271"/>
      <c r="X81" s="261">
        <f t="shared" si="5"/>
        <v>0</v>
      </c>
      <c r="Y81" s="187">
        <f>purchase!U83</f>
        <v>920</v>
      </c>
      <c r="Z81" s="188">
        <f t="shared" si="7"/>
        <v>0</v>
      </c>
      <c r="AA81" s="153" t="str">
        <f t="shared" si="8"/>
        <v>০</v>
      </c>
    </row>
    <row r="82" spans="1:27" x14ac:dyDescent="0.4">
      <c r="A82" s="151">
        <v>80</v>
      </c>
      <c r="B82" s="152" t="s">
        <v>286</v>
      </c>
      <c r="C82" s="151" t="s">
        <v>9</v>
      </c>
      <c r="D82" s="195">
        <v>160</v>
      </c>
      <c r="E82" s="195">
        <v>0</v>
      </c>
      <c r="F82" s="257">
        <f>purchase!T84</f>
        <v>0</v>
      </c>
      <c r="G82" s="257">
        <f t="shared" si="6"/>
        <v>0</v>
      </c>
      <c r="H82" s="269"/>
      <c r="I82" s="193"/>
      <c r="J82" s="190"/>
      <c r="K82" s="270"/>
      <c r="L82" s="190"/>
      <c r="M82" s="270"/>
      <c r="N82" s="190"/>
      <c r="O82" s="270"/>
      <c r="P82" s="190"/>
      <c r="Q82" s="270"/>
      <c r="R82" s="190"/>
      <c r="S82" s="270"/>
      <c r="T82" s="190"/>
      <c r="U82" s="270"/>
      <c r="V82" s="190"/>
      <c r="W82" s="271"/>
      <c r="X82" s="261">
        <f t="shared" si="5"/>
        <v>0</v>
      </c>
      <c r="Y82" s="187">
        <f>purchase!U84</f>
        <v>160</v>
      </c>
      <c r="Z82" s="188">
        <f t="shared" si="7"/>
        <v>0</v>
      </c>
      <c r="AA82" s="153" t="str">
        <f t="shared" si="8"/>
        <v>০</v>
      </c>
    </row>
    <row r="83" spans="1:27" x14ac:dyDescent="0.4">
      <c r="A83" s="151">
        <v>81</v>
      </c>
      <c r="B83" s="152" t="s">
        <v>252</v>
      </c>
      <c r="C83" s="151" t="s">
        <v>9</v>
      </c>
      <c r="D83" s="195">
        <v>3500.0000000000005</v>
      </c>
      <c r="E83" s="195">
        <v>5.0000000000000044E-2</v>
      </c>
      <c r="F83" s="257">
        <f>purchase!T85</f>
        <v>0</v>
      </c>
      <c r="G83" s="257">
        <f t="shared" si="6"/>
        <v>5.0000000000000044E-2</v>
      </c>
      <c r="H83" s="269"/>
      <c r="I83" s="193"/>
      <c r="J83" s="190"/>
      <c r="K83" s="270"/>
      <c r="L83" s="190"/>
      <c r="M83" s="270"/>
      <c r="N83" s="190"/>
      <c r="O83" s="270"/>
      <c r="P83" s="190"/>
      <c r="Q83" s="270"/>
      <c r="R83" s="190"/>
      <c r="S83" s="270"/>
      <c r="T83" s="190"/>
      <c r="U83" s="270"/>
      <c r="V83" s="190"/>
      <c r="W83" s="271"/>
      <c r="X83" s="261">
        <f t="shared" si="5"/>
        <v>0</v>
      </c>
      <c r="Y83" s="187">
        <f>purchase!U85</f>
        <v>3500.0000000000005</v>
      </c>
      <c r="Z83" s="188">
        <f t="shared" si="7"/>
        <v>5.0000000000000044E-2</v>
      </c>
      <c r="AA83" s="153" t="str">
        <f t="shared" si="8"/>
        <v>NZ</v>
      </c>
    </row>
    <row r="84" spans="1:27" x14ac:dyDescent="0.4">
      <c r="A84" s="151">
        <v>82</v>
      </c>
      <c r="B84" s="152" t="s">
        <v>91</v>
      </c>
      <c r="C84" s="151" t="s">
        <v>9</v>
      </c>
      <c r="D84" s="195">
        <v>3641.4141414141418</v>
      </c>
      <c r="E84" s="195">
        <v>1.999999999999999E-2</v>
      </c>
      <c r="F84" s="257">
        <f>purchase!T86</f>
        <v>0</v>
      </c>
      <c r="G84" s="257">
        <f t="shared" si="6"/>
        <v>1.999999999999999E-2</v>
      </c>
      <c r="H84" s="269"/>
      <c r="I84" s="193"/>
      <c r="J84" s="190"/>
      <c r="K84" s="270"/>
      <c r="L84" s="190"/>
      <c r="M84" s="270"/>
      <c r="N84" s="190"/>
      <c r="O84" s="270"/>
      <c r="P84" s="190"/>
      <c r="Q84" s="270"/>
      <c r="R84" s="190"/>
      <c r="S84" s="270"/>
      <c r="T84" s="190"/>
      <c r="U84" s="270"/>
      <c r="V84" s="190"/>
      <c r="W84" s="271"/>
      <c r="X84" s="261">
        <f t="shared" si="5"/>
        <v>0</v>
      </c>
      <c r="Y84" s="187">
        <f>purchase!U86</f>
        <v>3641.4141414141418</v>
      </c>
      <c r="Z84" s="188">
        <f t="shared" si="7"/>
        <v>1.999999999999999E-2</v>
      </c>
      <c r="AA84" s="153" t="str">
        <f t="shared" si="8"/>
        <v>NZ</v>
      </c>
    </row>
    <row r="85" spans="1:27" x14ac:dyDescent="0.4">
      <c r="A85" s="151">
        <v>83</v>
      </c>
      <c r="B85" s="152" t="s">
        <v>92</v>
      </c>
      <c r="C85" s="151" t="s">
        <v>9</v>
      </c>
      <c r="D85" s="195">
        <v>240</v>
      </c>
      <c r="E85" s="195">
        <v>0.5</v>
      </c>
      <c r="F85" s="257">
        <f>purchase!T87</f>
        <v>0</v>
      </c>
      <c r="G85" s="257">
        <f t="shared" si="6"/>
        <v>0.5</v>
      </c>
      <c r="H85" s="269"/>
      <c r="I85" s="193"/>
      <c r="J85" s="190"/>
      <c r="K85" s="270"/>
      <c r="L85" s="190"/>
      <c r="M85" s="270"/>
      <c r="N85" s="190"/>
      <c r="O85" s="270"/>
      <c r="P85" s="190"/>
      <c r="Q85" s="270"/>
      <c r="R85" s="190"/>
      <c r="S85" s="270"/>
      <c r="T85" s="190">
        <v>0.2</v>
      </c>
      <c r="U85" s="270">
        <v>0.2</v>
      </c>
      <c r="V85" s="190"/>
      <c r="W85" s="271"/>
      <c r="X85" s="261">
        <f t="shared" si="5"/>
        <v>0.2</v>
      </c>
      <c r="Y85" s="187">
        <f>purchase!U87</f>
        <v>240</v>
      </c>
      <c r="Z85" s="188">
        <f t="shared" si="7"/>
        <v>0.3</v>
      </c>
      <c r="AA85" s="153" t="str">
        <f t="shared" si="8"/>
        <v>NZ</v>
      </c>
    </row>
    <row r="86" spans="1:27" x14ac:dyDescent="0.4">
      <c r="A86" s="151">
        <v>84</v>
      </c>
      <c r="B86" s="152" t="s">
        <v>291</v>
      </c>
      <c r="C86" s="151" t="s">
        <v>9</v>
      </c>
      <c r="D86" s="195">
        <v>1349.6676563870708</v>
      </c>
      <c r="E86" s="195">
        <v>0</v>
      </c>
      <c r="F86" s="257">
        <f>purchase!T88</f>
        <v>0.7</v>
      </c>
      <c r="G86" s="257">
        <f t="shared" si="6"/>
        <v>0.7</v>
      </c>
      <c r="H86" s="269"/>
      <c r="I86" s="193"/>
      <c r="J86" s="190"/>
      <c r="K86" s="270"/>
      <c r="L86" s="190"/>
      <c r="M86" s="270"/>
      <c r="N86" s="190"/>
      <c r="O86" s="270"/>
      <c r="P86" s="190"/>
      <c r="Q86" s="270"/>
      <c r="R86" s="272">
        <v>0.1</v>
      </c>
      <c r="S86" s="270"/>
      <c r="T86" s="190">
        <v>0.2</v>
      </c>
      <c r="U86" s="270">
        <v>0.2</v>
      </c>
      <c r="V86" s="190">
        <v>0.2</v>
      </c>
      <c r="W86" s="271">
        <v>0.2</v>
      </c>
      <c r="X86" s="261">
        <f t="shared" si="5"/>
        <v>0.4</v>
      </c>
      <c r="Y86" s="187">
        <f>purchase!U88</f>
        <v>1614.2857142857144</v>
      </c>
      <c r="Z86" s="191">
        <f t="shared" si="7"/>
        <v>0.29999999999999993</v>
      </c>
      <c r="AA86" s="153" t="str">
        <f t="shared" si="8"/>
        <v>NZ</v>
      </c>
    </row>
    <row r="87" spans="1:27" x14ac:dyDescent="0.4">
      <c r="A87" s="151">
        <v>85</v>
      </c>
      <c r="B87" s="152" t="s">
        <v>93</v>
      </c>
      <c r="C87" s="151" t="s">
        <v>9</v>
      </c>
      <c r="D87" s="195">
        <v>66.383861089490651</v>
      </c>
      <c r="E87" s="195">
        <v>19</v>
      </c>
      <c r="F87" s="257">
        <f>purchase!T89</f>
        <v>24</v>
      </c>
      <c r="G87" s="257">
        <f t="shared" si="6"/>
        <v>43</v>
      </c>
      <c r="H87" s="269">
        <v>5</v>
      </c>
      <c r="I87" s="193">
        <v>5</v>
      </c>
      <c r="J87" s="190"/>
      <c r="K87" s="270"/>
      <c r="L87" s="190"/>
      <c r="M87" s="270"/>
      <c r="N87" s="190"/>
      <c r="O87" s="270">
        <v>2</v>
      </c>
      <c r="P87" s="190"/>
      <c r="Q87" s="270"/>
      <c r="R87" s="190">
        <v>1</v>
      </c>
      <c r="S87" s="270">
        <v>6</v>
      </c>
      <c r="T87" s="190">
        <v>8</v>
      </c>
      <c r="U87" s="270"/>
      <c r="V87" s="190">
        <v>10</v>
      </c>
      <c r="W87" s="271">
        <v>4</v>
      </c>
      <c r="X87" s="261">
        <f t="shared" si="5"/>
        <v>17</v>
      </c>
      <c r="Y87" s="187">
        <f>purchase!U89</f>
        <v>66.5</v>
      </c>
      <c r="Z87" s="188">
        <f t="shared" si="7"/>
        <v>26</v>
      </c>
      <c r="AA87" s="153" t="str">
        <f t="shared" si="8"/>
        <v xml:space="preserve"> </v>
      </c>
    </row>
    <row r="88" spans="1:27" x14ac:dyDescent="0.4">
      <c r="A88" s="151">
        <v>86</v>
      </c>
      <c r="B88" s="152" t="s">
        <v>94</v>
      </c>
      <c r="C88" s="151" t="s">
        <v>9</v>
      </c>
      <c r="D88" s="195">
        <v>129.5060750111887</v>
      </c>
      <c r="E88" s="195">
        <v>23.950000000000003</v>
      </c>
      <c r="F88" s="257">
        <f>purchase!T90</f>
        <v>7</v>
      </c>
      <c r="G88" s="257">
        <f t="shared" si="6"/>
        <v>30.950000000000003</v>
      </c>
      <c r="H88" s="269">
        <v>3</v>
      </c>
      <c r="I88" s="193">
        <v>3</v>
      </c>
      <c r="J88" s="190"/>
      <c r="K88" s="270">
        <v>1</v>
      </c>
      <c r="L88" s="190"/>
      <c r="M88" s="270">
        <v>1</v>
      </c>
      <c r="N88" s="190"/>
      <c r="O88" s="270">
        <v>1</v>
      </c>
      <c r="P88" s="190"/>
      <c r="Q88" s="270">
        <v>1</v>
      </c>
      <c r="R88" s="190">
        <v>1</v>
      </c>
      <c r="S88" s="270">
        <v>2</v>
      </c>
      <c r="T88" s="190">
        <v>12</v>
      </c>
      <c r="U88" s="270">
        <v>12</v>
      </c>
      <c r="V88" s="190">
        <v>7</v>
      </c>
      <c r="W88" s="271">
        <v>7</v>
      </c>
      <c r="X88" s="261">
        <f t="shared" si="5"/>
        <v>28</v>
      </c>
      <c r="Y88" s="187">
        <f>purchase!U90</f>
        <v>128.57142857142858</v>
      </c>
      <c r="Z88" s="188">
        <f t="shared" si="7"/>
        <v>2.9500000000000028</v>
      </c>
      <c r="AA88" s="153" t="str">
        <f t="shared" si="8"/>
        <v xml:space="preserve"> </v>
      </c>
    </row>
    <row r="89" spans="1:27" x14ac:dyDescent="0.4">
      <c r="A89" s="151">
        <v>87</v>
      </c>
      <c r="B89" s="152" t="s">
        <v>95</v>
      </c>
      <c r="C89" s="151" t="s">
        <v>31</v>
      </c>
      <c r="D89" s="195">
        <v>10.877278868843725</v>
      </c>
      <c r="E89" s="195">
        <v>0</v>
      </c>
      <c r="F89" s="257">
        <f>purchase!T91</f>
        <v>960</v>
      </c>
      <c r="G89" s="257">
        <f t="shared" si="6"/>
        <v>960</v>
      </c>
      <c r="H89" s="269">
        <v>40</v>
      </c>
      <c r="I89" s="193">
        <v>40</v>
      </c>
      <c r="J89" s="190">
        <v>40</v>
      </c>
      <c r="K89" s="270">
        <v>50</v>
      </c>
      <c r="L89" s="190">
        <v>40</v>
      </c>
      <c r="M89" s="270">
        <v>40</v>
      </c>
      <c r="N89" s="190">
        <v>40</v>
      </c>
      <c r="O89" s="270">
        <v>45</v>
      </c>
      <c r="P89" s="190">
        <v>40</v>
      </c>
      <c r="Q89" s="270">
        <v>50</v>
      </c>
      <c r="R89" s="190">
        <v>240</v>
      </c>
      <c r="S89" s="270">
        <v>225</v>
      </c>
      <c r="T89" s="190">
        <v>200</v>
      </c>
      <c r="U89" s="270">
        <v>250</v>
      </c>
      <c r="V89" s="190">
        <v>240</v>
      </c>
      <c r="W89" s="271">
        <v>260</v>
      </c>
      <c r="X89" s="261">
        <f t="shared" si="5"/>
        <v>960</v>
      </c>
      <c r="Y89" s="187">
        <f>purchase!U91</f>
        <v>10.875</v>
      </c>
      <c r="Z89" s="188">
        <f t="shared" si="7"/>
        <v>0</v>
      </c>
      <c r="AA89" s="153" t="str">
        <f t="shared" si="8"/>
        <v>০</v>
      </c>
    </row>
    <row r="90" spans="1:27" x14ac:dyDescent="0.4">
      <c r="A90" s="151">
        <v>88</v>
      </c>
      <c r="B90" s="152" t="s">
        <v>96</v>
      </c>
      <c r="C90" s="151" t="s">
        <v>31</v>
      </c>
      <c r="D90" s="195">
        <v>20</v>
      </c>
      <c r="E90" s="195">
        <v>0</v>
      </c>
      <c r="F90" s="257">
        <f>purchase!T92</f>
        <v>0</v>
      </c>
      <c r="G90" s="257">
        <f t="shared" si="6"/>
        <v>0</v>
      </c>
      <c r="H90" s="269"/>
      <c r="I90" s="193"/>
      <c r="J90" s="190"/>
      <c r="K90" s="270"/>
      <c r="L90" s="190"/>
      <c r="M90" s="270"/>
      <c r="N90" s="190"/>
      <c r="O90" s="270"/>
      <c r="P90" s="190"/>
      <c r="Q90" s="270"/>
      <c r="R90" s="190"/>
      <c r="S90" s="270"/>
      <c r="T90" s="190"/>
      <c r="U90" s="270"/>
      <c r="V90" s="190"/>
      <c r="W90" s="271"/>
      <c r="X90" s="261">
        <f t="shared" si="5"/>
        <v>0</v>
      </c>
      <c r="Y90" s="187">
        <f>purchase!U92</f>
        <v>20</v>
      </c>
      <c r="Z90" s="188">
        <f t="shared" si="7"/>
        <v>0</v>
      </c>
      <c r="AA90" s="153" t="str">
        <f t="shared" si="8"/>
        <v>০</v>
      </c>
    </row>
    <row r="91" spans="1:27" x14ac:dyDescent="0.4">
      <c r="A91" s="151">
        <v>89</v>
      </c>
      <c r="B91" s="152" t="s">
        <v>97</v>
      </c>
      <c r="C91" s="151" t="s">
        <v>31</v>
      </c>
      <c r="D91" s="195">
        <v>247.60000000000002</v>
      </c>
      <c r="E91" s="195">
        <v>0.3000000000000001</v>
      </c>
      <c r="F91" s="257">
        <f>purchase!T93</f>
        <v>0</v>
      </c>
      <c r="G91" s="257">
        <f t="shared" si="6"/>
        <v>0.3000000000000001</v>
      </c>
      <c r="H91" s="269"/>
      <c r="I91" s="193"/>
      <c r="J91" s="190"/>
      <c r="K91" s="270"/>
      <c r="L91" s="190"/>
      <c r="M91" s="270"/>
      <c r="N91" s="190"/>
      <c r="O91" s="270"/>
      <c r="P91" s="190"/>
      <c r="Q91" s="270"/>
      <c r="R91" s="190"/>
      <c r="S91" s="270"/>
      <c r="T91" s="190"/>
      <c r="U91" s="270"/>
      <c r="V91" s="190"/>
      <c r="W91" s="271">
        <v>0.3</v>
      </c>
      <c r="X91" s="261">
        <f t="shared" si="5"/>
        <v>0.3</v>
      </c>
      <c r="Y91" s="187">
        <f>purchase!U93</f>
        <v>247.60000000000002</v>
      </c>
      <c r="Z91" s="188">
        <f t="shared" si="7"/>
        <v>0</v>
      </c>
      <c r="AA91" s="153" t="str">
        <f t="shared" si="8"/>
        <v>০</v>
      </c>
    </row>
    <row r="92" spans="1:27" x14ac:dyDescent="0.4">
      <c r="A92" s="151">
        <v>90</v>
      </c>
      <c r="B92" s="152" t="s">
        <v>98</v>
      </c>
      <c r="C92" s="151" t="s">
        <v>9</v>
      </c>
      <c r="D92" s="195">
        <v>200</v>
      </c>
      <c r="E92" s="195">
        <v>1.4999999999999998</v>
      </c>
      <c r="F92" s="257">
        <f>purchase!T94</f>
        <v>1</v>
      </c>
      <c r="G92" s="257">
        <f t="shared" si="6"/>
        <v>2.5</v>
      </c>
      <c r="H92" s="269"/>
      <c r="I92" s="193"/>
      <c r="J92" s="190"/>
      <c r="K92" s="270"/>
      <c r="L92" s="190"/>
      <c r="M92" s="270"/>
      <c r="N92" s="190"/>
      <c r="O92" s="270">
        <v>0.5</v>
      </c>
      <c r="P92" s="190"/>
      <c r="Q92" s="270"/>
      <c r="R92" s="190"/>
      <c r="S92" s="270"/>
      <c r="T92" s="190"/>
      <c r="U92" s="270"/>
      <c r="V92" s="190">
        <v>1.5</v>
      </c>
      <c r="W92" s="271"/>
      <c r="X92" s="261">
        <f t="shared" si="5"/>
        <v>0.5</v>
      </c>
      <c r="Y92" s="187">
        <f>purchase!U94</f>
        <v>300</v>
      </c>
      <c r="Z92" s="188">
        <f t="shared" si="7"/>
        <v>2</v>
      </c>
      <c r="AA92" s="153" t="str">
        <f t="shared" si="8"/>
        <v xml:space="preserve"> </v>
      </c>
    </row>
    <row r="93" spans="1:27" x14ac:dyDescent="0.4">
      <c r="A93" s="151">
        <v>91</v>
      </c>
      <c r="B93" s="152" t="s">
        <v>99</v>
      </c>
      <c r="C93" s="151" t="s">
        <v>26</v>
      </c>
      <c r="D93" s="195">
        <v>0</v>
      </c>
      <c r="E93" s="195">
        <v>0</v>
      </c>
      <c r="F93" s="257">
        <f>purchase!T95</f>
        <v>0</v>
      </c>
      <c r="G93" s="257">
        <f t="shared" si="6"/>
        <v>0</v>
      </c>
      <c r="H93" s="269"/>
      <c r="I93" s="193"/>
      <c r="J93" s="190"/>
      <c r="K93" s="270"/>
      <c r="L93" s="190"/>
      <c r="M93" s="270"/>
      <c r="N93" s="190"/>
      <c r="O93" s="270"/>
      <c r="P93" s="190"/>
      <c r="Q93" s="270"/>
      <c r="R93" s="190"/>
      <c r="S93" s="270"/>
      <c r="T93" s="190"/>
      <c r="U93" s="270"/>
      <c r="V93" s="190"/>
      <c r="W93" s="271"/>
      <c r="X93" s="261">
        <f t="shared" si="5"/>
        <v>0</v>
      </c>
      <c r="Y93" s="187">
        <f>purchase!U95</f>
        <v>0</v>
      </c>
      <c r="Z93" s="188">
        <f t="shared" si="7"/>
        <v>0</v>
      </c>
      <c r="AA93" s="153" t="str">
        <f t="shared" si="8"/>
        <v>০</v>
      </c>
    </row>
    <row r="94" spans="1:27" x14ac:dyDescent="0.4">
      <c r="A94" s="151">
        <v>92</v>
      </c>
      <c r="B94" s="152" t="s">
        <v>100</v>
      </c>
      <c r="C94" s="151" t="s">
        <v>31</v>
      </c>
      <c r="D94" s="195">
        <v>0</v>
      </c>
      <c r="E94" s="195">
        <v>0</v>
      </c>
      <c r="F94" s="257">
        <f>purchase!T96</f>
        <v>0</v>
      </c>
      <c r="G94" s="257">
        <f t="shared" si="6"/>
        <v>0</v>
      </c>
      <c r="H94" s="269"/>
      <c r="I94" s="193"/>
      <c r="J94" s="190"/>
      <c r="K94" s="270"/>
      <c r="L94" s="190"/>
      <c r="M94" s="270"/>
      <c r="N94" s="190"/>
      <c r="O94" s="270"/>
      <c r="P94" s="190"/>
      <c r="Q94" s="270"/>
      <c r="R94" s="190"/>
      <c r="S94" s="270"/>
      <c r="T94" s="190"/>
      <c r="U94" s="270"/>
      <c r="V94" s="190"/>
      <c r="W94" s="271"/>
      <c r="X94" s="261">
        <f t="shared" si="5"/>
        <v>0</v>
      </c>
      <c r="Y94" s="187">
        <f>purchase!U96</f>
        <v>0</v>
      </c>
      <c r="Z94" s="188">
        <f t="shared" si="7"/>
        <v>0</v>
      </c>
      <c r="AA94" s="153" t="str">
        <f t="shared" si="8"/>
        <v>০</v>
      </c>
    </row>
    <row r="95" spans="1:27" x14ac:dyDescent="0.4">
      <c r="A95" s="151">
        <v>93</v>
      </c>
      <c r="B95" s="152" t="s">
        <v>101</v>
      </c>
      <c r="C95" s="151" t="s">
        <v>31</v>
      </c>
      <c r="D95" s="195">
        <v>49.75</v>
      </c>
      <c r="E95" s="195">
        <v>3</v>
      </c>
      <c r="F95" s="257">
        <f>purchase!T97</f>
        <v>11</v>
      </c>
      <c r="G95" s="257">
        <f t="shared" si="6"/>
        <v>14</v>
      </c>
      <c r="H95" s="269"/>
      <c r="I95" s="193"/>
      <c r="J95" s="190"/>
      <c r="K95" s="270">
        <v>1</v>
      </c>
      <c r="L95" s="190"/>
      <c r="M95" s="270"/>
      <c r="N95" s="190">
        <v>1</v>
      </c>
      <c r="O95" s="270">
        <v>1</v>
      </c>
      <c r="P95" s="190"/>
      <c r="Q95" s="270">
        <v>1</v>
      </c>
      <c r="R95" s="190">
        <v>1</v>
      </c>
      <c r="S95" s="270">
        <v>4</v>
      </c>
      <c r="T95" s="190">
        <v>4</v>
      </c>
      <c r="U95" s="270">
        <v>4</v>
      </c>
      <c r="V95" s="190">
        <v>4</v>
      </c>
      <c r="W95" s="271">
        <v>2</v>
      </c>
      <c r="X95" s="261">
        <f t="shared" si="5"/>
        <v>13</v>
      </c>
      <c r="Y95" s="187">
        <f>purchase!U97</f>
        <v>80</v>
      </c>
      <c r="Z95" s="188">
        <f t="shared" si="7"/>
        <v>1</v>
      </c>
      <c r="AA95" s="153" t="str">
        <f t="shared" si="8"/>
        <v xml:space="preserve"> </v>
      </c>
    </row>
    <row r="96" spans="1:27" x14ac:dyDescent="0.4">
      <c r="A96" s="151">
        <v>94</v>
      </c>
      <c r="B96" s="152" t="s">
        <v>102</v>
      </c>
      <c r="C96" s="151" t="s">
        <v>31</v>
      </c>
      <c r="D96" s="195">
        <v>130</v>
      </c>
      <c r="E96" s="195">
        <v>0</v>
      </c>
      <c r="F96" s="257">
        <f>purchase!T98</f>
        <v>0</v>
      </c>
      <c r="G96" s="257">
        <f t="shared" si="6"/>
        <v>0</v>
      </c>
      <c r="H96" s="269"/>
      <c r="I96" s="193"/>
      <c r="J96" s="190"/>
      <c r="K96" s="270"/>
      <c r="L96" s="190"/>
      <c r="M96" s="270"/>
      <c r="N96" s="190"/>
      <c r="O96" s="270"/>
      <c r="P96" s="190"/>
      <c r="Q96" s="270"/>
      <c r="R96" s="190"/>
      <c r="S96" s="270"/>
      <c r="T96" s="190"/>
      <c r="U96" s="270"/>
      <c r="V96" s="190"/>
      <c r="W96" s="271"/>
      <c r="X96" s="261">
        <f t="shared" si="5"/>
        <v>0</v>
      </c>
      <c r="Y96" s="187">
        <f>purchase!U98</f>
        <v>130</v>
      </c>
      <c r="Z96" s="188">
        <f t="shared" si="7"/>
        <v>0</v>
      </c>
      <c r="AA96" s="153" t="str">
        <f t="shared" si="8"/>
        <v>০</v>
      </c>
    </row>
    <row r="97" spans="1:29" x14ac:dyDescent="0.4">
      <c r="A97" s="151">
        <v>95</v>
      </c>
      <c r="B97" s="152" t="s">
        <v>103</v>
      </c>
      <c r="C97" s="151" t="s">
        <v>31</v>
      </c>
      <c r="D97" s="195">
        <v>0</v>
      </c>
      <c r="E97" s="195">
        <v>0</v>
      </c>
      <c r="F97" s="257">
        <f>purchase!T99</f>
        <v>0</v>
      </c>
      <c r="G97" s="257">
        <f t="shared" si="6"/>
        <v>0</v>
      </c>
      <c r="H97" s="269"/>
      <c r="I97" s="193"/>
      <c r="J97" s="190"/>
      <c r="K97" s="270"/>
      <c r="L97" s="190"/>
      <c r="M97" s="270"/>
      <c r="N97" s="190"/>
      <c r="O97" s="270"/>
      <c r="P97" s="190"/>
      <c r="Q97" s="270"/>
      <c r="R97" s="190"/>
      <c r="S97" s="270"/>
      <c r="T97" s="190"/>
      <c r="U97" s="270"/>
      <c r="V97" s="190"/>
      <c r="W97" s="271"/>
      <c r="X97" s="261">
        <f t="shared" si="5"/>
        <v>0</v>
      </c>
      <c r="Y97" s="187">
        <f>purchase!U99</f>
        <v>0</v>
      </c>
      <c r="Z97" s="188">
        <f t="shared" si="7"/>
        <v>0</v>
      </c>
      <c r="AA97" s="153" t="str">
        <f t="shared" si="8"/>
        <v>০</v>
      </c>
    </row>
    <row r="98" spans="1:29" x14ac:dyDescent="0.4">
      <c r="A98" s="151">
        <v>96</v>
      </c>
      <c r="B98" s="152" t="s">
        <v>104</v>
      </c>
      <c r="C98" s="151" t="s">
        <v>9</v>
      </c>
      <c r="D98" s="195">
        <v>200.83333333333334</v>
      </c>
      <c r="E98" s="195">
        <v>1</v>
      </c>
      <c r="F98" s="257">
        <f>purchase!T100</f>
        <v>1</v>
      </c>
      <c r="G98" s="257">
        <f t="shared" si="6"/>
        <v>2</v>
      </c>
      <c r="H98" s="269"/>
      <c r="I98" s="193"/>
      <c r="J98" s="190"/>
      <c r="K98" s="270"/>
      <c r="L98" s="190"/>
      <c r="M98" s="270"/>
      <c r="N98" s="190"/>
      <c r="O98" s="270"/>
      <c r="P98" s="190"/>
      <c r="Q98" s="270"/>
      <c r="R98" s="190"/>
      <c r="S98" s="270"/>
      <c r="T98" s="190"/>
      <c r="U98" s="270">
        <v>2</v>
      </c>
      <c r="V98" s="190"/>
      <c r="W98" s="271"/>
      <c r="X98" s="261">
        <f t="shared" si="5"/>
        <v>2</v>
      </c>
      <c r="Y98" s="187">
        <f>purchase!U100</f>
        <v>110</v>
      </c>
      <c r="Z98" s="188">
        <f t="shared" si="7"/>
        <v>0</v>
      </c>
      <c r="AA98" s="153" t="str">
        <f t="shared" si="8"/>
        <v>০</v>
      </c>
      <c r="AC98" s="157">
        <v>1.0000000000000001E-5</v>
      </c>
    </row>
    <row r="99" spans="1:29" x14ac:dyDescent="0.4">
      <c r="A99" s="151">
        <v>97</v>
      </c>
      <c r="B99" s="152" t="s">
        <v>105</v>
      </c>
      <c r="C99" s="151" t="s">
        <v>31</v>
      </c>
      <c r="D99" s="195">
        <v>277.25838396335143</v>
      </c>
      <c r="E99" s="195">
        <v>0.69999999999999973</v>
      </c>
      <c r="F99" s="257">
        <f>purchase!T101</f>
        <v>0</v>
      </c>
      <c r="G99" s="257">
        <f t="shared" si="6"/>
        <v>0.69999999999999973</v>
      </c>
      <c r="H99" s="269"/>
      <c r="I99" s="193"/>
      <c r="J99" s="190"/>
      <c r="K99" s="270"/>
      <c r="L99" s="190"/>
      <c r="M99" s="270"/>
      <c r="N99" s="190"/>
      <c r="O99" s="270"/>
      <c r="P99" s="190"/>
      <c r="Q99" s="270"/>
      <c r="R99" s="190"/>
      <c r="S99" s="270">
        <v>0.15</v>
      </c>
      <c r="T99" s="190"/>
      <c r="U99" s="270"/>
      <c r="V99" s="190"/>
      <c r="W99" s="271"/>
      <c r="X99" s="261">
        <f t="shared" si="5"/>
        <v>0.15</v>
      </c>
      <c r="Y99" s="187">
        <f>purchase!U101</f>
        <v>277.25838396335143</v>
      </c>
      <c r="Z99" s="191">
        <f t="shared" si="7"/>
        <v>0.54999999999999971</v>
      </c>
      <c r="AA99" s="153" t="str">
        <f t="shared" si="8"/>
        <v>NZ</v>
      </c>
    </row>
    <row r="100" spans="1:29" x14ac:dyDescent="0.4">
      <c r="A100" s="151">
        <v>98</v>
      </c>
      <c r="B100" s="152" t="s">
        <v>106</v>
      </c>
      <c r="C100" s="151" t="s">
        <v>31</v>
      </c>
      <c r="D100" s="195">
        <v>168.75</v>
      </c>
      <c r="E100" s="195">
        <v>1</v>
      </c>
      <c r="F100" s="257">
        <f>purchase!T102</f>
        <v>0</v>
      </c>
      <c r="G100" s="257">
        <f t="shared" si="6"/>
        <v>1</v>
      </c>
      <c r="H100" s="269"/>
      <c r="I100" s="193"/>
      <c r="J100" s="190"/>
      <c r="K100" s="270"/>
      <c r="L100" s="190"/>
      <c r="M100" s="270"/>
      <c r="N100" s="190"/>
      <c r="O100" s="270"/>
      <c r="P100" s="190"/>
      <c r="Q100" s="270"/>
      <c r="R100" s="190"/>
      <c r="S100" s="270"/>
      <c r="T100" s="190"/>
      <c r="U100" s="270"/>
      <c r="V100" s="190"/>
      <c r="W100" s="271"/>
      <c r="X100" s="261">
        <f t="shared" si="5"/>
        <v>0</v>
      </c>
      <c r="Y100" s="187">
        <f>purchase!U102</f>
        <v>168.75</v>
      </c>
      <c r="Z100" s="188">
        <f t="shared" si="7"/>
        <v>1</v>
      </c>
      <c r="AA100" s="153" t="str">
        <f t="shared" si="8"/>
        <v xml:space="preserve"> </v>
      </c>
    </row>
    <row r="101" spans="1:29" x14ac:dyDescent="0.4">
      <c r="A101" s="151">
        <v>99</v>
      </c>
      <c r="B101" s="152" t="s">
        <v>320</v>
      </c>
      <c r="C101" s="151" t="s">
        <v>31</v>
      </c>
      <c r="D101" s="195">
        <v>65</v>
      </c>
      <c r="E101" s="195">
        <v>0</v>
      </c>
      <c r="F101" s="257">
        <f>purchase!T103</f>
        <v>0</v>
      </c>
      <c r="G101" s="257">
        <f t="shared" si="6"/>
        <v>0</v>
      </c>
      <c r="H101" s="269"/>
      <c r="I101" s="193"/>
      <c r="J101" s="190"/>
      <c r="K101" s="270"/>
      <c r="L101" s="190"/>
      <c r="M101" s="270"/>
      <c r="N101" s="190"/>
      <c r="O101" s="270"/>
      <c r="P101" s="190"/>
      <c r="Q101" s="270"/>
      <c r="R101" s="190"/>
      <c r="S101" s="270"/>
      <c r="T101" s="190"/>
      <c r="U101" s="270"/>
      <c r="V101" s="190"/>
      <c r="W101" s="271"/>
      <c r="X101" s="261">
        <f t="shared" si="5"/>
        <v>0</v>
      </c>
      <c r="Y101" s="187">
        <f>purchase!U103</f>
        <v>65</v>
      </c>
      <c r="Z101" s="188">
        <f t="shared" si="7"/>
        <v>0</v>
      </c>
      <c r="AA101" s="153" t="str">
        <f t="shared" si="8"/>
        <v>০</v>
      </c>
    </row>
    <row r="102" spans="1:29" x14ac:dyDescent="0.4">
      <c r="A102" s="151">
        <v>100</v>
      </c>
      <c r="B102" s="152" t="s">
        <v>324</v>
      </c>
      <c r="C102" s="151" t="s">
        <v>31</v>
      </c>
      <c r="D102" s="195">
        <v>0</v>
      </c>
      <c r="E102" s="195">
        <v>0</v>
      </c>
      <c r="F102" s="257">
        <f>purchase!T104</f>
        <v>0</v>
      </c>
      <c r="G102" s="257">
        <f t="shared" si="6"/>
        <v>0</v>
      </c>
      <c r="H102" s="269"/>
      <c r="I102" s="193"/>
      <c r="J102" s="190"/>
      <c r="K102" s="270"/>
      <c r="L102" s="190"/>
      <c r="M102" s="270"/>
      <c r="N102" s="190"/>
      <c r="O102" s="270"/>
      <c r="P102" s="190"/>
      <c r="Q102" s="270"/>
      <c r="R102" s="190"/>
      <c r="S102" s="270"/>
      <c r="T102" s="190"/>
      <c r="U102" s="270"/>
      <c r="V102" s="190"/>
      <c r="W102" s="271"/>
      <c r="X102" s="261">
        <f t="shared" si="5"/>
        <v>0</v>
      </c>
      <c r="Y102" s="187">
        <f>purchase!U104</f>
        <v>0</v>
      </c>
      <c r="Z102" s="188">
        <f t="shared" si="7"/>
        <v>0</v>
      </c>
      <c r="AA102" s="153" t="str">
        <f t="shared" si="8"/>
        <v>০</v>
      </c>
    </row>
    <row r="103" spans="1:29" x14ac:dyDescent="0.4">
      <c r="A103" s="151">
        <v>101</v>
      </c>
      <c r="B103" s="152" t="s">
        <v>322</v>
      </c>
      <c r="C103" s="151" t="s">
        <v>31</v>
      </c>
      <c r="D103" s="195">
        <v>185</v>
      </c>
      <c r="E103" s="195">
        <v>0</v>
      </c>
      <c r="F103" s="257">
        <f>purchase!T105</f>
        <v>1</v>
      </c>
      <c r="G103" s="257">
        <f t="shared" si="6"/>
        <v>1</v>
      </c>
      <c r="H103" s="269"/>
      <c r="I103" s="193"/>
      <c r="J103" s="190"/>
      <c r="K103" s="270"/>
      <c r="L103" s="190"/>
      <c r="M103" s="270"/>
      <c r="N103" s="190"/>
      <c r="O103" s="270"/>
      <c r="P103" s="190"/>
      <c r="Q103" s="270"/>
      <c r="R103" s="190"/>
      <c r="S103" s="270"/>
      <c r="T103" s="190">
        <v>1</v>
      </c>
      <c r="U103" s="270">
        <v>1</v>
      </c>
      <c r="V103" s="190"/>
      <c r="W103" s="271"/>
      <c r="X103" s="261">
        <f t="shared" si="5"/>
        <v>1</v>
      </c>
      <c r="Y103" s="187">
        <f>purchase!U105</f>
        <v>220</v>
      </c>
      <c r="Z103" s="188">
        <f t="shared" si="7"/>
        <v>0</v>
      </c>
      <c r="AA103" s="153" t="str">
        <f t="shared" si="8"/>
        <v>০</v>
      </c>
    </row>
    <row r="104" spans="1:29" x14ac:dyDescent="0.4">
      <c r="A104" s="151">
        <v>102</v>
      </c>
      <c r="B104" s="152" t="s">
        <v>107</v>
      </c>
      <c r="C104" s="151" t="s">
        <v>31</v>
      </c>
      <c r="D104" s="195">
        <v>150.47169811320754</v>
      </c>
      <c r="E104" s="195">
        <v>24</v>
      </c>
      <c r="F104" s="257">
        <f>purchase!T106</f>
        <v>0</v>
      </c>
      <c r="G104" s="257">
        <f t="shared" si="6"/>
        <v>24</v>
      </c>
      <c r="H104" s="269">
        <v>3</v>
      </c>
      <c r="I104" s="193">
        <v>3</v>
      </c>
      <c r="J104" s="190"/>
      <c r="K104" s="270"/>
      <c r="L104" s="190"/>
      <c r="M104" s="270"/>
      <c r="N104" s="190"/>
      <c r="O104" s="270"/>
      <c r="P104" s="190"/>
      <c r="Q104" s="270"/>
      <c r="R104" s="190"/>
      <c r="S104" s="270"/>
      <c r="T104" s="190"/>
      <c r="U104" s="270"/>
      <c r="V104" s="190">
        <v>10</v>
      </c>
      <c r="W104" s="271">
        <v>10</v>
      </c>
      <c r="X104" s="261">
        <f t="shared" si="5"/>
        <v>13</v>
      </c>
      <c r="Y104" s="187">
        <f>purchase!U106</f>
        <v>150.47169811320754</v>
      </c>
      <c r="Z104" s="188">
        <f t="shared" si="7"/>
        <v>11</v>
      </c>
      <c r="AA104" s="153" t="str">
        <f t="shared" si="8"/>
        <v xml:space="preserve"> </v>
      </c>
    </row>
    <row r="105" spans="1:29" x14ac:dyDescent="0.4">
      <c r="A105" s="151">
        <v>103</v>
      </c>
      <c r="B105" s="152" t="s">
        <v>108</v>
      </c>
      <c r="C105" s="151" t="s">
        <v>31</v>
      </c>
      <c r="D105" s="195">
        <v>170</v>
      </c>
      <c r="E105" s="195">
        <v>6</v>
      </c>
      <c r="F105" s="257">
        <f>purchase!T107</f>
        <v>0</v>
      </c>
      <c r="G105" s="257">
        <f t="shared" si="6"/>
        <v>6</v>
      </c>
      <c r="H105" s="269"/>
      <c r="I105" s="193"/>
      <c r="J105" s="190"/>
      <c r="K105" s="270"/>
      <c r="L105" s="190"/>
      <c r="M105" s="270"/>
      <c r="N105" s="190"/>
      <c r="O105" s="270"/>
      <c r="P105" s="190"/>
      <c r="Q105" s="270"/>
      <c r="R105" s="190"/>
      <c r="S105" s="270"/>
      <c r="T105" s="190"/>
      <c r="U105" s="270"/>
      <c r="V105" s="190"/>
      <c r="W105" s="271"/>
      <c r="X105" s="261">
        <f t="shared" si="5"/>
        <v>0</v>
      </c>
      <c r="Y105" s="187">
        <f>purchase!U107</f>
        <v>170</v>
      </c>
      <c r="Z105" s="188">
        <f t="shared" si="7"/>
        <v>6</v>
      </c>
      <c r="AA105" s="153" t="str">
        <f t="shared" si="8"/>
        <v xml:space="preserve"> </v>
      </c>
    </row>
    <row r="106" spans="1:29" x14ac:dyDescent="0.4">
      <c r="A106" s="151">
        <v>104</v>
      </c>
      <c r="B106" s="152" t="s">
        <v>109</v>
      </c>
      <c r="C106" s="151" t="s">
        <v>110</v>
      </c>
      <c r="D106" s="195">
        <v>320</v>
      </c>
      <c r="E106" s="195">
        <v>1</v>
      </c>
      <c r="F106" s="257">
        <f>purchase!T108</f>
        <v>2</v>
      </c>
      <c r="G106" s="257">
        <f t="shared" si="6"/>
        <v>3</v>
      </c>
      <c r="H106" s="269"/>
      <c r="I106" s="193"/>
      <c r="J106" s="190"/>
      <c r="K106" s="270"/>
      <c r="L106" s="190"/>
      <c r="M106" s="270"/>
      <c r="N106" s="190"/>
      <c r="O106" s="270"/>
      <c r="P106" s="190"/>
      <c r="Q106" s="270"/>
      <c r="R106" s="190"/>
      <c r="S106" s="270"/>
      <c r="T106" s="190"/>
      <c r="U106" s="270"/>
      <c r="V106" s="190"/>
      <c r="W106" s="271">
        <v>1</v>
      </c>
      <c r="X106" s="261">
        <f t="shared" si="5"/>
        <v>1</v>
      </c>
      <c r="Y106" s="187">
        <f>purchase!U108</f>
        <v>160</v>
      </c>
      <c r="Z106" s="188">
        <f t="shared" si="7"/>
        <v>2</v>
      </c>
      <c r="AA106" s="153" t="str">
        <f t="shared" si="8"/>
        <v xml:space="preserve"> </v>
      </c>
    </row>
    <row r="107" spans="1:29" x14ac:dyDescent="0.4">
      <c r="A107" s="151">
        <v>105</v>
      </c>
      <c r="B107" s="152" t="s">
        <v>111</v>
      </c>
      <c r="C107" s="151" t="s">
        <v>9</v>
      </c>
      <c r="D107" s="195">
        <v>568.48368142991171</v>
      </c>
      <c r="E107" s="195">
        <v>1.0399999999999996</v>
      </c>
      <c r="F107" s="257">
        <f>purchase!T109</f>
        <v>0</v>
      </c>
      <c r="G107" s="257">
        <f t="shared" si="6"/>
        <v>1.0399999999999996</v>
      </c>
      <c r="H107" s="269"/>
      <c r="I107" s="193"/>
      <c r="J107" s="190"/>
      <c r="K107" s="270"/>
      <c r="L107" s="190"/>
      <c r="M107" s="270"/>
      <c r="N107" s="190"/>
      <c r="O107" s="270"/>
      <c r="P107" s="190"/>
      <c r="Q107" s="270"/>
      <c r="R107" s="190"/>
      <c r="S107" s="270"/>
      <c r="T107" s="190"/>
      <c r="U107" s="270"/>
      <c r="V107" s="190"/>
      <c r="W107" s="271"/>
      <c r="X107" s="261">
        <f t="shared" si="5"/>
        <v>0</v>
      </c>
      <c r="Y107" s="187">
        <f>purchase!U109</f>
        <v>568.48368142991171</v>
      </c>
      <c r="Z107" s="188">
        <f t="shared" si="7"/>
        <v>1.0399999999999996</v>
      </c>
      <c r="AA107" s="153" t="str">
        <f t="shared" si="8"/>
        <v xml:space="preserve"> </v>
      </c>
    </row>
    <row r="108" spans="1:29" x14ac:dyDescent="0.4">
      <c r="A108" s="151">
        <v>106</v>
      </c>
      <c r="B108" s="152" t="s">
        <v>112</v>
      </c>
      <c r="C108" s="151" t="s">
        <v>31</v>
      </c>
      <c r="D108" s="195">
        <v>413.33333333333331</v>
      </c>
      <c r="E108" s="195">
        <v>1</v>
      </c>
      <c r="F108" s="257">
        <f>purchase!T110</f>
        <v>0</v>
      </c>
      <c r="G108" s="257">
        <f t="shared" si="6"/>
        <v>1</v>
      </c>
      <c r="H108" s="269"/>
      <c r="I108" s="193"/>
      <c r="J108" s="190"/>
      <c r="K108" s="270"/>
      <c r="L108" s="190"/>
      <c r="M108" s="270"/>
      <c r="N108" s="190"/>
      <c r="O108" s="270"/>
      <c r="P108" s="190"/>
      <c r="Q108" s="270"/>
      <c r="R108" s="190"/>
      <c r="S108" s="270">
        <v>1</v>
      </c>
      <c r="T108" s="190"/>
      <c r="U108" s="270"/>
      <c r="V108" s="190"/>
      <c r="W108" s="271"/>
      <c r="X108" s="261">
        <f t="shared" si="5"/>
        <v>1</v>
      </c>
      <c r="Y108" s="187">
        <f>purchase!U110</f>
        <v>413.33333333333331</v>
      </c>
      <c r="Z108" s="188">
        <f t="shared" si="7"/>
        <v>0</v>
      </c>
      <c r="AA108" s="153" t="str">
        <f t="shared" si="8"/>
        <v>০</v>
      </c>
    </row>
    <row r="109" spans="1:29" x14ac:dyDescent="0.4">
      <c r="A109" s="151">
        <v>107</v>
      </c>
      <c r="B109" s="152" t="s">
        <v>113</v>
      </c>
      <c r="C109" s="151" t="s">
        <v>31</v>
      </c>
      <c r="D109" s="195">
        <v>215</v>
      </c>
      <c r="E109" s="195">
        <v>0</v>
      </c>
      <c r="F109" s="257">
        <f>purchase!T111</f>
        <v>0</v>
      </c>
      <c r="G109" s="257">
        <f t="shared" si="6"/>
        <v>0</v>
      </c>
      <c r="H109" s="269"/>
      <c r="I109" s="193"/>
      <c r="J109" s="190"/>
      <c r="K109" s="270"/>
      <c r="L109" s="190"/>
      <c r="M109" s="270"/>
      <c r="N109" s="190"/>
      <c r="O109" s="270"/>
      <c r="P109" s="190"/>
      <c r="Q109" s="270"/>
      <c r="R109" s="190"/>
      <c r="S109" s="270"/>
      <c r="T109" s="190"/>
      <c r="U109" s="270"/>
      <c r="V109" s="190"/>
      <c r="W109" s="271"/>
      <c r="X109" s="261">
        <f t="shared" si="5"/>
        <v>0</v>
      </c>
      <c r="Y109" s="187">
        <f>purchase!U111</f>
        <v>215</v>
      </c>
      <c r="Z109" s="188">
        <f t="shared" si="7"/>
        <v>0</v>
      </c>
      <c r="AA109" s="153" t="str">
        <f t="shared" si="8"/>
        <v>০</v>
      </c>
    </row>
    <row r="110" spans="1:29" x14ac:dyDescent="0.4">
      <c r="A110" s="151">
        <v>108</v>
      </c>
      <c r="B110" s="152" t="s">
        <v>121</v>
      </c>
      <c r="C110" s="151" t="s">
        <v>9</v>
      </c>
      <c r="D110" s="195">
        <v>0</v>
      </c>
      <c r="E110" s="195">
        <v>0</v>
      </c>
      <c r="F110" s="257">
        <f>purchase!T112</f>
        <v>0</v>
      </c>
      <c r="G110" s="257">
        <f t="shared" si="6"/>
        <v>0</v>
      </c>
      <c r="H110" s="269"/>
      <c r="I110" s="193"/>
      <c r="J110" s="190"/>
      <c r="K110" s="270"/>
      <c r="L110" s="190"/>
      <c r="M110" s="270"/>
      <c r="N110" s="190"/>
      <c r="O110" s="270"/>
      <c r="P110" s="190"/>
      <c r="Q110" s="270"/>
      <c r="R110" s="190"/>
      <c r="S110" s="270"/>
      <c r="T110" s="190"/>
      <c r="U110" s="270"/>
      <c r="V110" s="190"/>
      <c r="W110" s="271"/>
      <c r="X110" s="261">
        <f t="shared" si="5"/>
        <v>0</v>
      </c>
      <c r="Y110" s="187">
        <f>purchase!U112</f>
        <v>0</v>
      </c>
      <c r="Z110" s="188">
        <f t="shared" si="7"/>
        <v>0</v>
      </c>
      <c r="AA110" s="153" t="str">
        <f t="shared" si="8"/>
        <v>০</v>
      </c>
    </row>
    <row r="111" spans="1:29" x14ac:dyDescent="0.4">
      <c r="A111" s="151">
        <v>109</v>
      </c>
      <c r="B111" s="152" t="s">
        <v>114</v>
      </c>
      <c r="C111" s="151" t="s">
        <v>9</v>
      </c>
      <c r="D111" s="195">
        <v>1200</v>
      </c>
      <c r="E111" s="195">
        <v>0</v>
      </c>
      <c r="F111" s="257">
        <f>purchase!T113</f>
        <v>0</v>
      </c>
      <c r="G111" s="257">
        <f t="shared" si="6"/>
        <v>0</v>
      </c>
      <c r="H111" s="269"/>
      <c r="I111" s="193"/>
      <c r="J111" s="190"/>
      <c r="K111" s="270"/>
      <c r="L111" s="190"/>
      <c r="M111" s="270"/>
      <c r="N111" s="190"/>
      <c r="O111" s="270"/>
      <c r="P111" s="190"/>
      <c r="Q111" s="270"/>
      <c r="R111" s="190"/>
      <c r="S111" s="270"/>
      <c r="T111" s="190"/>
      <c r="U111" s="270"/>
      <c r="V111" s="190"/>
      <c r="W111" s="271"/>
      <c r="X111" s="261">
        <f t="shared" si="5"/>
        <v>0</v>
      </c>
      <c r="Y111" s="187">
        <f>purchase!U113</f>
        <v>1200</v>
      </c>
      <c r="Z111" s="188">
        <f t="shared" si="7"/>
        <v>0</v>
      </c>
      <c r="AA111" s="153" t="str">
        <f t="shared" si="8"/>
        <v>০</v>
      </c>
    </row>
    <row r="112" spans="1:29" x14ac:dyDescent="0.4">
      <c r="A112" s="151">
        <v>110</v>
      </c>
      <c r="B112" s="152" t="s">
        <v>325</v>
      </c>
      <c r="C112" s="151" t="s">
        <v>9</v>
      </c>
      <c r="D112" s="195">
        <v>1700</v>
      </c>
      <c r="E112" s="195">
        <v>0</v>
      </c>
      <c r="F112" s="257">
        <f>purchase!T114</f>
        <v>1</v>
      </c>
      <c r="G112" s="257">
        <f t="shared" si="6"/>
        <v>1</v>
      </c>
      <c r="H112" s="269"/>
      <c r="I112" s="193"/>
      <c r="J112" s="190"/>
      <c r="K112" s="270"/>
      <c r="L112" s="190"/>
      <c r="M112" s="270"/>
      <c r="N112" s="190"/>
      <c r="O112" s="270"/>
      <c r="P112" s="190"/>
      <c r="Q112" s="270"/>
      <c r="R112" s="190"/>
      <c r="S112" s="270"/>
      <c r="T112" s="190"/>
      <c r="U112" s="270">
        <v>1</v>
      </c>
      <c r="V112" s="190"/>
      <c r="W112" s="271"/>
      <c r="X112" s="261">
        <f t="shared" si="5"/>
        <v>1</v>
      </c>
      <c r="Y112" s="187">
        <f>purchase!U114</f>
        <v>650</v>
      </c>
      <c r="Z112" s="188">
        <f t="shared" si="7"/>
        <v>0</v>
      </c>
      <c r="AA112" s="153" t="str">
        <f t="shared" si="8"/>
        <v>০</v>
      </c>
    </row>
    <row r="113" spans="1:27" x14ac:dyDescent="0.4">
      <c r="A113" s="151">
        <v>111</v>
      </c>
      <c r="B113" s="152" t="s">
        <v>115</v>
      </c>
      <c r="C113" s="151" t="s">
        <v>9</v>
      </c>
      <c r="D113" s="195">
        <v>2414.2857142857142</v>
      </c>
      <c r="E113" s="195">
        <v>0</v>
      </c>
      <c r="F113" s="257">
        <f>purchase!T115</f>
        <v>0</v>
      </c>
      <c r="G113" s="257">
        <f t="shared" si="6"/>
        <v>0</v>
      </c>
      <c r="H113" s="269"/>
      <c r="I113" s="193"/>
      <c r="J113" s="190"/>
      <c r="K113" s="270"/>
      <c r="L113" s="190"/>
      <c r="M113" s="270"/>
      <c r="N113" s="190"/>
      <c r="O113" s="270"/>
      <c r="P113" s="190"/>
      <c r="Q113" s="270"/>
      <c r="R113" s="190"/>
      <c r="S113" s="270"/>
      <c r="T113" s="190"/>
      <c r="U113" s="270"/>
      <c r="V113" s="190"/>
      <c r="W113" s="271"/>
      <c r="X113" s="261">
        <f t="shared" si="5"/>
        <v>0</v>
      </c>
      <c r="Y113" s="187">
        <f>purchase!U115</f>
        <v>2414.2857142857142</v>
      </c>
      <c r="Z113" s="188">
        <f t="shared" si="7"/>
        <v>0</v>
      </c>
      <c r="AA113" s="153" t="str">
        <f t="shared" si="8"/>
        <v>০</v>
      </c>
    </row>
    <row r="114" spans="1:27" x14ac:dyDescent="0.4">
      <c r="A114" s="151">
        <v>112</v>
      </c>
      <c r="B114" s="152" t="s">
        <v>116</v>
      </c>
      <c r="C114" s="151" t="s">
        <v>9</v>
      </c>
      <c r="D114" s="195">
        <v>440</v>
      </c>
      <c r="E114" s="195">
        <v>0</v>
      </c>
      <c r="F114" s="257">
        <f>purchase!T116</f>
        <v>0</v>
      </c>
      <c r="G114" s="257">
        <f t="shared" si="6"/>
        <v>0</v>
      </c>
      <c r="H114" s="269"/>
      <c r="I114" s="193"/>
      <c r="J114" s="190"/>
      <c r="K114" s="270"/>
      <c r="L114" s="190"/>
      <c r="M114" s="270"/>
      <c r="N114" s="190"/>
      <c r="O114" s="270"/>
      <c r="P114" s="190"/>
      <c r="Q114" s="270"/>
      <c r="R114" s="190"/>
      <c r="S114" s="270"/>
      <c r="T114" s="190"/>
      <c r="U114" s="270"/>
      <c r="V114" s="190"/>
      <c r="W114" s="271"/>
      <c r="X114" s="261">
        <f t="shared" si="5"/>
        <v>0</v>
      </c>
      <c r="Y114" s="187">
        <f>purchase!U116</f>
        <v>440</v>
      </c>
      <c r="Z114" s="188">
        <f t="shared" si="7"/>
        <v>0</v>
      </c>
      <c r="AA114" s="153" t="str">
        <f t="shared" si="8"/>
        <v>০</v>
      </c>
    </row>
    <row r="115" spans="1:27" x14ac:dyDescent="0.4">
      <c r="A115" s="151">
        <v>113</v>
      </c>
      <c r="B115" s="152" t="s">
        <v>117</v>
      </c>
      <c r="C115" s="151" t="s">
        <v>9</v>
      </c>
      <c r="D115" s="195">
        <v>220</v>
      </c>
      <c r="E115" s="195">
        <v>0</v>
      </c>
      <c r="F115" s="257">
        <f>purchase!T117</f>
        <v>0</v>
      </c>
      <c r="G115" s="257">
        <f t="shared" si="6"/>
        <v>0</v>
      </c>
      <c r="H115" s="269"/>
      <c r="I115" s="193"/>
      <c r="J115" s="190"/>
      <c r="K115" s="270"/>
      <c r="L115" s="190"/>
      <c r="M115" s="270"/>
      <c r="N115" s="190"/>
      <c r="O115" s="270"/>
      <c r="P115" s="190"/>
      <c r="Q115" s="270"/>
      <c r="R115" s="190"/>
      <c r="S115" s="270"/>
      <c r="T115" s="190"/>
      <c r="U115" s="270"/>
      <c r="V115" s="190"/>
      <c r="W115" s="271"/>
      <c r="X115" s="261">
        <f t="shared" si="5"/>
        <v>0</v>
      </c>
      <c r="Y115" s="187">
        <f>purchase!U117</f>
        <v>220</v>
      </c>
      <c r="Z115" s="188">
        <f t="shared" si="7"/>
        <v>0</v>
      </c>
      <c r="AA115" s="153" t="str">
        <f t="shared" si="8"/>
        <v>০</v>
      </c>
    </row>
    <row r="116" spans="1:27" x14ac:dyDescent="0.4">
      <c r="A116" s="151">
        <v>114</v>
      </c>
      <c r="B116" s="152" t="s">
        <v>118</v>
      </c>
      <c r="C116" s="151" t="s">
        <v>360</v>
      </c>
      <c r="D116" s="195">
        <v>9.0012086919931065</v>
      </c>
      <c r="E116" s="195">
        <v>11</v>
      </c>
      <c r="F116" s="257">
        <f>purchase!T118</f>
        <v>27</v>
      </c>
      <c r="G116" s="257">
        <f t="shared" si="6"/>
        <v>38</v>
      </c>
      <c r="H116" s="269"/>
      <c r="I116" s="193"/>
      <c r="J116" s="190">
        <v>12</v>
      </c>
      <c r="K116" s="270">
        <v>12</v>
      </c>
      <c r="L116" s="190"/>
      <c r="M116" s="270"/>
      <c r="N116" s="190"/>
      <c r="O116" s="270"/>
      <c r="P116" s="190"/>
      <c r="Q116" s="270">
        <v>5</v>
      </c>
      <c r="R116" s="190"/>
      <c r="S116" s="270">
        <v>5</v>
      </c>
      <c r="T116" s="190">
        <v>10</v>
      </c>
      <c r="U116" s="270">
        <v>11</v>
      </c>
      <c r="V116" s="190">
        <v>5</v>
      </c>
      <c r="W116" s="271">
        <v>5</v>
      </c>
      <c r="X116" s="261">
        <f t="shared" si="5"/>
        <v>38</v>
      </c>
      <c r="Y116" s="187">
        <f>purchase!U118</f>
        <v>79.259259259259252</v>
      </c>
      <c r="Z116" s="188">
        <f t="shared" si="7"/>
        <v>0</v>
      </c>
      <c r="AA116" s="153" t="str">
        <f t="shared" si="8"/>
        <v>০</v>
      </c>
    </row>
    <row r="117" spans="1:27" x14ac:dyDescent="0.4">
      <c r="A117" s="151">
        <v>115</v>
      </c>
      <c r="B117" s="152" t="s">
        <v>119</v>
      </c>
      <c r="C117" s="151" t="s">
        <v>9</v>
      </c>
      <c r="D117" s="195">
        <v>0</v>
      </c>
      <c r="E117" s="195">
        <v>0</v>
      </c>
      <c r="F117" s="257">
        <f>purchase!T119</f>
        <v>0</v>
      </c>
      <c r="G117" s="257">
        <f t="shared" si="6"/>
        <v>0</v>
      </c>
      <c r="H117" s="269"/>
      <c r="I117" s="193"/>
      <c r="J117" s="190"/>
      <c r="K117" s="270"/>
      <c r="L117" s="190"/>
      <c r="M117" s="270"/>
      <c r="N117" s="190"/>
      <c r="O117" s="270"/>
      <c r="P117" s="190"/>
      <c r="Q117" s="270"/>
      <c r="R117" s="190"/>
      <c r="S117" s="270"/>
      <c r="T117" s="190"/>
      <c r="U117" s="270"/>
      <c r="V117" s="190"/>
      <c r="W117" s="271"/>
      <c r="X117" s="261">
        <f t="shared" si="5"/>
        <v>0</v>
      </c>
      <c r="Y117" s="187">
        <f>purchase!U119</f>
        <v>0</v>
      </c>
      <c r="Z117" s="188">
        <f t="shared" si="7"/>
        <v>0</v>
      </c>
      <c r="AA117" s="153" t="str">
        <f t="shared" si="8"/>
        <v>০</v>
      </c>
    </row>
    <row r="118" spans="1:27" x14ac:dyDescent="0.4">
      <c r="A118" s="151">
        <v>116</v>
      </c>
      <c r="B118" s="152" t="s">
        <v>120</v>
      </c>
      <c r="C118" s="151" t="s">
        <v>31</v>
      </c>
      <c r="D118" s="195">
        <v>480</v>
      </c>
      <c r="E118" s="195">
        <v>0.5</v>
      </c>
      <c r="F118" s="257">
        <f>purchase!T120</f>
        <v>0</v>
      </c>
      <c r="G118" s="257">
        <f t="shared" si="6"/>
        <v>0.5</v>
      </c>
      <c r="H118" s="269"/>
      <c r="I118" s="193"/>
      <c r="J118" s="190"/>
      <c r="K118" s="270"/>
      <c r="L118" s="190"/>
      <c r="M118" s="270"/>
      <c r="N118" s="190"/>
      <c r="O118" s="270"/>
      <c r="P118" s="190"/>
      <c r="Q118" s="270"/>
      <c r="R118" s="190"/>
      <c r="S118" s="270"/>
      <c r="T118" s="190"/>
      <c r="U118" s="270"/>
      <c r="V118" s="190"/>
      <c r="W118" s="271">
        <v>0.5</v>
      </c>
      <c r="X118" s="261">
        <f t="shared" si="5"/>
        <v>0.5</v>
      </c>
      <c r="Y118" s="187">
        <f>purchase!U120</f>
        <v>480</v>
      </c>
      <c r="Z118" s="188">
        <f t="shared" si="7"/>
        <v>0</v>
      </c>
      <c r="AA118" s="153" t="str">
        <f t="shared" si="8"/>
        <v>০</v>
      </c>
    </row>
    <row r="119" spans="1:27" x14ac:dyDescent="0.4">
      <c r="A119" s="151">
        <v>117</v>
      </c>
      <c r="B119" s="152" t="s">
        <v>287</v>
      </c>
      <c r="C119" s="151" t="s">
        <v>122</v>
      </c>
      <c r="D119" s="195">
        <v>0</v>
      </c>
      <c r="E119" s="195">
        <v>0</v>
      </c>
      <c r="F119" s="257">
        <f>purchase!T121</f>
        <v>0</v>
      </c>
      <c r="G119" s="257">
        <f t="shared" si="6"/>
        <v>0</v>
      </c>
      <c r="H119" s="269"/>
      <c r="I119" s="193"/>
      <c r="J119" s="190"/>
      <c r="K119" s="270"/>
      <c r="L119" s="190"/>
      <c r="M119" s="270"/>
      <c r="N119" s="190"/>
      <c r="O119" s="270"/>
      <c r="P119" s="190"/>
      <c r="Q119" s="270"/>
      <c r="R119" s="190"/>
      <c r="S119" s="270"/>
      <c r="T119" s="190"/>
      <c r="U119" s="270"/>
      <c r="V119" s="190"/>
      <c r="W119" s="271"/>
      <c r="X119" s="261">
        <f t="shared" si="5"/>
        <v>0</v>
      </c>
      <c r="Y119" s="187">
        <f>purchase!U121</f>
        <v>0</v>
      </c>
      <c r="Z119" s="188">
        <f t="shared" si="7"/>
        <v>0</v>
      </c>
      <c r="AA119" s="153" t="str">
        <f t="shared" si="8"/>
        <v>০</v>
      </c>
    </row>
    <row r="120" spans="1:27" x14ac:dyDescent="0.4">
      <c r="A120" s="151">
        <v>118</v>
      </c>
      <c r="B120" s="152" t="s">
        <v>123</v>
      </c>
      <c r="C120" s="151" t="s">
        <v>9</v>
      </c>
      <c r="D120" s="195">
        <v>150</v>
      </c>
      <c r="E120" s="195">
        <v>0</v>
      </c>
      <c r="F120" s="257">
        <f>purchase!T122</f>
        <v>0</v>
      </c>
      <c r="G120" s="257">
        <f t="shared" si="6"/>
        <v>0</v>
      </c>
      <c r="H120" s="269"/>
      <c r="I120" s="193"/>
      <c r="J120" s="190"/>
      <c r="K120" s="270"/>
      <c r="L120" s="190"/>
      <c r="M120" s="270"/>
      <c r="N120" s="190"/>
      <c r="O120" s="270"/>
      <c r="P120" s="190"/>
      <c r="Q120" s="270"/>
      <c r="R120" s="190"/>
      <c r="S120" s="270"/>
      <c r="T120" s="190"/>
      <c r="U120" s="270"/>
      <c r="V120" s="190"/>
      <c r="W120" s="271"/>
      <c r="X120" s="261">
        <f t="shared" si="5"/>
        <v>0</v>
      </c>
      <c r="Y120" s="187">
        <f>purchase!U122</f>
        <v>150</v>
      </c>
      <c r="Z120" s="188">
        <f t="shared" si="7"/>
        <v>0</v>
      </c>
      <c r="AA120" s="153" t="str">
        <f t="shared" si="8"/>
        <v>০</v>
      </c>
    </row>
    <row r="121" spans="1:27" x14ac:dyDescent="0.4">
      <c r="A121" s="151">
        <v>119</v>
      </c>
      <c r="B121" s="152" t="s">
        <v>124</v>
      </c>
      <c r="C121" s="151" t="s">
        <v>9</v>
      </c>
      <c r="D121" s="195">
        <v>0</v>
      </c>
      <c r="E121" s="195">
        <v>0</v>
      </c>
      <c r="F121" s="257">
        <f>purchase!T123</f>
        <v>0</v>
      </c>
      <c r="G121" s="257">
        <f t="shared" si="6"/>
        <v>0</v>
      </c>
      <c r="H121" s="269"/>
      <c r="I121" s="193"/>
      <c r="J121" s="190"/>
      <c r="K121" s="270"/>
      <c r="L121" s="190"/>
      <c r="M121" s="270"/>
      <c r="N121" s="190"/>
      <c r="O121" s="270"/>
      <c r="P121" s="190"/>
      <c r="Q121" s="270"/>
      <c r="R121" s="190"/>
      <c r="S121" s="270"/>
      <c r="T121" s="190"/>
      <c r="U121" s="270"/>
      <c r="V121" s="190"/>
      <c r="W121" s="271"/>
      <c r="X121" s="261">
        <f t="shared" si="5"/>
        <v>0</v>
      </c>
      <c r="Y121" s="187">
        <f>purchase!U123</f>
        <v>0</v>
      </c>
      <c r="Z121" s="188">
        <f t="shared" si="7"/>
        <v>0</v>
      </c>
      <c r="AA121" s="153" t="str">
        <f t="shared" si="8"/>
        <v>০</v>
      </c>
    </row>
    <row r="122" spans="1:27" x14ac:dyDescent="0.4">
      <c r="A122" s="151">
        <v>120</v>
      </c>
      <c r="B122" s="152" t="s">
        <v>125</v>
      </c>
      <c r="C122" s="151" t="s">
        <v>9</v>
      </c>
      <c r="D122" s="195">
        <v>0</v>
      </c>
      <c r="E122" s="195">
        <v>0</v>
      </c>
      <c r="F122" s="257">
        <f>purchase!T124</f>
        <v>0</v>
      </c>
      <c r="G122" s="257">
        <f t="shared" si="6"/>
        <v>0</v>
      </c>
      <c r="H122" s="269"/>
      <c r="I122" s="193"/>
      <c r="J122" s="190"/>
      <c r="K122" s="270"/>
      <c r="L122" s="190"/>
      <c r="M122" s="270"/>
      <c r="N122" s="190"/>
      <c r="O122" s="270"/>
      <c r="P122" s="190"/>
      <c r="Q122" s="270"/>
      <c r="R122" s="190"/>
      <c r="S122" s="270"/>
      <c r="T122" s="190"/>
      <c r="U122" s="270"/>
      <c r="V122" s="190"/>
      <c r="W122" s="271"/>
      <c r="X122" s="261">
        <f t="shared" si="5"/>
        <v>0</v>
      </c>
      <c r="Y122" s="187">
        <f>purchase!U124</f>
        <v>0</v>
      </c>
      <c r="Z122" s="188">
        <f t="shared" si="7"/>
        <v>0</v>
      </c>
      <c r="AA122" s="153" t="str">
        <f t="shared" si="8"/>
        <v>০</v>
      </c>
    </row>
    <row r="123" spans="1:27" x14ac:dyDescent="0.4">
      <c r="A123" s="151">
        <v>121</v>
      </c>
      <c r="B123" s="152" t="s">
        <v>126</v>
      </c>
      <c r="C123" s="151" t="s">
        <v>9</v>
      </c>
      <c r="D123" s="195">
        <v>1363.6363636363635</v>
      </c>
      <c r="E123" s="195">
        <v>0</v>
      </c>
      <c r="F123" s="257">
        <f>purchase!T125</f>
        <v>1.1299999999999999</v>
      </c>
      <c r="G123" s="257">
        <f t="shared" si="6"/>
        <v>1.1299999999999999</v>
      </c>
      <c r="H123" s="269"/>
      <c r="I123" s="193"/>
      <c r="J123" s="190"/>
      <c r="K123" s="270"/>
      <c r="L123" s="190"/>
      <c r="M123" s="270"/>
      <c r="N123" s="190"/>
      <c r="O123" s="270"/>
      <c r="P123" s="190"/>
      <c r="Q123" s="270"/>
      <c r="R123" s="190"/>
      <c r="S123" s="270"/>
      <c r="T123" s="190"/>
      <c r="U123" s="270"/>
      <c r="V123" s="190">
        <v>1.127</v>
      </c>
      <c r="W123" s="271">
        <v>1.127</v>
      </c>
      <c r="X123" s="261">
        <f t="shared" si="5"/>
        <v>1.127</v>
      </c>
      <c r="Y123" s="187">
        <f>purchase!U125</f>
        <v>1200</v>
      </c>
      <c r="Z123" s="188">
        <f t="shared" si="7"/>
        <v>2.9999999999998916E-3</v>
      </c>
      <c r="AA123" s="153" t="str">
        <f t="shared" si="8"/>
        <v>NZ</v>
      </c>
    </row>
    <row r="124" spans="1:27" x14ac:dyDescent="0.4">
      <c r="A124" s="151">
        <v>122</v>
      </c>
      <c r="B124" s="152" t="s">
        <v>127</v>
      </c>
      <c r="C124" s="151" t="s">
        <v>31</v>
      </c>
      <c r="D124" s="195">
        <v>10</v>
      </c>
      <c r="E124" s="195">
        <v>0</v>
      </c>
      <c r="F124" s="257">
        <f>purchase!T126</f>
        <v>705</v>
      </c>
      <c r="G124" s="257">
        <f t="shared" si="6"/>
        <v>705</v>
      </c>
      <c r="H124" s="269">
        <v>62</v>
      </c>
      <c r="I124" s="193">
        <v>70</v>
      </c>
      <c r="J124" s="190">
        <v>30</v>
      </c>
      <c r="K124" s="270">
        <v>40</v>
      </c>
      <c r="L124" s="190">
        <v>15</v>
      </c>
      <c r="M124" s="270">
        <v>26</v>
      </c>
      <c r="N124" s="190">
        <v>30</v>
      </c>
      <c r="O124" s="270">
        <v>30</v>
      </c>
      <c r="P124" s="190">
        <v>30</v>
      </c>
      <c r="Q124" s="270">
        <v>30</v>
      </c>
      <c r="R124" s="190">
        <v>30</v>
      </c>
      <c r="S124" s="270">
        <v>39</v>
      </c>
      <c r="T124" s="190">
        <v>100</v>
      </c>
      <c r="U124" s="270">
        <v>160</v>
      </c>
      <c r="V124" s="190">
        <v>290</v>
      </c>
      <c r="W124" s="271">
        <v>310</v>
      </c>
      <c r="X124" s="261">
        <f t="shared" si="5"/>
        <v>705</v>
      </c>
      <c r="Y124" s="187">
        <f>purchase!U126</f>
        <v>10</v>
      </c>
      <c r="Z124" s="188">
        <f t="shared" si="7"/>
        <v>0</v>
      </c>
      <c r="AA124" s="153" t="str">
        <f t="shared" si="8"/>
        <v>০</v>
      </c>
    </row>
    <row r="125" spans="1:27" x14ac:dyDescent="0.4">
      <c r="A125" s="151">
        <v>123</v>
      </c>
      <c r="B125" s="152" t="s">
        <v>290</v>
      </c>
      <c r="C125" s="151" t="s">
        <v>9</v>
      </c>
      <c r="D125" s="195">
        <v>221.46318214314081</v>
      </c>
      <c r="E125" s="195">
        <v>0</v>
      </c>
      <c r="F125" s="257">
        <f>purchase!T127</f>
        <v>15.379999999999999</v>
      </c>
      <c r="G125" s="257">
        <f t="shared" si="6"/>
        <v>15.379999999999999</v>
      </c>
      <c r="H125" s="269">
        <v>22</v>
      </c>
      <c r="I125" s="193">
        <v>10.28</v>
      </c>
      <c r="J125" s="190"/>
      <c r="K125" s="270"/>
      <c r="L125" s="190"/>
      <c r="M125" s="270"/>
      <c r="N125" s="190"/>
      <c r="O125" s="270"/>
      <c r="P125" s="190"/>
      <c r="Q125" s="270"/>
      <c r="R125" s="190"/>
      <c r="S125" s="270"/>
      <c r="T125" s="190"/>
      <c r="U125" s="270"/>
      <c r="V125" s="190">
        <v>5.08</v>
      </c>
      <c r="W125" s="271">
        <v>5.0999999999999996</v>
      </c>
      <c r="X125" s="261">
        <f t="shared" si="5"/>
        <v>15.379999999999999</v>
      </c>
      <c r="Y125" s="187">
        <f>purchase!U127</f>
        <v>284.98049414824447</v>
      </c>
      <c r="Z125" s="188">
        <f t="shared" si="7"/>
        <v>0</v>
      </c>
      <c r="AA125" s="153" t="str">
        <f t="shared" si="8"/>
        <v>০</v>
      </c>
    </row>
    <row r="126" spans="1:27" x14ac:dyDescent="0.4">
      <c r="A126" s="151">
        <v>124</v>
      </c>
      <c r="B126" s="152" t="s">
        <v>128</v>
      </c>
      <c r="C126" s="151" t="s">
        <v>9</v>
      </c>
      <c r="D126" s="195">
        <v>124.18604651162791</v>
      </c>
      <c r="E126" s="195">
        <v>0</v>
      </c>
      <c r="F126" s="257">
        <f>purchase!T128</f>
        <v>21.1</v>
      </c>
      <c r="G126" s="257">
        <f t="shared" si="6"/>
        <v>21.1</v>
      </c>
      <c r="H126" s="269">
        <v>20</v>
      </c>
      <c r="I126" s="193">
        <v>21.1</v>
      </c>
      <c r="J126" s="190"/>
      <c r="K126" s="270"/>
      <c r="L126" s="190"/>
      <c r="M126" s="270"/>
      <c r="N126" s="190"/>
      <c r="O126" s="270"/>
      <c r="P126" s="190"/>
      <c r="Q126" s="270"/>
      <c r="R126" s="273"/>
      <c r="S126" s="273"/>
      <c r="T126" s="190"/>
      <c r="U126" s="270"/>
      <c r="V126" s="190"/>
      <c r="W126" s="271"/>
      <c r="X126" s="261">
        <f t="shared" si="5"/>
        <v>21.1</v>
      </c>
      <c r="Y126" s="187">
        <f>purchase!U128</f>
        <v>119.99999999999999</v>
      </c>
      <c r="Z126" s="188">
        <f t="shared" si="7"/>
        <v>0</v>
      </c>
      <c r="AA126" s="153" t="str">
        <f t="shared" si="8"/>
        <v>০</v>
      </c>
    </row>
    <row r="127" spans="1:27" x14ac:dyDescent="0.4">
      <c r="A127" s="151">
        <v>125</v>
      </c>
      <c r="B127" s="152" t="s">
        <v>288</v>
      </c>
      <c r="C127" s="151" t="s">
        <v>9</v>
      </c>
      <c r="D127" s="195">
        <v>395.12820512820508</v>
      </c>
      <c r="E127" s="195">
        <v>0</v>
      </c>
      <c r="F127" s="257">
        <f>purchase!T129</f>
        <v>3.9</v>
      </c>
      <c r="G127" s="257">
        <f t="shared" si="6"/>
        <v>3.9</v>
      </c>
      <c r="H127" s="269"/>
      <c r="I127" s="193"/>
      <c r="J127" s="190"/>
      <c r="K127" s="270"/>
      <c r="L127" s="190"/>
      <c r="M127" s="270"/>
      <c r="N127" s="190"/>
      <c r="O127" s="270"/>
      <c r="P127" s="190"/>
      <c r="Q127" s="270"/>
      <c r="R127" s="190"/>
      <c r="S127" s="270"/>
      <c r="T127" s="190">
        <v>3.9</v>
      </c>
      <c r="U127" s="270">
        <v>3.9</v>
      </c>
      <c r="V127" s="190"/>
      <c r="W127" s="271"/>
      <c r="X127" s="261">
        <f t="shared" si="5"/>
        <v>3.9</v>
      </c>
      <c r="Y127" s="187">
        <f>purchase!U129</f>
        <v>330</v>
      </c>
      <c r="Z127" s="188">
        <f t="shared" si="7"/>
        <v>0</v>
      </c>
      <c r="AA127" s="153" t="str">
        <f t="shared" si="8"/>
        <v>০</v>
      </c>
    </row>
    <row r="128" spans="1:27" x14ac:dyDescent="0.4">
      <c r="A128" s="151">
        <v>126</v>
      </c>
      <c r="B128" s="152" t="s">
        <v>292</v>
      </c>
      <c r="C128" s="151" t="s">
        <v>9</v>
      </c>
      <c r="D128" s="195">
        <v>410</v>
      </c>
      <c r="E128" s="195">
        <v>0</v>
      </c>
      <c r="F128" s="257">
        <f>purchase!T130</f>
        <v>0</v>
      </c>
      <c r="G128" s="257">
        <f t="shared" si="6"/>
        <v>0</v>
      </c>
      <c r="H128" s="269"/>
      <c r="I128" s="193"/>
      <c r="J128" s="190"/>
      <c r="K128" s="270"/>
      <c r="L128" s="190"/>
      <c r="M128" s="270"/>
      <c r="N128" s="190"/>
      <c r="O128" s="270"/>
      <c r="P128" s="190"/>
      <c r="Q128" s="270"/>
      <c r="R128" s="190"/>
      <c r="S128" s="270"/>
      <c r="T128" s="190"/>
      <c r="U128" s="270"/>
      <c r="V128" s="190"/>
      <c r="W128" s="271"/>
      <c r="X128" s="261">
        <f t="shared" si="5"/>
        <v>0</v>
      </c>
      <c r="Y128" s="187">
        <f>purchase!U130</f>
        <v>410</v>
      </c>
      <c r="Z128" s="188">
        <f t="shared" si="7"/>
        <v>0</v>
      </c>
      <c r="AA128" s="153" t="str">
        <f t="shared" si="8"/>
        <v>০</v>
      </c>
    </row>
    <row r="129" spans="1:27" x14ac:dyDescent="0.4">
      <c r="A129" s="151">
        <v>127</v>
      </c>
      <c r="B129" s="152" t="s">
        <v>289</v>
      </c>
      <c r="C129" s="151" t="s">
        <v>9</v>
      </c>
      <c r="D129" s="195">
        <v>340</v>
      </c>
      <c r="E129" s="195">
        <v>0</v>
      </c>
      <c r="F129" s="257">
        <f>purchase!T131</f>
        <v>0</v>
      </c>
      <c r="G129" s="257">
        <f t="shared" si="6"/>
        <v>0</v>
      </c>
      <c r="H129" s="269"/>
      <c r="I129" s="193"/>
      <c r="J129" s="190"/>
      <c r="K129" s="270"/>
      <c r="L129" s="190"/>
      <c r="M129" s="270"/>
      <c r="N129" s="190"/>
      <c r="O129" s="270"/>
      <c r="P129" s="190"/>
      <c r="Q129" s="270"/>
      <c r="R129" s="190"/>
      <c r="S129" s="270"/>
      <c r="T129" s="190"/>
      <c r="U129" s="270"/>
      <c r="V129" s="190"/>
      <c r="W129" s="271"/>
      <c r="X129" s="261">
        <f t="shared" si="5"/>
        <v>0</v>
      </c>
      <c r="Y129" s="187">
        <f>purchase!U131</f>
        <v>340</v>
      </c>
      <c r="Z129" s="188">
        <f t="shared" si="7"/>
        <v>0</v>
      </c>
      <c r="AA129" s="153" t="str">
        <f t="shared" si="8"/>
        <v>০</v>
      </c>
    </row>
    <row r="130" spans="1:27" x14ac:dyDescent="0.4">
      <c r="A130" s="151">
        <v>128</v>
      </c>
      <c r="B130" s="152" t="s">
        <v>129</v>
      </c>
      <c r="C130" s="151" t="s">
        <v>9</v>
      </c>
      <c r="D130" s="195">
        <v>100</v>
      </c>
      <c r="E130" s="195">
        <v>0</v>
      </c>
      <c r="F130" s="257">
        <f>purchase!T132</f>
        <v>23</v>
      </c>
      <c r="G130" s="257">
        <f t="shared" si="6"/>
        <v>23</v>
      </c>
      <c r="H130" s="269">
        <v>10</v>
      </c>
      <c r="I130" s="193">
        <v>10</v>
      </c>
      <c r="J130" s="190"/>
      <c r="K130" s="270"/>
      <c r="L130" s="190"/>
      <c r="M130" s="270"/>
      <c r="N130" s="190"/>
      <c r="O130" s="270"/>
      <c r="P130" s="190"/>
      <c r="Q130" s="270"/>
      <c r="R130" s="190"/>
      <c r="S130" s="270"/>
      <c r="T130" s="190">
        <v>5</v>
      </c>
      <c r="U130" s="270">
        <v>5</v>
      </c>
      <c r="V130" s="190">
        <v>8</v>
      </c>
      <c r="W130" s="271">
        <v>8</v>
      </c>
      <c r="X130" s="261">
        <f t="shared" si="5"/>
        <v>23</v>
      </c>
      <c r="Y130" s="187">
        <f>purchase!U132</f>
        <v>100</v>
      </c>
      <c r="Z130" s="188">
        <f t="shared" si="7"/>
        <v>0</v>
      </c>
      <c r="AA130" s="153" t="str">
        <f t="shared" si="8"/>
        <v>০</v>
      </c>
    </row>
    <row r="131" spans="1:27" x14ac:dyDescent="0.4">
      <c r="A131" s="151">
        <v>129</v>
      </c>
      <c r="B131" s="152" t="s">
        <v>130</v>
      </c>
      <c r="C131" s="151" t="s">
        <v>9</v>
      </c>
      <c r="D131" s="195">
        <v>130</v>
      </c>
      <c r="E131" s="195">
        <v>0</v>
      </c>
      <c r="F131" s="257">
        <f>purchase!T133</f>
        <v>0</v>
      </c>
      <c r="G131" s="257">
        <f t="shared" si="6"/>
        <v>0</v>
      </c>
      <c r="H131" s="269"/>
      <c r="I131" s="193"/>
      <c r="J131" s="190"/>
      <c r="K131" s="270"/>
      <c r="L131" s="190"/>
      <c r="M131" s="270"/>
      <c r="N131" s="190"/>
      <c r="O131" s="270"/>
      <c r="P131" s="190"/>
      <c r="Q131" s="270"/>
      <c r="R131" s="190"/>
      <c r="S131" s="270"/>
      <c r="T131" s="190"/>
      <c r="U131" s="270"/>
      <c r="V131" s="190"/>
      <c r="W131" s="271"/>
      <c r="X131" s="261">
        <f t="shared" ref="X131:X194" si="9">I131+K131+M131+O131+Q131+S131+W131+U131</f>
        <v>0</v>
      </c>
      <c r="Y131" s="187">
        <f>purchase!U133</f>
        <v>130</v>
      </c>
      <c r="Z131" s="188">
        <f t="shared" si="7"/>
        <v>0</v>
      </c>
      <c r="AA131" s="153" t="str">
        <f t="shared" si="8"/>
        <v>০</v>
      </c>
    </row>
    <row r="132" spans="1:27" x14ac:dyDescent="0.4">
      <c r="A132" s="151">
        <v>130</v>
      </c>
      <c r="B132" s="152" t="s">
        <v>3</v>
      </c>
      <c r="C132" s="151" t="s">
        <v>9</v>
      </c>
      <c r="D132" s="195">
        <v>0</v>
      </c>
      <c r="E132" s="195">
        <v>0</v>
      </c>
      <c r="F132" s="257">
        <f>purchase!T134</f>
        <v>0</v>
      </c>
      <c r="G132" s="257">
        <f t="shared" si="6"/>
        <v>0</v>
      </c>
      <c r="H132" s="269"/>
      <c r="I132" s="193"/>
      <c r="J132" s="190"/>
      <c r="K132" s="270"/>
      <c r="L132" s="190"/>
      <c r="M132" s="270"/>
      <c r="N132" s="190"/>
      <c r="O132" s="270"/>
      <c r="P132" s="190"/>
      <c r="Q132" s="270"/>
      <c r="R132" s="190"/>
      <c r="S132" s="270"/>
      <c r="T132" s="190"/>
      <c r="U132" s="270"/>
      <c r="V132" s="190"/>
      <c r="W132" s="271"/>
      <c r="X132" s="261">
        <f t="shared" si="9"/>
        <v>0</v>
      </c>
      <c r="Y132" s="187">
        <f>purchase!U134</f>
        <v>0</v>
      </c>
      <c r="Z132" s="188">
        <f t="shared" ref="Z132:Z195" si="10">G132-X132</f>
        <v>0</v>
      </c>
      <c r="AA132" s="153" t="str">
        <f t="shared" ref="AA132:AA195" si="11">IF(AND(Z132&gt;=0, Z132&lt;1),IF(Z132=0,"০","NZ")," ")</f>
        <v>০</v>
      </c>
    </row>
    <row r="133" spans="1:27" x14ac:dyDescent="0.4">
      <c r="A133" s="151">
        <v>131</v>
      </c>
      <c r="B133" s="152" t="s">
        <v>315</v>
      </c>
      <c r="C133" s="151" t="s">
        <v>9</v>
      </c>
      <c r="D133" s="195">
        <v>179.91360691144709</v>
      </c>
      <c r="E133" s="195">
        <v>0</v>
      </c>
      <c r="F133" s="257">
        <f>purchase!T135</f>
        <v>0</v>
      </c>
      <c r="G133" s="257">
        <f t="shared" si="6"/>
        <v>0</v>
      </c>
      <c r="H133" s="269"/>
      <c r="I133" s="193"/>
      <c r="J133" s="190"/>
      <c r="K133" s="270"/>
      <c r="L133" s="190"/>
      <c r="M133" s="270"/>
      <c r="N133" s="190"/>
      <c r="O133" s="270"/>
      <c r="P133" s="190"/>
      <c r="Q133" s="270"/>
      <c r="R133" s="190"/>
      <c r="S133" s="270"/>
      <c r="T133" s="190"/>
      <c r="U133" s="270"/>
      <c r="V133" s="190"/>
      <c r="W133" s="271"/>
      <c r="X133" s="261">
        <f t="shared" si="9"/>
        <v>0</v>
      </c>
      <c r="Y133" s="187">
        <f>purchase!U135</f>
        <v>179.91360691144709</v>
      </c>
      <c r="Z133" s="188">
        <f t="shared" si="10"/>
        <v>0</v>
      </c>
      <c r="AA133" s="153" t="str">
        <f t="shared" si="11"/>
        <v>০</v>
      </c>
    </row>
    <row r="134" spans="1:27" x14ac:dyDescent="0.4">
      <c r="A134" s="151">
        <v>132</v>
      </c>
      <c r="B134" s="152" t="s">
        <v>317</v>
      </c>
      <c r="C134" s="151" t="s">
        <v>31</v>
      </c>
      <c r="D134" s="195">
        <v>45</v>
      </c>
      <c r="E134" s="195">
        <v>0</v>
      </c>
      <c r="F134" s="257">
        <f>purchase!T136</f>
        <v>23</v>
      </c>
      <c r="G134" s="257">
        <f>E134+F134</f>
        <v>23</v>
      </c>
      <c r="H134" s="269">
        <v>20</v>
      </c>
      <c r="I134" s="193">
        <v>23</v>
      </c>
      <c r="J134" s="190"/>
      <c r="K134" s="270"/>
      <c r="L134" s="190"/>
      <c r="M134" s="270"/>
      <c r="N134" s="190"/>
      <c r="O134" s="270"/>
      <c r="P134" s="190"/>
      <c r="Q134" s="270"/>
      <c r="R134" s="190"/>
      <c r="S134" s="270"/>
      <c r="T134" s="190"/>
      <c r="U134" s="270"/>
      <c r="V134" s="190"/>
      <c r="W134" s="271"/>
      <c r="X134" s="261">
        <f t="shared" si="9"/>
        <v>23</v>
      </c>
      <c r="Y134" s="187">
        <f>purchase!U136</f>
        <v>31.304347826086957</v>
      </c>
      <c r="Z134" s="188">
        <f t="shared" si="10"/>
        <v>0</v>
      </c>
      <c r="AA134" s="153" t="str">
        <f t="shared" si="11"/>
        <v>০</v>
      </c>
    </row>
    <row r="135" spans="1:27" x14ac:dyDescent="0.4">
      <c r="A135" s="151">
        <v>133</v>
      </c>
      <c r="B135" s="152" t="s">
        <v>318</v>
      </c>
      <c r="C135" s="151" t="s">
        <v>9</v>
      </c>
      <c r="D135" s="195">
        <v>0</v>
      </c>
      <c r="E135" s="195">
        <v>0</v>
      </c>
      <c r="F135" s="257">
        <f>purchase!T137</f>
        <v>0</v>
      </c>
      <c r="G135" s="257">
        <f>E135+F135</f>
        <v>0</v>
      </c>
      <c r="H135" s="269"/>
      <c r="I135" s="193"/>
      <c r="J135" s="190"/>
      <c r="K135" s="270"/>
      <c r="L135" s="190"/>
      <c r="M135" s="270"/>
      <c r="N135" s="190"/>
      <c r="O135" s="270"/>
      <c r="P135" s="190"/>
      <c r="Q135" s="270"/>
      <c r="R135" s="190"/>
      <c r="S135" s="270"/>
      <c r="T135" s="190"/>
      <c r="U135" s="270"/>
      <c r="V135" s="190"/>
      <c r="W135" s="271"/>
      <c r="X135" s="261">
        <f t="shared" si="9"/>
        <v>0</v>
      </c>
      <c r="Y135" s="187">
        <f>purchase!U137</f>
        <v>0</v>
      </c>
      <c r="Z135" s="188">
        <f t="shared" si="10"/>
        <v>0</v>
      </c>
      <c r="AA135" s="153" t="str">
        <f t="shared" si="11"/>
        <v>০</v>
      </c>
    </row>
    <row r="136" spans="1:27" x14ac:dyDescent="0.4">
      <c r="A136" s="151">
        <v>134</v>
      </c>
      <c r="B136" s="152" t="s">
        <v>316</v>
      </c>
      <c r="C136" s="151" t="s">
        <v>9</v>
      </c>
      <c r="D136" s="195">
        <v>480</v>
      </c>
      <c r="E136" s="195">
        <v>0</v>
      </c>
      <c r="F136" s="257">
        <f>purchase!T138</f>
        <v>0</v>
      </c>
      <c r="G136" s="257">
        <f t="shared" ref="G136:G196" si="12">E136+F136</f>
        <v>0</v>
      </c>
      <c r="H136" s="269"/>
      <c r="I136" s="193"/>
      <c r="J136" s="190"/>
      <c r="K136" s="270"/>
      <c r="L136" s="190"/>
      <c r="M136" s="270"/>
      <c r="N136" s="190"/>
      <c r="O136" s="270"/>
      <c r="P136" s="190"/>
      <c r="Q136" s="270"/>
      <c r="R136" s="190"/>
      <c r="S136" s="270"/>
      <c r="T136" s="190"/>
      <c r="U136" s="270"/>
      <c r="V136" s="190"/>
      <c r="W136" s="271"/>
      <c r="X136" s="261">
        <f t="shared" si="9"/>
        <v>0</v>
      </c>
      <c r="Y136" s="187">
        <f>purchase!U138</f>
        <v>480</v>
      </c>
      <c r="Z136" s="188">
        <f t="shared" si="10"/>
        <v>0</v>
      </c>
      <c r="AA136" s="153" t="str">
        <f t="shared" si="11"/>
        <v>০</v>
      </c>
    </row>
    <row r="137" spans="1:27" x14ac:dyDescent="0.4">
      <c r="A137" s="151">
        <v>135</v>
      </c>
      <c r="B137" s="152" t="s">
        <v>319</v>
      </c>
      <c r="C137" s="151" t="s">
        <v>9</v>
      </c>
      <c r="D137" s="195">
        <v>110</v>
      </c>
      <c r="E137" s="195">
        <v>0</v>
      </c>
      <c r="F137" s="257">
        <f>purchase!T139</f>
        <v>0</v>
      </c>
      <c r="G137" s="257">
        <f t="shared" si="12"/>
        <v>0</v>
      </c>
      <c r="H137" s="269"/>
      <c r="I137" s="193"/>
      <c r="J137" s="190"/>
      <c r="K137" s="270"/>
      <c r="L137" s="190"/>
      <c r="M137" s="270"/>
      <c r="N137" s="190"/>
      <c r="O137" s="270"/>
      <c r="P137" s="190"/>
      <c r="Q137" s="270"/>
      <c r="R137" s="190"/>
      <c r="S137" s="270"/>
      <c r="T137" s="190"/>
      <c r="U137" s="270"/>
      <c r="V137" s="190"/>
      <c r="W137" s="271"/>
      <c r="X137" s="261">
        <f t="shared" si="9"/>
        <v>0</v>
      </c>
      <c r="Y137" s="187">
        <f>purchase!U139</f>
        <v>110</v>
      </c>
      <c r="Z137" s="188">
        <f t="shared" si="10"/>
        <v>0</v>
      </c>
      <c r="AA137" s="153" t="str">
        <f t="shared" si="11"/>
        <v>০</v>
      </c>
    </row>
    <row r="138" spans="1:27" x14ac:dyDescent="0.4">
      <c r="A138" s="151">
        <v>136</v>
      </c>
      <c r="B138" s="152" t="s">
        <v>131</v>
      </c>
      <c r="C138" s="151" t="s">
        <v>31</v>
      </c>
      <c r="D138" s="195">
        <v>25</v>
      </c>
      <c r="E138" s="195">
        <v>0</v>
      </c>
      <c r="F138" s="257">
        <f>purchase!T140</f>
        <v>0</v>
      </c>
      <c r="G138" s="257">
        <f t="shared" si="12"/>
        <v>0</v>
      </c>
      <c r="H138" s="269"/>
      <c r="I138" s="193"/>
      <c r="J138" s="190"/>
      <c r="K138" s="270"/>
      <c r="L138" s="190"/>
      <c r="M138" s="270"/>
      <c r="N138" s="190"/>
      <c r="O138" s="270"/>
      <c r="P138" s="190"/>
      <c r="Q138" s="270"/>
      <c r="R138" s="190"/>
      <c r="S138" s="270"/>
      <c r="T138" s="190"/>
      <c r="U138" s="270"/>
      <c r="V138" s="190"/>
      <c r="W138" s="271"/>
      <c r="X138" s="261">
        <f t="shared" si="9"/>
        <v>0</v>
      </c>
      <c r="Y138" s="187">
        <f>purchase!U140</f>
        <v>25</v>
      </c>
      <c r="Z138" s="188">
        <f t="shared" si="10"/>
        <v>0</v>
      </c>
      <c r="AA138" s="153" t="str">
        <f t="shared" si="11"/>
        <v>০</v>
      </c>
    </row>
    <row r="139" spans="1:27" x14ac:dyDescent="0.4">
      <c r="A139" s="151">
        <v>137</v>
      </c>
      <c r="B139" s="152" t="s">
        <v>132</v>
      </c>
      <c r="C139" s="151" t="s">
        <v>31</v>
      </c>
      <c r="D139" s="195">
        <v>0</v>
      </c>
      <c r="E139" s="195">
        <v>0</v>
      </c>
      <c r="F139" s="257">
        <f>purchase!T141</f>
        <v>0</v>
      </c>
      <c r="G139" s="257">
        <f t="shared" si="12"/>
        <v>0</v>
      </c>
      <c r="H139" s="269"/>
      <c r="I139" s="193"/>
      <c r="J139" s="190"/>
      <c r="K139" s="270"/>
      <c r="L139" s="190"/>
      <c r="M139" s="270"/>
      <c r="N139" s="190"/>
      <c r="O139" s="270"/>
      <c r="P139" s="190"/>
      <c r="Q139" s="270"/>
      <c r="R139" s="190"/>
      <c r="S139" s="270"/>
      <c r="T139" s="190"/>
      <c r="U139" s="270"/>
      <c r="V139" s="190"/>
      <c r="W139" s="271"/>
      <c r="X139" s="261">
        <f t="shared" si="9"/>
        <v>0</v>
      </c>
      <c r="Y139" s="187">
        <f>purchase!U141</f>
        <v>0</v>
      </c>
      <c r="Z139" s="188">
        <f t="shared" si="10"/>
        <v>0</v>
      </c>
      <c r="AA139" s="153" t="str">
        <f t="shared" si="11"/>
        <v>০</v>
      </c>
    </row>
    <row r="140" spans="1:27" x14ac:dyDescent="0.4">
      <c r="A140" s="151">
        <v>138</v>
      </c>
      <c r="B140" s="152" t="s">
        <v>133</v>
      </c>
      <c r="C140" s="151" t="s">
        <v>31</v>
      </c>
      <c r="D140" s="195">
        <v>0</v>
      </c>
      <c r="E140" s="195">
        <v>0</v>
      </c>
      <c r="F140" s="257">
        <f>purchase!T142</f>
        <v>0</v>
      </c>
      <c r="G140" s="257">
        <f t="shared" si="12"/>
        <v>0</v>
      </c>
      <c r="H140" s="269"/>
      <c r="I140" s="193"/>
      <c r="J140" s="190"/>
      <c r="K140" s="270"/>
      <c r="L140" s="190"/>
      <c r="M140" s="270"/>
      <c r="N140" s="190"/>
      <c r="O140" s="270"/>
      <c r="P140" s="190"/>
      <c r="Q140" s="270"/>
      <c r="R140" s="190"/>
      <c r="S140" s="270"/>
      <c r="T140" s="190"/>
      <c r="U140" s="270"/>
      <c r="V140" s="190"/>
      <c r="W140" s="271"/>
      <c r="X140" s="261">
        <f t="shared" si="9"/>
        <v>0</v>
      </c>
      <c r="Y140" s="187">
        <f>purchase!U142</f>
        <v>0</v>
      </c>
      <c r="Z140" s="188">
        <f t="shared" si="10"/>
        <v>0</v>
      </c>
      <c r="AA140" s="153" t="str">
        <f t="shared" si="11"/>
        <v>০</v>
      </c>
    </row>
    <row r="141" spans="1:27" x14ac:dyDescent="0.4">
      <c r="A141" s="151">
        <v>139</v>
      </c>
      <c r="B141" s="152" t="s">
        <v>134</v>
      </c>
      <c r="C141" s="151" t="s">
        <v>31</v>
      </c>
      <c r="D141" s="195">
        <v>19</v>
      </c>
      <c r="E141" s="195">
        <v>0</v>
      </c>
      <c r="F141" s="257">
        <f>purchase!T143</f>
        <v>82</v>
      </c>
      <c r="G141" s="257">
        <f t="shared" si="12"/>
        <v>82</v>
      </c>
      <c r="H141" s="269"/>
      <c r="I141" s="193"/>
      <c r="J141" s="190"/>
      <c r="K141" s="270"/>
      <c r="L141" s="190"/>
      <c r="M141" s="270"/>
      <c r="N141" s="190"/>
      <c r="O141" s="270"/>
      <c r="P141" s="190"/>
      <c r="Q141" s="270"/>
      <c r="R141" s="190"/>
      <c r="S141" s="270"/>
      <c r="T141" s="190"/>
      <c r="U141" s="270"/>
      <c r="V141" s="190">
        <v>50</v>
      </c>
      <c r="W141" s="271">
        <v>50</v>
      </c>
      <c r="X141" s="261">
        <f t="shared" si="9"/>
        <v>50</v>
      </c>
      <c r="Y141" s="187">
        <f>purchase!U143</f>
        <v>20.621951219512194</v>
      </c>
      <c r="Z141" s="188">
        <f t="shared" si="10"/>
        <v>32</v>
      </c>
      <c r="AA141" s="153" t="str">
        <f t="shared" si="11"/>
        <v xml:space="preserve"> </v>
      </c>
    </row>
    <row r="142" spans="1:27" x14ac:dyDescent="0.4">
      <c r="A142" s="151">
        <v>140</v>
      </c>
      <c r="B142" s="152" t="s">
        <v>135</v>
      </c>
      <c r="C142" s="151" t="s">
        <v>31</v>
      </c>
      <c r="D142" s="195">
        <v>19</v>
      </c>
      <c r="E142" s="195">
        <v>0</v>
      </c>
      <c r="F142" s="257">
        <f>purchase!T144</f>
        <v>2</v>
      </c>
      <c r="G142" s="257">
        <f t="shared" si="12"/>
        <v>2</v>
      </c>
      <c r="H142" s="269"/>
      <c r="I142" s="193"/>
      <c r="J142" s="190"/>
      <c r="K142" s="270"/>
      <c r="L142" s="190"/>
      <c r="M142" s="270"/>
      <c r="N142" s="190"/>
      <c r="O142" s="270"/>
      <c r="P142" s="190"/>
      <c r="Q142" s="270"/>
      <c r="R142" s="190"/>
      <c r="S142" s="270"/>
      <c r="T142" s="190"/>
      <c r="U142" s="270"/>
      <c r="V142" s="190"/>
      <c r="W142" s="271">
        <v>2</v>
      </c>
      <c r="X142" s="261">
        <f t="shared" si="9"/>
        <v>2</v>
      </c>
      <c r="Y142" s="187">
        <f>purchase!U144</f>
        <v>70</v>
      </c>
      <c r="Z142" s="188">
        <f t="shared" si="10"/>
        <v>0</v>
      </c>
      <c r="AA142" s="153" t="str">
        <f t="shared" si="11"/>
        <v>০</v>
      </c>
    </row>
    <row r="143" spans="1:27" x14ac:dyDescent="0.4">
      <c r="A143" s="151">
        <v>141</v>
      </c>
      <c r="B143" s="152" t="s">
        <v>293</v>
      </c>
      <c r="C143" s="151" t="s">
        <v>9</v>
      </c>
      <c r="D143" s="195">
        <v>1150</v>
      </c>
      <c r="E143" s="195">
        <v>0</v>
      </c>
      <c r="F143" s="257">
        <f>purchase!T145</f>
        <v>147</v>
      </c>
      <c r="G143" s="257">
        <f t="shared" si="12"/>
        <v>147</v>
      </c>
      <c r="H143" s="269">
        <v>6</v>
      </c>
      <c r="I143" s="193">
        <v>6</v>
      </c>
      <c r="J143" s="190">
        <v>40</v>
      </c>
      <c r="K143" s="270">
        <v>40</v>
      </c>
      <c r="L143" s="190"/>
      <c r="M143" s="270"/>
      <c r="N143" s="190"/>
      <c r="O143" s="270"/>
      <c r="P143" s="190"/>
      <c r="Q143" s="270"/>
      <c r="R143" s="190">
        <v>30</v>
      </c>
      <c r="S143" s="270">
        <v>30</v>
      </c>
      <c r="T143" s="190">
        <v>46</v>
      </c>
      <c r="U143" s="270">
        <v>46</v>
      </c>
      <c r="V143" s="190">
        <v>25</v>
      </c>
      <c r="W143" s="271">
        <v>25</v>
      </c>
      <c r="X143" s="261">
        <f t="shared" si="9"/>
        <v>147</v>
      </c>
      <c r="Y143" s="187">
        <f>purchase!U145</f>
        <v>1150</v>
      </c>
      <c r="Z143" s="188">
        <f t="shared" si="10"/>
        <v>0</v>
      </c>
      <c r="AA143" s="153" t="str">
        <f t="shared" si="11"/>
        <v>০</v>
      </c>
    </row>
    <row r="144" spans="1:27" x14ac:dyDescent="0.4">
      <c r="A144" s="151">
        <v>142</v>
      </c>
      <c r="B144" s="152" t="s">
        <v>136</v>
      </c>
      <c r="C144" s="151" t="s">
        <v>9</v>
      </c>
      <c r="D144" s="195">
        <v>0</v>
      </c>
      <c r="E144" s="195">
        <v>0</v>
      </c>
      <c r="F144" s="257">
        <f>purchase!T146</f>
        <v>0</v>
      </c>
      <c r="G144" s="257">
        <f t="shared" si="12"/>
        <v>0</v>
      </c>
      <c r="H144" s="269"/>
      <c r="I144" s="193"/>
      <c r="J144" s="190"/>
      <c r="K144" s="270"/>
      <c r="L144" s="190"/>
      <c r="M144" s="270"/>
      <c r="N144" s="190"/>
      <c r="O144" s="270"/>
      <c r="P144" s="190"/>
      <c r="Q144" s="270"/>
      <c r="R144" s="190"/>
      <c r="S144" s="270"/>
      <c r="T144" s="190"/>
      <c r="U144" s="270"/>
      <c r="V144" s="190"/>
      <c r="W144" s="271"/>
      <c r="X144" s="261">
        <f t="shared" si="9"/>
        <v>0</v>
      </c>
      <c r="Y144" s="187">
        <f>purchase!U146</f>
        <v>0</v>
      </c>
      <c r="Z144" s="188">
        <f t="shared" si="10"/>
        <v>0</v>
      </c>
      <c r="AA144" s="153" t="str">
        <f t="shared" si="11"/>
        <v>০</v>
      </c>
    </row>
    <row r="145" spans="1:27" x14ac:dyDescent="0.4">
      <c r="A145" s="151">
        <v>143</v>
      </c>
      <c r="B145" s="152" t="s">
        <v>137</v>
      </c>
      <c r="C145" s="151" t="s">
        <v>9</v>
      </c>
      <c r="D145" s="195">
        <v>800</v>
      </c>
      <c r="E145" s="195">
        <v>0</v>
      </c>
      <c r="F145" s="257">
        <f>purchase!T147</f>
        <v>0</v>
      </c>
      <c r="G145" s="257">
        <f t="shared" si="12"/>
        <v>0</v>
      </c>
      <c r="H145" s="269"/>
      <c r="I145" s="193"/>
      <c r="J145" s="190"/>
      <c r="K145" s="270"/>
      <c r="L145" s="190"/>
      <c r="M145" s="270"/>
      <c r="N145" s="190"/>
      <c r="O145" s="270"/>
      <c r="P145" s="190"/>
      <c r="Q145" s="270"/>
      <c r="R145" s="190"/>
      <c r="S145" s="270"/>
      <c r="T145" s="190"/>
      <c r="U145" s="270"/>
      <c r="V145" s="190"/>
      <c r="W145" s="271"/>
      <c r="X145" s="261">
        <f t="shared" si="9"/>
        <v>0</v>
      </c>
      <c r="Y145" s="187">
        <f>purchase!U147</f>
        <v>800</v>
      </c>
      <c r="Z145" s="188">
        <f t="shared" si="10"/>
        <v>0</v>
      </c>
      <c r="AA145" s="153" t="str">
        <f t="shared" si="11"/>
        <v>০</v>
      </c>
    </row>
    <row r="146" spans="1:27" x14ac:dyDescent="0.4">
      <c r="A146" s="151">
        <v>144</v>
      </c>
      <c r="B146" s="152" t="s">
        <v>138</v>
      </c>
      <c r="C146" s="151" t="s">
        <v>9</v>
      </c>
      <c r="D146" s="195">
        <v>2250</v>
      </c>
      <c r="E146" s="195">
        <v>0</v>
      </c>
      <c r="F146" s="257">
        <f>purchase!T148</f>
        <v>1</v>
      </c>
      <c r="G146" s="257">
        <f t="shared" si="12"/>
        <v>1</v>
      </c>
      <c r="H146" s="269"/>
      <c r="I146" s="193"/>
      <c r="J146" s="190"/>
      <c r="K146" s="270"/>
      <c r="L146" s="190"/>
      <c r="M146" s="270"/>
      <c r="N146" s="190"/>
      <c r="O146" s="270"/>
      <c r="P146" s="190"/>
      <c r="Q146" s="270"/>
      <c r="R146" s="190"/>
      <c r="S146" s="270"/>
      <c r="T146" s="190"/>
      <c r="U146" s="270"/>
      <c r="V146" s="190">
        <v>1</v>
      </c>
      <c r="W146" s="271">
        <v>1</v>
      </c>
      <c r="X146" s="261">
        <f t="shared" si="9"/>
        <v>1</v>
      </c>
      <c r="Y146" s="187">
        <f>purchase!U148</f>
        <v>1150</v>
      </c>
      <c r="Z146" s="188">
        <f t="shared" si="10"/>
        <v>0</v>
      </c>
      <c r="AA146" s="153" t="str">
        <f t="shared" si="11"/>
        <v>০</v>
      </c>
    </row>
    <row r="147" spans="1:27" x14ac:dyDescent="0.4">
      <c r="A147" s="151">
        <v>145</v>
      </c>
      <c r="B147" s="152" t="s">
        <v>139</v>
      </c>
      <c r="C147" s="151" t="s">
        <v>9</v>
      </c>
      <c r="D147" s="195">
        <v>750</v>
      </c>
      <c r="E147" s="195">
        <v>0</v>
      </c>
      <c r="F147" s="257">
        <f>purchase!T149</f>
        <v>0</v>
      </c>
      <c r="G147" s="257">
        <f t="shared" si="12"/>
        <v>0</v>
      </c>
      <c r="H147" s="269"/>
      <c r="I147" s="193"/>
      <c r="J147" s="190"/>
      <c r="K147" s="270"/>
      <c r="L147" s="190"/>
      <c r="M147" s="270"/>
      <c r="N147" s="190"/>
      <c r="O147" s="270"/>
      <c r="P147" s="190"/>
      <c r="Q147" s="270"/>
      <c r="R147" s="190"/>
      <c r="S147" s="270"/>
      <c r="T147" s="190"/>
      <c r="U147" s="270"/>
      <c r="V147" s="190"/>
      <c r="W147" s="271"/>
      <c r="X147" s="261">
        <f t="shared" si="9"/>
        <v>0</v>
      </c>
      <c r="Y147" s="187">
        <f>purchase!U149</f>
        <v>750</v>
      </c>
      <c r="Z147" s="188">
        <f t="shared" si="10"/>
        <v>0</v>
      </c>
      <c r="AA147" s="153" t="str">
        <f t="shared" si="11"/>
        <v>০</v>
      </c>
    </row>
    <row r="148" spans="1:27" x14ac:dyDescent="0.4">
      <c r="A148" s="151">
        <v>146</v>
      </c>
      <c r="B148" s="152" t="s">
        <v>140</v>
      </c>
      <c r="C148" s="151" t="s">
        <v>9</v>
      </c>
      <c r="D148" s="195">
        <v>0</v>
      </c>
      <c r="E148" s="195">
        <v>0</v>
      </c>
      <c r="F148" s="257">
        <f>purchase!T150</f>
        <v>0</v>
      </c>
      <c r="G148" s="257">
        <f t="shared" si="12"/>
        <v>0</v>
      </c>
      <c r="H148" s="269"/>
      <c r="I148" s="193"/>
      <c r="J148" s="190"/>
      <c r="K148" s="270"/>
      <c r="L148" s="190"/>
      <c r="M148" s="270"/>
      <c r="N148" s="190"/>
      <c r="O148" s="270"/>
      <c r="P148" s="190"/>
      <c r="Q148" s="270"/>
      <c r="R148" s="190">
        <v>4</v>
      </c>
      <c r="S148" s="270"/>
      <c r="T148" s="190">
        <v>4</v>
      </c>
      <c r="U148" s="270"/>
      <c r="V148" s="190"/>
      <c r="W148" s="271"/>
      <c r="X148" s="261">
        <f t="shared" si="9"/>
        <v>0</v>
      </c>
      <c r="Y148" s="187">
        <f>purchase!U150</f>
        <v>0</v>
      </c>
      <c r="Z148" s="188">
        <f t="shared" si="10"/>
        <v>0</v>
      </c>
      <c r="AA148" s="153" t="str">
        <f t="shared" si="11"/>
        <v>০</v>
      </c>
    </row>
    <row r="149" spans="1:27" x14ac:dyDescent="0.4">
      <c r="A149" s="151">
        <v>147</v>
      </c>
      <c r="B149" s="152" t="s">
        <v>141</v>
      </c>
      <c r="C149" s="151" t="s">
        <v>9</v>
      </c>
      <c r="D149" s="195">
        <v>543.52941176470586</v>
      </c>
      <c r="E149" s="195">
        <v>0</v>
      </c>
      <c r="F149" s="257">
        <f>purchase!T151</f>
        <v>0</v>
      </c>
      <c r="G149" s="257">
        <f t="shared" si="12"/>
        <v>0</v>
      </c>
      <c r="H149" s="269"/>
      <c r="I149" s="193"/>
      <c r="J149" s="190"/>
      <c r="K149" s="270"/>
      <c r="L149" s="190"/>
      <c r="M149" s="270"/>
      <c r="N149" s="190"/>
      <c r="O149" s="270"/>
      <c r="P149" s="190"/>
      <c r="Q149" s="270"/>
      <c r="R149" s="190"/>
      <c r="S149" s="270"/>
      <c r="T149" s="190"/>
      <c r="U149" s="270"/>
      <c r="V149" s="190"/>
      <c r="W149" s="271"/>
      <c r="X149" s="261">
        <f t="shared" si="9"/>
        <v>0</v>
      </c>
      <c r="Y149" s="187">
        <f>purchase!U151</f>
        <v>543.52941176470586</v>
      </c>
      <c r="Z149" s="188">
        <f t="shared" si="10"/>
        <v>0</v>
      </c>
      <c r="AA149" s="153" t="str">
        <f t="shared" si="11"/>
        <v>০</v>
      </c>
    </row>
    <row r="150" spans="1:27" x14ac:dyDescent="0.4">
      <c r="A150" s="151">
        <v>148</v>
      </c>
      <c r="B150" s="152" t="s">
        <v>226</v>
      </c>
      <c r="C150" s="151" t="s">
        <v>31</v>
      </c>
      <c r="D150" s="195">
        <v>338.96190066242906</v>
      </c>
      <c r="E150" s="195">
        <v>4.0400000000001342</v>
      </c>
      <c r="F150" s="257">
        <f>purchase!T152</f>
        <v>193.7</v>
      </c>
      <c r="G150" s="257">
        <f t="shared" si="12"/>
        <v>197.74000000000012</v>
      </c>
      <c r="H150" s="269">
        <v>10</v>
      </c>
      <c r="I150" s="193">
        <v>8</v>
      </c>
      <c r="J150" s="190">
        <v>8</v>
      </c>
      <c r="K150" s="270">
        <v>8.5</v>
      </c>
      <c r="L150" s="190">
        <v>8</v>
      </c>
      <c r="M150" s="270">
        <v>8</v>
      </c>
      <c r="N150" s="190">
        <v>10</v>
      </c>
      <c r="O150" s="270">
        <v>12</v>
      </c>
      <c r="P150" s="190">
        <v>8</v>
      </c>
      <c r="Q150" s="270">
        <v>8.5</v>
      </c>
      <c r="R150" s="190">
        <v>19</v>
      </c>
      <c r="S150" s="270">
        <v>32</v>
      </c>
      <c r="T150" s="190">
        <v>48</v>
      </c>
      <c r="U150" s="270">
        <v>50</v>
      </c>
      <c r="V150" s="190">
        <v>50</v>
      </c>
      <c r="W150" s="271">
        <v>58.7</v>
      </c>
      <c r="X150" s="261">
        <f t="shared" si="9"/>
        <v>185.7</v>
      </c>
      <c r="Y150" s="187">
        <f>purchase!U152</f>
        <v>293.83066597831703</v>
      </c>
      <c r="Z150" s="188">
        <f t="shared" si="10"/>
        <v>12.040000000000134</v>
      </c>
      <c r="AA150" s="153" t="str">
        <f t="shared" si="11"/>
        <v xml:space="preserve"> </v>
      </c>
    </row>
    <row r="151" spans="1:27" x14ac:dyDescent="0.4">
      <c r="A151" s="151">
        <v>149</v>
      </c>
      <c r="B151" s="152" t="s">
        <v>142</v>
      </c>
      <c r="C151" s="151" t="s">
        <v>9</v>
      </c>
      <c r="D151" s="195">
        <v>0</v>
      </c>
      <c r="E151" s="195">
        <v>0</v>
      </c>
      <c r="F151" s="257">
        <f>purchase!T153</f>
        <v>0</v>
      </c>
      <c r="G151" s="257">
        <f t="shared" si="12"/>
        <v>0</v>
      </c>
      <c r="H151" s="269"/>
      <c r="I151" s="193"/>
      <c r="J151" s="190"/>
      <c r="K151" s="270"/>
      <c r="L151" s="190"/>
      <c r="M151" s="270"/>
      <c r="N151" s="190"/>
      <c r="O151" s="270"/>
      <c r="P151" s="190"/>
      <c r="Q151" s="270"/>
      <c r="R151" s="190"/>
      <c r="S151" s="270"/>
      <c r="T151" s="190"/>
      <c r="U151" s="270"/>
      <c r="V151" s="190"/>
      <c r="W151" s="271"/>
      <c r="X151" s="261">
        <f t="shared" si="9"/>
        <v>0</v>
      </c>
      <c r="Y151" s="187">
        <f>purchase!U153</f>
        <v>0</v>
      </c>
      <c r="Z151" s="188">
        <f t="shared" si="10"/>
        <v>0</v>
      </c>
      <c r="AA151" s="153" t="str">
        <f t="shared" si="11"/>
        <v>০</v>
      </c>
    </row>
    <row r="152" spans="1:27" x14ac:dyDescent="0.4">
      <c r="A152" s="151">
        <v>150</v>
      </c>
      <c r="B152" s="152" t="s">
        <v>251</v>
      </c>
      <c r="C152" s="151" t="s">
        <v>9</v>
      </c>
      <c r="D152" s="195">
        <v>224.82110912343475</v>
      </c>
      <c r="E152" s="195">
        <v>0</v>
      </c>
      <c r="F152" s="257">
        <f>purchase!T154</f>
        <v>30.799999999999997</v>
      </c>
      <c r="G152" s="257">
        <f t="shared" si="12"/>
        <v>30.799999999999997</v>
      </c>
      <c r="H152" s="269">
        <v>2.5</v>
      </c>
      <c r="I152" s="193">
        <v>2.5</v>
      </c>
      <c r="J152" s="190">
        <v>4.0999999999999996</v>
      </c>
      <c r="K152" s="270">
        <v>4.0999999999999996</v>
      </c>
      <c r="L152" s="190"/>
      <c r="M152" s="270"/>
      <c r="N152" s="190"/>
      <c r="O152" s="270"/>
      <c r="P152" s="190"/>
      <c r="Q152" s="270"/>
      <c r="R152" s="190">
        <v>4</v>
      </c>
      <c r="S152" s="270">
        <v>4</v>
      </c>
      <c r="T152" s="190">
        <v>10</v>
      </c>
      <c r="U152" s="270">
        <v>10</v>
      </c>
      <c r="V152" s="190">
        <v>10.199999999999999</v>
      </c>
      <c r="W152" s="271">
        <v>10.199999999999999</v>
      </c>
      <c r="X152" s="261">
        <f t="shared" si="9"/>
        <v>30.799999999999997</v>
      </c>
      <c r="Y152" s="187">
        <f>purchase!U154</f>
        <v>268.73376623376623</v>
      </c>
      <c r="Z152" s="188">
        <f t="shared" si="10"/>
        <v>0</v>
      </c>
      <c r="AA152" s="153" t="str">
        <f t="shared" si="11"/>
        <v>০</v>
      </c>
    </row>
    <row r="153" spans="1:27" x14ac:dyDescent="0.4">
      <c r="A153" s="151">
        <v>151</v>
      </c>
      <c r="B153" s="152" t="s">
        <v>143</v>
      </c>
      <c r="C153" s="151" t="s">
        <v>9</v>
      </c>
      <c r="D153" s="195">
        <v>340.97034560577367</v>
      </c>
      <c r="E153" s="195">
        <v>9.259999999999927</v>
      </c>
      <c r="F153" s="257">
        <f>purchase!T155</f>
        <v>48.25</v>
      </c>
      <c r="G153" s="257">
        <f t="shared" si="12"/>
        <v>57.509999999999927</v>
      </c>
      <c r="H153" s="269"/>
      <c r="I153" s="193"/>
      <c r="J153" s="190"/>
      <c r="K153" s="270"/>
      <c r="L153" s="190"/>
      <c r="M153" s="270"/>
      <c r="N153" s="190">
        <v>5</v>
      </c>
      <c r="O153" s="270">
        <v>7.5</v>
      </c>
      <c r="P153" s="190"/>
      <c r="Q153" s="270"/>
      <c r="R153" s="190">
        <v>10</v>
      </c>
      <c r="S153" s="270">
        <v>10</v>
      </c>
      <c r="T153" s="190">
        <v>22</v>
      </c>
      <c r="U153" s="270">
        <v>22</v>
      </c>
      <c r="V153" s="190">
        <v>8</v>
      </c>
      <c r="W153" s="271">
        <v>8.9</v>
      </c>
      <c r="X153" s="261">
        <f t="shared" si="9"/>
        <v>48.4</v>
      </c>
      <c r="Y153" s="187">
        <f>purchase!U155</f>
        <v>337.49222797927462</v>
      </c>
      <c r="Z153" s="188">
        <f t="shared" si="10"/>
        <v>9.1099999999999284</v>
      </c>
      <c r="AA153" s="153" t="str">
        <f t="shared" si="11"/>
        <v xml:space="preserve"> </v>
      </c>
    </row>
    <row r="154" spans="1:27" x14ac:dyDescent="0.4">
      <c r="A154" s="151">
        <v>152</v>
      </c>
      <c r="B154" s="152" t="s">
        <v>294</v>
      </c>
      <c r="C154" s="151" t="s">
        <v>9</v>
      </c>
      <c r="D154" s="195">
        <v>720</v>
      </c>
      <c r="E154" s="195">
        <v>0</v>
      </c>
      <c r="F154" s="257">
        <f>purchase!T156</f>
        <v>21.2</v>
      </c>
      <c r="G154" s="257">
        <f t="shared" si="12"/>
        <v>21.2</v>
      </c>
      <c r="H154" s="269">
        <v>10</v>
      </c>
      <c r="I154" s="193">
        <v>10.5</v>
      </c>
      <c r="J154" s="190"/>
      <c r="K154" s="270"/>
      <c r="L154" s="190"/>
      <c r="M154" s="270"/>
      <c r="N154" s="190"/>
      <c r="O154" s="270"/>
      <c r="P154" s="190"/>
      <c r="Q154" s="270"/>
      <c r="R154" s="190"/>
      <c r="S154" s="270"/>
      <c r="T154" s="190"/>
      <c r="U154" s="270"/>
      <c r="V154" s="190">
        <v>10</v>
      </c>
      <c r="W154" s="271">
        <v>10.7</v>
      </c>
      <c r="X154" s="261">
        <f t="shared" si="9"/>
        <v>21.2</v>
      </c>
      <c r="Y154" s="187">
        <f>purchase!U156</f>
        <v>335.14150943396226</v>
      </c>
      <c r="Z154" s="188">
        <f t="shared" si="10"/>
        <v>0</v>
      </c>
      <c r="AA154" s="153" t="str">
        <f t="shared" si="11"/>
        <v>০</v>
      </c>
    </row>
    <row r="155" spans="1:27" x14ac:dyDescent="0.4">
      <c r="A155" s="151">
        <v>153</v>
      </c>
      <c r="B155" s="152" t="s">
        <v>144</v>
      </c>
      <c r="C155" s="151" t="s">
        <v>9</v>
      </c>
      <c r="D155" s="195">
        <v>1949.7692953020135</v>
      </c>
      <c r="E155" s="195">
        <v>0.98000000000000043</v>
      </c>
      <c r="F155" s="257">
        <f>purchase!T157</f>
        <v>0</v>
      </c>
      <c r="G155" s="257">
        <f t="shared" si="12"/>
        <v>0.98000000000000043</v>
      </c>
      <c r="H155" s="269"/>
      <c r="I155" s="193"/>
      <c r="J155" s="190"/>
      <c r="K155" s="270"/>
      <c r="L155" s="190"/>
      <c r="M155" s="270"/>
      <c r="N155" s="190"/>
      <c r="O155" s="270"/>
      <c r="P155" s="190"/>
      <c r="Q155" s="270"/>
      <c r="R155" s="190"/>
      <c r="S155" s="270"/>
      <c r="T155" s="190"/>
      <c r="U155" s="270"/>
      <c r="V155" s="190"/>
      <c r="W155" s="271"/>
      <c r="X155" s="261">
        <f t="shared" si="9"/>
        <v>0</v>
      </c>
      <c r="Y155" s="187">
        <f>purchase!U157</f>
        <v>1949.7692953020135</v>
      </c>
      <c r="Z155" s="188">
        <f t="shared" si="10"/>
        <v>0.98000000000000043</v>
      </c>
      <c r="AA155" s="153" t="str">
        <f t="shared" si="11"/>
        <v>NZ</v>
      </c>
    </row>
    <row r="156" spans="1:27" x14ac:dyDescent="0.4">
      <c r="A156" s="151">
        <v>154</v>
      </c>
      <c r="B156" s="152" t="s">
        <v>145</v>
      </c>
      <c r="C156" s="151" t="s">
        <v>9</v>
      </c>
      <c r="D156" s="195">
        <v>1000</v>
      </c>
      <c r="E156" s="195">
        <v>0</v>
      </c>
      <c r="F156" s="257">
        <f>purchase!T158</f>
        <v>0</v>
      </c>
      <c r="G156" s="257">
        <f t="shared" si="12"/>
        <v>0</v>
      </c>
      <c r="H156" s="269"/>
      <c r="I156" s="193"/>
      <c r="J156" s="190"/>
      <c r="K156" s="270"/>
      <c r="L156" s="190"/>
      <c r="M156" s="270"/>
      <c r="N156" s="190"/>
      <c r="O156" s="270"/>
      <c r="P156" s="190"/>
      <c r="Q156" s="270"/>
      <c r="R156" s="190"/>
      <c r="S156" s="270"/>
      <c r="T156" s="190"/>
      <c r="U156" s="270"/>
      <c r="V156" s="190"/>
      <c r="W156" s="271"/>
      <c r="X156" s="261">
        <f t="shared" si="9"/>
        <v>0</v>
      </c>
      <c r="Y156" s="187">
        <f>purchase!U158</f>
        <v>1000</v>
      </c>
      <c r="Z156" s="188">
        <f t="shared" si="10"/>
        <v>0</v>
      </c>
      <c r="AA156" s="153" t="str">
        <f t="shared" si="11"/>
        <v>০</v>
      </c>
    </row>
    <row r="157" spans="1:27" x14ac:dyDescent="0.4">
      <c r="A157" s="151">
        <v>155</v>
      </c>
      <c r="B157" s="152" t="s">
        <v>146</v>
      </c>
      <c r="C157" s="151" t="s">
        <v>9</v>
      </c>
      <c r="D157" s="195">
        <v>0</v>
      </c>
      <c r="E157" s="195">
        <v>0</v>
      </c>
      <c r="F157" s="257">
        <f>purchase!T159</f>
        <v>0</v>
      </c>
      <c r="G157" s="257">
        <f t="shared" si="12"/>
        <v>0</v>
      </c>
      <c r="H157" s="269"/>
      <c r="I157" s="193"/>
      <c r="J157" s="190"/>
      <c r="K157" s="270"/>
      <c r="L157" s="190"/>
      <c r="M157" s="270"/>
      <c r="N157" s="190"/>
      <c r="O157" s="270"/>
      <c r="P157" s="190"/>
      <c r="Q157" s="270"/>
      <c r="R157" s="190"/>
      <c r="S157" s="270"/>
      <c r="T157" s="190"/>
      <c r="U157" s="270"/>
      <c r="V157" s="190"/>
      <c r="W157" s="271"/>
      <c r="X157" s="261">
        <f t="shared" si="9"/>
        <v>0</v>
      </c>
      <c r="Y157" s="187">
        <f>purchase!U159</f>
        <v>0</v>
      </c>
      <c r="Z157" s="188">
        <f t="shared" si="10"/>
        <v>0</v>
      </c>
      <c r="AA157" s="153" t="str">
        <f t="shared" si="11"/>
        <v>০</v>
      </c>
    </row>
    <row r="158" spans="1:27" x14ac:dyDescent="0.4">
      <c r="A158" s="151">
        <v>156</v>
      </c>
      <c r="B158" s="152" t="s">
        <v>147</v>
      </c>
      <c r="C158" s="151" t="s">
        <v>9</v>
      </c>
      <c r="D158" s="195">
        <v>620</v>
      </c>
      <c r="E158" s="195">
        <v>0</v>
      </c>
      <c r="F158" s="257">
        <f>purchase!T160</f>
        <v>0</v>
      </c>
      <c r="G158" s="257">
        <f t="shared" si="12"/>
        <v>0</v>
      </c>
      <c r="H158" s="269"/>
      <c r="I158" s="193"/>
      <c r="J158" s="190"/>
      <c r="K158" s="270"/>
      <c r="L158" s="190"/>
      <c r="M158" s="270"/>
      <c r="N158" s="190"/>
      <c r="O158" s="270"/>
      <c r="P158" s="190"/>
      <c r="Q158" s="270"/>
      <c r="R158" s="190"/>
      <c r="S158" s="270"/>
      <c r="T158" s="190"/>
      <c r="U158" s="270"/>
      <c r="V158" s="190"/>
      <c r="W158" s="271"/>
      <c r="X158" s="261">
        <f t="shared" si="9"/>
        <v>0</v>
      </c>
      <c r="Y158" s="187">
        <f>purchase!U160</f>
        <v>620</v>
      </c>
      <c r="Z158" s="188">
        <f t="shared" si="10"/>
        <v>0</v>
      </c>
      <c r="AA158" s="153" t="str">
        <f t="shared" si="11"/>
        <v>০</v>
      </c>
    </row>
    <row r="159" spans="1:27" x14ac:dyDescent="0.4">
      <c r="A159" s="151">
        <v>157</v>
      </c>
      <c r="B159" s="152" t="s">
        <v>148</v>
      </c>
      <c r="C159" s="151" t="s">
        <v>9</v>
      </c>
      <c r="D159" s="195">
        <v>0</v>
      </c>
      <c r="E159" s="195">
        <v>0</v>
      </c>
      <c r="F159" s="257">
        <f>purchase!T161</f>
        <v>0</v>
      </c>
      <c r="G159" s="257">
        <f t="shared" si="12"/>
        <v>0</v>
      </c>
      <c r="H159" s="269"/>
      <c r="I159" s="193"/>
      <c r="J159" s="190"/>
      <c r="K159" s="270"/>
      <c r="L159" s="190"/>
      <c r="M159" s="270"/>
      <c r="N159" s="190"/>
      <c r="O159" s="270"/>
      <c r="P159" s="190"/>
      <c r="Q159" s="270"/>
      <c r="R159" s="190"/>
      <c r="S159" s="270"/>
      <c r="T159" s="190"/>
      <c r="U159" s="270"/>
      <c r="V159" s="190"/>
      <c r="W159" s="271"/>
      <c r="X159" s="261">
        <f t="shared" si="9"/>
        <v>0</v>
      </c>
      <c r="Y159" s="187">
        <f>purchase!U161</f>
        <v>0</v>
      </c>
      <c r="Z159" s="188">
        <f t="shared" si="10"/>
        <v>0</v>
      </c>
      <c r="AA159" s="153" t="str">
        <f t="shared" si="11"/>
        <v>০</v>
      </c>
    </row>
    <row r="160" spans="1:27" x14ac:dyDescent="0.4">
      <c r="A160" s="151">
        <v>158</v>
      </c>
      <c r="B160" s="152" t="s">
        <v>149</v>
      </c>
      <c r="C160" s="151" t="s">
        <v>9</v>
      </c>
      <c r="D160" s="195">
        <v>360</v>
      </c>
      <c r="E160" s="195">
        <v>0</v>
      </c>
      <c r="F160" s="257">
        <f>purchase!T162</f>
        <v>0</v>
      </c>
      <c r="G160" s="257">
        <f t="shared" si="12"/>
        <v>0</v>
      </c>
      <c r="H160" s="269"/>
      <c r="I160" s="193"/>
      <c r="J160" s="190"/>
      <c r="K160" s="270"/>
      <c r="L160" s="190"/>
      <c r="M160" s="270"/>
      <c r="N160" s="190"/>
      <c r="O160" s="270"/>
      <c r="P160" s="190"/>
      <c r="Q160" s="270"/>
      <c r="R160" s="190"/>
      <c r="S160" s="270"/>
      <c r="T160" s="190"/>
      <c r="U160" s="270"/>
      <c r="V160" s="190"/>
      <c r="W160" s="271"/>
      <c r="X160" s="261">
        <f t="shared" si="9"/>
        <v>0</v>
      </c>
      <c r="Y160" s="187">
        <f>purchase!U162</f>
        <v>360</v>
      </c>
      <c r="Z160" s="188">
        <f t="shared" si="10"/>
        <v>0</v>
      </c>
      <c r="AA160" s="153" t="str">
        <f t="shared" si="11"/>
        <v>০</v>
      </c>
    </row>
    <row r="161" spans="1:27" x14ac:dyDescent="0.4">
      <c r="A161" s="151">
        <v>159</v>
      </c>
      <c r="B161" s="152" t="s">
        <v>150</v>
      </c>
      <c r="C161" s="151" t="s">
        <v>9</v>
      </c>
      <c r="D161" s="195">
        <v>633.33333333333337</v>
      </c>
      <c r="E161" s="195">
        <v>0.5</v>
      </c>
      <c r="F161" s="257">
        <f>purchase!T163</f>
        <v>0</v>
      </c>
      <c r="G161" s="257">
        <f t="shared" si="12"/>
        <v>0.5</v>
      </c>
      <c r="H161" s="269"/>
      <c r="I161" s="193"/>
      <c r="J161" s="190"/>
      <c r="K161" s="270"/>
      <c r="L161" s="190"/>
      <c r="M161" s="270"/>
      <c r="N161" s="190"/>
      <c r="O161" s="270"/>
      <c r="P161" s="190"/>
      <c r="Q161" s="270">
        <v>0.2</v>
      </c>
      <c r="R161" s="190"/>
      <c r="S161" s="270"/>
      <c r="T161" s="190"/>
      <c r="U161" s="270"/>
      <c r="V161" s="190"/>
      <c r="W161" s="271"/>
      <c r="X161" s="261">
        <f t="shared" si="9"/>
        <v>0.2</v>
      </c>
      <c r="Y161" s="187">
        <f>purchase!U163</f>
        <v>633.33333333333337</v>
      </c>
      <c r="Z161" s="188">
        <f t="shared" si="10"/>
        <v>0.3</v>
      </c>
      <c r="AA161" s="153" t="str">
        <f t="shared" si="11"/>
        <v>NZ</v>
      </c>
    </row>
    <row r="162" spans="1:27" x14ac:dyDescent="0.4">
      <c r="A162" s="151">
        <v>160</v>
      </c>
      <c r="B162" s="152" t="s">
        <v>151</v>
      </c>
      <c r="C162" s="151" t="s">
        <v>9</v>
      </c>
      <c r="D162" s="195">
        <v>1250</v>
      </c>
      <c r="E162" s="195">
        <v>0</v>
      </c>
      <c r="F162" s="257">
        <f>purchase!T164</f>
        <v>0</v>
      </c>
      <c r="G162" s="257">
        <f t="shared" si="12"/>
        <v>0</v>
      </c>
      <c r="H162" s="269"/>
      <c r="I162" s="193"/>
      <c r="J162" s="190"/>
      <c r="K162" s="270"/>
      <c r="L162" s="190"/>
      <c r="M162" s="270"/>
      <c r="N162" s="190"/>
      <c r="O162" s="270"/>
      <c r="P162" s="190"/>
      <c r="Q162" s="270"/>
      <c r="R162" s="190"/>
      <c r="S162" s="270"/>
      <c r="T162" s="190"/>
      <c r="U162" s="270"/>
      <c r="V162" s="190"/>
      <c r="W162" s="271"/>
      <c r="X162" s="261">
        <f t="shared" si="9"/>
        <v>0</v>
      </c>
      <c r="Y162" s="187">
        <f>purchase!U164</f>
        <v>1250</v>
      </c>
      <c r="Z162" s="188">
        <f t="shared" si="10"/>
        <v>0</v>
      </c>
      <c r="AA162" s="153" t="str">
        <f t="shared" si="11"/>
        <v>০</v>
      </c>
    </row>
    <row r="163" spans="1:27" x14ac:dyDescent="0.4">
      <c r="A163" s="151">
        <v>161</v>
      </c>
      <c r="B163" s="152" t="s">
        <v>152</v>
      </c>
      <c r="C163" s="151" t="s">
        <v>9</v>
      </c>
      <c r="D163" s="195">
        <v>0</v>
      </c>
      <c r="E163" s="195">
        <v>0</v>
      </c>
      <c r="F163" s="257">
        <f>purchase!T165</f>
        <v>0</v>
      </c>
      <c r="G163" s="257">
        <f t="shared" si="12"/>
        <v>0</v>
      </c>
      <c r="H163" s="269"/>
      <c r="I163" s="193"/>
      <c r="J163" s="190"/>
      <c r="K163" s="270"/>
      <c r="L163" s="190"/>
      <c r="M163" s="270"/>
      <c r="N163" s="190"/>
      <c r="O163" s="270"/>
      <c r="P163" s="190"/>
      <c r="Q163" s="270"/>
      <c r="R163" s="190"/>
      <c r="S163" s="270"/>
      <c r="T163" s="190"/>
      <c r="U163" s="270"/>
      <c r="V163" s="190"/>
      <c r="W163" s="271"/>
      <c r="X163" s="261">
        <f t="shared" si="9"/>
        <v>0</v>
      </c>
      <c r="Y163" s="187">
        <f>purchase!U165</f>
        <v>0</v>
      </c>
      <c r="Z163" s="188">
        <f t="shared" si="10"/>
        <v>0</v>
      </c>
      <c r="AA163" s="153" t="str">
        <f t="shared" si="11"/>
        <v>০</v>
      </c>
    </row>
    <row r="164" spans="1:27" x14ac:dyDescent="0.4">
      <c r="A164" s="151">
        <v>162</v>
      </c>
      <c r="B164" s="152" t="s">
        <v>153</v>
      </c>
      <c r="C164" s="151" t="s">
        <v>9</v>
      </c>
      <c r="D164" s="195">
        <v>180</v>
      </c>
      <c r="E164" s="195">
        <v>0</v>
      </c>
      <c r="F164" s="257">
        <f>purchase!T166</f>
        <v>0</v>
      </c>
      <c r="G164" s="257">
        <f t="shared" si="12"/>
        <v>0</v>
      </c>
      <c r="H164" s="269"/>
      <c r="I164" s="193"/>
      <c r="J164" s="190"/>
      <c r="K164" s="270"/>
      <c r="L164" s="190"/>
      <c r="M164" s="270"/>
      <c r="N164" s="190"/>
      <c r="O164" s="270"/>
      <c r="P164" s="190"/>
      <c r="Q164" s="270"/>
      <c r="R164" s="190"/>
      <c r="S164" s="270"/>
      <c r="T164" s="190"/>
      <c r="U164" s="270"/>
      <c r="V164" s="190"/>
      <c r="W164" s="271"/>
      <c r="X164" s="261">
        <f t="shared" si="9"/>
        <v>0</v>
      </c>
      <c r="Y164" s="187">
        <f>purchase!U166</f>
        <v>180</v>
      </c>
      <c r="Z164" s="188">
        <f t="shared" si="10"/>
        <v>0</v>
      </c>
      <c r="AA164" s="153" t="str">
        <f t="shared" si="11"/>
        <v>০</v>
      </c>
    </row>
    <row r="165" spans="1:27" x14ac:dyDescent="0.4">
      <c r="A165" s="151">
        <v>163</v>
      </c>
      <c r="B165" s="152" t="s">
        <v>154</v>
      </c>
      <c r="C165" s="151" t="s">
        <v>9</v>
      </c>
      <c r="D165" s="195">
        <v>0</v>
      </c>
      <c r="E165" s="195">
        <v>0</v>
      </c>
      <c r="F165" s="257">
        <f>purchase!T167</f>
        <v>0</v>
      </c>
      <c r="G165" s="257">
        <f t="shared" si="12"/>
        <v>0</v>
      </c>
      <c r="H165" s="269"/>
      <c r="I165" s="193"/>
      <c r="J165" s="190"/>
      <c r="K165" s="270"/>
      <c r="L165" s="190"/>
      <c r="M165" s="270"/>
      <c r="N165" s="190"/>
      <c r="O165" s="270"/>
      <c r="P165" s="190"/>
      <c r="Q165" s="270"/>
      <c r="R165" s="190"/>
      <c r="S165" s="270"/>
      <c r="T165" s="190"/>
      <c r="U165" s="270"/>
      <c r="V165" s="190"/>
      <c r="W165" s="271"/>
      <c r="X165" s="261">
        <f t="shared" si="9"/>
        <v>0</v>
      </c>
      <c r="Y165" s="187">
        <f>purchase!U167</f>
        <v>0</v>
      </c>
      <c r="Z165" s="188">
        <f t="shared" si="10"/>
        <v>0</v>
      </c>
      <c r="AA165" s="153" t="str">
        <f t="shared" si="11"/>
        <v>০</v>
      </c>
    </row>
    <row r="166" spans="1:27" x14ac:dyDescent="0.4">
      <c r="A166" s="151">
        <v>164</v>
      </c>
      <c r="B166" s="152" t="s">
        <v>155</v>
      </c>
      <c r="C166" s="151" t="s">
        <v>9</v>
      </c>
      <c r="D166" s="195">
        <v>0</v>
      </c>
      <c r="E166" s="195">
        <v>0</v>
      </c>
      <c r="F166" s="257">
        <f>purchase!T168</f>
        <v>0</v>
      </c>
      <c r="G166" s="257">
        <f t="shared" si="12"/>
        <v>0</v>
      </c>
      <c r="H166" s="269"/>
      <c r="I166" s="193"/>
      <c r="J166" s="190"/>
      <c r="K166" s="270"/>
      <c r="L166" s="190"/>
      <c r="M166" s="270"/>
      <c r="N166" s="190"/>
      <c r="O166" s="270"/>
      <c r="P166" s="190"/>
      <c r="Q166" s="270"/>
      <c r="R166" s="190"/>
      <c r="S166" s="270"/>
      <c r="T166" s="190"/>
      <c r="U166" s="270"/>
      <c r="V166" s="190"/>
      <c r="W166" s="271"/>
      <c r="X166" s="261">
        <f t="shared" si="9"/>
        <v>0</v>
      </c>
      <c r="Y166" s="187">
        <f>purchase!U168</f>
        <v>0</v>
      </c>
      <c r="Z166" s="188">
        <f t="shared" si="10"/>
        <v>0</v>
      </c>
      <c r="AA166" s="153" t="str">
        <f t="shared" si="11"/>
        <v>০</v>
      </c>
    </row>
    <row r="167" spans="1:27" x14ac:dyDescent="0.4">
      <c r="A167" s="151">
        <v>165</v>
      </c>
      <c r="B167" s="152" t="s">
        <v>156</v>
      </c>
      <c r="C167" s="151" t="s">
        <v>9</v>
      </c>
      <c r="D167" s="195">
        <v>400</v>
      </c>
      <c r="E167" s="195">
        <v>0</v>
      </c>
      <c r="F167" s="257">
        <f>purchase!T169</f>
        <v>0</v>
      </c>
      <c r="G167" s="257">
        <f t="shared" si="12"/>
        <v>0</v>
      </c>
      <c r="H167" s="269"/>
      <c r="I167" s="193"/>
      <c r="J167" s="190"/>
      <c r="K167" s="270"/>
      <c r="L167" s="190"/>
      <c r="M167" s="270"/>
      <c r="N167" s="190"/>
      <c r="O167" s="270"/>
      <c r="P167" s="190"/>
      <c r="Q167" s="270"/>
      <c r="R167" s="190"/>
      <c r="S167" s="270"/>
      <c r="T167" s="190"/>
      <c r="U167" s="270"/>
      <c r="V167" s="190"/>
      <c r="W167" s="271"/>
      <c r="X167" s="261">
        <f t="shared" si="9"/>
        <v>0</v>
      </c>
      <c r="Y167" s="187">
        <f>purchase!U169</f>
        <v>400</v>
      </c>
      <c r="Z167" s="188">
        <f t="shared" si="10"/>
        <v>0</v>
      </c>
      <c r="AA167" s="153" t="str">
        <f t="shared" si="11"/>
        <v>০</v>
      </c>
    </row>
    <row r="168" spans="1:27" x14ac:dyDescent="0.4">
      <c r="A168" s="151">
        <v>166</v>
      </c>
      <c r="B168" s="152" t="s">
        <v>157</v>
      </c>
      <c r="C168" s="151" t="s">
        <v>9</v>
      </c>
      <c r="D168" s="195">
        <v>580</v>
      </c>
      <c r="E168" s="195">
        <v>0</v>
      </c>
      <c r="F168" s="257">
        <f>purchase!T170</f>
        <v>5</v>
      </c>
      <c r="G168" s="257">
        <f t="shared" si="12"/>
        <v>5</v>
      </c>
      <c r="H168" s="269"/>
      <c r="I168" s="193"/>
      <c r="J168" s="190">
        <v>4</v>
      </c>
      <c r="K168" s="270">
        <v>3</v>
      </c>
      <c r="L168" s="190"/>
      <c r="M168" s="270"/>
      <c r="N168" s="190"/>
      <c r="O168" s="270"/>
      <c r="P168" s="190">
        <v>4</v>
      </c>
      <c r="Q168" s="270">
        <v>2</v>
      </c>
      <c r="R168" s="190"/>
      <c r="S168" s="270"/>
      <c r="T168" s="190"/>
      <c r="U168" s="270"/>
      <c r="V168" s="190"/>
      <c r="W168" s="271"/>
      <c r="X168" s="261">
        <f t="shared" si="9"/>
        <v>5</v>
      </c>
      <c r="Y168" s="187">
        <f>purchase!U170</f>
        <v>530.4</v>
      </c>
      <c r="Z168" s="188">
        <f t="shared" si="10"/>
        <v>0</v>
      </c>
      <c r="AA168" s="153" t="str">
        <f t="shared" si="11"/>
        <v>০</v>
      </c>
    </row>
    <row r="169" spans="1:27" x14ac:dyDescent="0.4">
      <c r="A169" s="151">
        <v>167</v>
      </c>
      <c r="B169" s="152" t="s">
        <v>4</v>
      </c>
      <c r="C169" s="151" t="s">
        <v>9</v>
      </c>
      <c r="D169" s="195">
        <v>0</v>
      </c>
      <c r="E169" s="195">
        <v>0</v>
      </c>
      <c r="F169" s="257">
        <f>purchase!T171</f>
        <v>0</v>
      </c>
      <c r="G169" s="257">
        <f t="shared" si="12"/>
        <v>0</v>
      </c>
      <c r="H169" s="269"/>
      <c r="I169" s="193"/>
      <c r="J169" s="190"/>
      <c r="K169" s="270"/>
      <c r="L169" s="190"/>
      <c r="M169" s="270"/>
      <c r="N169" s="190"/>
      <c r="O169" s="270"/>
      <c r="P169" s="190"/>
      <c r="Q169" s="270"/>
      <c r="R169" s="190"/>
      <c r="S169" s="270"/>
      <c r="T169" s="190"/>
      <c r="U169" s="270"/>
      <c r="V169" s="190"/>
      <c r="W169" s="271"/>
      <c r="X169" s="261">
        <f t="shared" si="9"/>
        <v>0</v>
      </c>
      <c r="Y169" s="187">
        <f>purchase!U171</f>
        <v>0</v>
      </c>
      <c r="Z169" s="188">
        <f t="shared" si="10"/>
        <v>0</v>
      </c>
      <c r="AA169" s="153" t="str">
        <f t="shared" si="11"/>
        <v>০</v>
      </c>
    </row>
    <row r="170" spans="1:27" x14ac:dyDescent="0.4">
      <c r="A170" s="151">
        <v>168</v>
      </c>
      <c r="B170" s="152" t="s">
        <v>158</v>
      </c>
      <c r="C170" s="151" t="s">
        <v>9</v>
      </c>
      <c r="D170" s="195">
        <v>758.9916754720216</v>
      </c>
      <c r="E170" s="195">
        <v>4.1649999999999991</v>
      </c>
      <c r="F170" s="257">
        <f>purchase!T172</f>
        <v>0</v>
      </c>
      <c r="G170" s="257">
        <f t="shared" si="12"/>
        <v>4.1649999999999991</v>
      </c>
      <c r="H170" s="269"/>
      <c r="I170" s="193"/>
      <c r="J170" s="190"/>
      <c r="K170" s="270"/>
      <c r="L170" s="190">
        <v>4.5999999999999996</v>
      </c>
      <c r="M170" s="270">
        <v>4.1649999999999991</v>
      </c>
      <c r="N170" s="190"/>
      <c r="O170" s="270"/>
      <c r="P170" s="190"/>
      <c r="Q170" s="270"/>
      <c r="R170" s="190"/>
      <c r="S170" s="270"/>
      <c r="T170" s="190"/>
      <c r="U170" s="270"/>
      <c r="V170" s="190"/>
      <c r="W170" s="271"/>
      <c r="X170" s="261">
        <f t="shared" si="9"/>
        <v>4.1649999999999991</v>
      </c>
      <c r="Y170" s="187">
        <f>purchase!U172</f>
        <v>758.9916754720216</v>
      </c>
      <c r="Z170" s="188">
        <f t="shared" si="10"/>
        <v>0</v>
      </c>
      <c r="AA170" s="153" t="str">
        <f t="shared" si="11"/>
        <v>০</v>
      </c>
    </row>
    <row r="171" spans="1:27" x14ac:dyDescent="0.4">
      <c r="A171" s="151">
        <v>169</v>
      </c>
      <c r="B171" s="152" t="s">
        <v>242</v>
      </c>
      <c r="C171" s="151" t="s">
        <v>9</v>
      </c>
      <c r="D171" s="195">
        <v>0</v>
      </c>
      <c r="E171" s="195">
        <v>0</v>
      </c>
      <c r="F171" s="257">
        <f>purchase!T173</f>
        <v>0</v>
      </c>
      <c r="G171" s="257">
        <f t="shared" si="12"/>
        <v>0</v>
      </c>
      <c r="H171" s="269"/>
      <c r="I171" s="193"/>
      <c r="J171" s="190"/>
      <c r="K171" s="270"/>
      <c r="L171" s="190"/>
      <c r="M171" s="270"/>
      <c r="N171" s="190"/>
      <c r="O171" s="270"/>
      <c r="P171" s="190"/>
      <c r="Q171" s="270"/>
      <c r="R171" s="190"/>
      <c r="S171" s="270"/>
      <c r="T171" s="190"/>
      <c r="U171" s="270"/>
      <c r="V171" s="190"/>
      <c r="W171" s="271"/>
      <c r="X171" s="261">
        <f t="shared" si="9"/>
        <v>0</v>
      </c>
      <c r="Y171" s="187">
        <f>purchase!U173</f>
        <v>0</v>
      </c>
      <c r="Z171" s="188">
        <f t="shared" si="10"/>
        <v>0</v>
      </c>
      <c r="AA171" s="153" t="str">
        <f t="shared" si="11"/>
        <v>০</v>
      </c>
    </row>
    <row r="172" spans="1:27" x14ac:dyDescent="0.4">
      <c r="A172" s="151">
        <v>170</v>
      </c>
      <c r="B172" s="152" t="s">
        <v>159</v>
      </c>
      <c r="C172" s="151" t="s">
        <v>9</v>
      </c>
      <c r="D172" s="195">
        <v>0</v>
      </c>
      <c r="E172" s="195">
        <v>0</v>
      </c>
      <c r="F172" s="257">
        <f>purchase!T174</f>
        <v>0</v>
      </c>
      <c r="G172" s="257">
        <f t="shared" si="12"/>
        <v>0</v>
      </c>
      <c r="H172" s="269"/>
      <c r="I172" s="193"/>
      <c r="J172" s="190"/>
      <c r="K172" s="270"/>
      <c r="L172" s="190"/>
      <c r="M172" s="270"/>
      <c r="N172" s="190"/>
      <c r="O172" s="270"/>
      <c r="P172" s="190"/>
      <c r="Q172" s="270"/>
      <c r="R172" s="190"/>
      <c r="S172" s="270"/>
      <c r="T172" s="190"/>
      <c r="U172" s="270"/>
      <c r="V172" s="190"/>
      <c r="W172" s="271"/>
      <c r="X172" s="261">
        <f t="shared" si="9"/>
        <v>0</v>
      </c>
      <c r="Y172" s="187">
        <f>purchase!U174</f>
        <v>0</v>
      </c>
      <c r="Z172" s="188">
        <f t="shared" si="10"/>
        <v>0</v>
      </c>
      <c r="AA172" s="153" t="str">
        <f t="shared" si="11"/>
        <v>০</v>
      </c>
    </row>
    <row r="173" spans="1:27" x14ac:dyDescent="0.4">
      <c r="A173" s="151">
        <v>171</v>
      </c>
      <c r="B173" s="152" t="s">
        <v>160</v>
      </c>
      <c r="C173" s="151" t="s">
        <v>9</v>
      </c>
      <c r="D173" s="195">
        <v>720.80645161290317</v>
      </c>
      <c r="E173" s="195">
        <v>0</v>
      </c>
      <c r="F173" s="257">
        <f>purchase!T175</f>
        <v>0</v>
      </c>
      <c r="G173" s="257">
        <f t="shared" si="12"/>
        <v>0</v>
      </c>
      <c r="H173" s="269"/>
      <c r="I173" s="193"/>
      <c r="J173" s="190"/>
      <c r="K173" s="270"/>
      <c r="L173" s="190"/>
      <c r="M173" s="270"/>
      <c r="N173" s="190"/>
      <c r="O173" s="270"/>
      <c r="P173" s="190"/>
      <c r="Q173" s="270"/>
      <c r="R173" s="190"/>
      <c r="S173" s="270"/>
      <c r="T173" s="190"/>
      <c r="U173" s="270"/>
      <c r="V173" s="190"/>
      <c r="W173" s="271"/>
      <c r="X173" s="261">
        <f t="shared" si="9"/>
        <v>0</v>
      </c>
      <c r="Y173" s="187">
        <f>purchase!U175</f>
        <v>720.80645161290317</v>
      </c>
      <c r="Z173" s="188">
        <f t="shared" si="10"/>
        <v>0</v>
      </c>
      <c r="AA173" s="153" t="str">
        <f t="shared" si="11"/>
        <v>০</v>
      </c>
    </row>
    <row r="174" spans="1:27" x14ac:dyDescent="0.4">
      <c r="A174" s="151">
        <v>172</v>
      </c>
      <c r="B174" s="152" t="s">
        <v>161</v>
      </c>
      <c r="C174" s="151" t="s">
        <v>9</v>
      </c>
      <c r="D174" s="195">
        <v>0</v>
      </c>
      <c r="E174" s="195">
        <v>0</v>
      </c>
      <c r="F174" s="257">
        <f>purchase!T176</f>
        <v>0</v>
      </c>
      <c r="G174" s="257">
        <f t="shared" si="12"/>
        <v>0</v>
      </c>
      <c r="H174" s="269"/>
      <c r="I174" s="193"/>
      <c r="J174" s="190"/>
      <c r="K174" s="270"/>
      <c r="L174" s="190"/>
      <c r="M174" s="270"/>
      <c r="N174" s="190"/>
      <c r="O174" s="270"/>
      <c r="P174" s="190"/>
      <c r="Q174" s="270"/>
      <c r="R174" s="190"/>
      <c r="S174" s="270"/>
      <c r="T174" s="190"/>
      <c r="U174" s="270"/>
      <c r="V174" s="190"/>
      <c r="W174" s="271"/>
      <c r="X174" s="261">
        <f t="shared" si="9"/>
        <v>0</v>
      </c>
      <c r="Y174" s="187">
        <f>purchase!U176</f>
        <v>0</v>
      </c>
      <c r="Z174" s="188">
        <f t="shared" si="10"/>
        <v>0</v>
      </c>
      <c r="AA174" s="153" t="str">
        <f t="shared" si="11"/>
        <v>০</v>
      </c>
    </row>
    <row r="175" spans="1:27" x14ac:dyDescent="0.4">
      <c r="A175" s="151">
        <v>173</v>
      </c>
      <c r="B175" s="152" t="s">
        <v>331</v>
      </c>
      <c r="C175" s="151" t="s">
        <v>9</v>
      </c>
      <c r="D175" s="195">
        <v>0</v>
      </c>
      <c r="E175" s="195">
        <v>0</v>
      </c>
      <c r="F175" s="257">
        <f>purchase!T177</f>
        <v>0</v>
      </c>
      <c r="G175" s="257">
        <f t="shared" si="12"/>
        <v>0</v>
      </c>
      <c r="H175" s="269"/>
      <c r="I175" s="193"/>
      <c r="J175" s="190"/>
      <c r="K175" s="270"/>
      <c r="L175" s="190"/>
      <c r="M175" s="270"/>
      <c r="N175" s="190"/>
      <c r="O175" s="270"/>
      <c r="P175" s="190"/>
      <c r="Q175" s="270"/>
      <c r="R175" s="190"/>
      <c r="S175" s="270"/>
      <c r="T175" s="190"/>
      <c r="U175" s="270"/>
      <c r="V175" s="190"/>
      <c r="W175" s="271"/>
      <c r="X175" s="261">
        <f t="shared" si="9"/>
        <v>0</v>
      </c>
      <c r="Y175" s="187">
        <f>purchase!U177</f>
        <v>0</v>
      </c>
      <c r="Z175" s="188">
        <f t="shared" si="10"/>
        <v>0</v>
      </c>
      <c r="AA175" s="153" t="str">
        <f t="shared" si="11"/>
        <v>০</v>
      </c>
    </row>
    <row r="176" spans="1:27" x14ac:dyDescent="0.4">
      <c r="A176" s="151">
        <v>174</v>
      </c>
      <c r="B176" s="152" t="s">
        <v>162</v>
      </c>
      <c r="C176" s="151" t="s">
        <v>9</v>
      </c>
      <c r="D176" s="195">
        <v>449.93215739484395</v>
      </c>
      <c r="E176" s="195">
        <v>0</v>
      </c>
      <c r="F176" s="257">
        <f>purchase!T178</f>
        <v>0</v>
      </c>
      <c r="G176" s="257">
        <f t="shared" si="12"/>
        <v>0</v>
      </c>
      <c r="H176" s="269"/>
      <c r="I176" s="193"/>
      <c r="J176" s="190"/>
      <c r="K176" s="270"/>
      <c r="L176" s="190"/>
      <c r="M176" s="270"/>
      <c r="N176" s="190"/>
      <c r="O176" s="270"/>
      <c r="P176" s="190"/>
      <c r="Q176" s="270"/>
      <c r="R176" s="190"/>
      <c r="S176" s="270"/>
      <c r="T176" s="190"/>
      <c r="U176" s="270"/>
      <c r="V176" s="190"/>
      <c r="W176" s="271"/>
      <c r="X176" s="261">
        <f t="shared" si="9"/>
        <v>0</v>
      </c>
      <c r="Y176" s="187">
        <f>purchase!U178</f>
        <v>449.93215739484395</v>
      </c>
      <c r="Z176" s="188">
        <f t="shared" si="10"/>
        <v>0</v>
      </c>
      <c r="AA176" s="153" t="str">
        <f t="shared" si="11"/>
        <v>০</v>
      </c>
    </row>
    <row r="177" spans="1:27" x14ac:dyDescent="0.4">
      <c r="A177" s="151">
        <v>175</v>
      </c>
      <c r="B177" s="152" t="s">
        <v>6</v>
      </c>
      <c r="C177" s="151" t="s">
        <v>9</v>
      </c>
      <c r="D177" s="195">
        <v>49.435483870967744</v>
      </c>
      <c r="E177" s="195">
        <v>0</v>
      </c>
      <c r="F177" s="257">
        <f>purchase!T179</f>
        <v>92</v>
      </c>
      <c r="G177" s="257">
        <f t="shared" si="12"/>
        <v>92</v>
      </c>
      <c r="H177" s="269">
        <v>15</v>
      </c>
      <c r="I177" s="193">
        <v>15</v>
      </c>
      <c r="J177" s="190">
        <v>6</v>
      </c>
      <c r="K177" s="270">
        <v>6</v>
      </c>
      <c r="L177" s="190">
        <v>6</v>
      </c>
      <c r="M177" s="270">
        <v>6</v>
      </c>
      <c r="N177" s="190">
        <v>3</v>
      </c>
      <c r="O177" s="270">
        <v>3</v>
      </c>
      <c r="P177" s="190">
        <v>6</v>
      </c>
      <c r="Q177" s="270">
        <v>6</v>
      </c>
      <c r="R177" s="190">
        <v>6</v>
      </c>
      <c r="S177" s="270">
        <v>6</v>
      </c>
      <c r="T177" s="190">
        <v>25</v>
      </c>
      <c r="U177" s="270">
        <v>25</v>
      </c>
      <c r="V177" s="190">
        <v>25</v>
      </c>
      <c r="W177" s="271">
        <v>25</v>
      </c>
      <c r="X177" s="261">
        <f t="shared" si="9"/>
        <v>92</v>
      </c>
      <c r="Y177" s="187">
        <f>purchase!U179</f>
        <v>32.336956521739133</v>
      </c>
      <c r="Z177" s="188">
        <f t="shared" si="10"/>
        <v>0</v>
      </c>
      <c r="AA177" s="153" t="str">
        <f t="shared" si="11"/>
        <v>০</v>
      </c>
    </row>
    <row r="178" spans="1:27" x14ac:dyDescent="0.4">
      <c r="A178" s="151">
        <v>176</v>
      </c>
      <c r="B178" s="152" t="s">
        <v>163</v>
      </c>
      <c r="C178" s="151" t="s">
        <v>9</v>
      </c>
      <c r="D178" s="195">
        <v>59.350649350649348</v>
      </c>
      <c r="E178" s="195">
        <v>0</v>
      </c>
      <c r="F178" s="257">
        <f>purchase!T180</f>
        <v>74</v>
      </c>
      <c r="G178" s="257">
        <f t="shared" si="12"/>
        <v>74</v>
      </c>
      <c r="H178" s="269">
        <v>5</v>
      </c>
      <c r="I178" s="193">
        <v>5</v>
      </c>
      <c r="J178" s="190">
        <v>5</v>
      </c>
      <c r="K178" s="270">
        <v>5</v>
      </c>
      <c r="L178" s="190">
        <v>4</v>
      </c>
      <c r="M178" s="270">
        <v>4</v>
      </c>
      <c r="N178" s="190">
        <v>5</v>
      </c>
      <c r="O178" s="270">
        <v>5</v>
      </c>
      <c r="P178" s="190">
        <v>5</v>
      </c>
      <c r="Q178" s="270">
        <v>5</v>
      </c>
      <c r="R178" s="190">
        <v>10</v>
      </c>
      <c r="S178" s="270">
        <v>10</v>
      </c>
      <c r="T178" s="190">
        <v>20</v>
      </c>
      <c r="U178" s="270">
        <v>20</v>
      </c>
      <c r="V178" s="190">
        <v>20</v>
      </c>
      <c r="W178" s="271">
        <v>20</v>
      </c>
      <c r="X178" s="261">
        <f t="shared" si="9"/>
        <v>74</v>
      </c>
      <c r="Y178" s="187">
        <f>purchase!U180</f>
        <v>53.04054054054054</v>
      </c>
      <c r="Z178" s="188">
        <f t="shared" si="10"/>
        <v>0</v>
      </c>
      <c r="AA178" s="153" t="str">
        <f t="shared" si="11"/>
        <v>০</v>
      </c>
    </row>
    <row r="179" spans="1:27" x14ac:dyDescent="0.4">
      <c r="A179" s="151">
        <v>177</v>
      </c>
      <c r="B179" s="152" t="s">
        <v>164</v>
      </c>
      <c r="C179" s="151" t="s">
        <v>9</v>
      </c>
      <c r="D179" s="195">
        <v>156.92307692307693</v>
      </c>
      <c r="E179" s="195">
        <v>0</v>
      </c>
      <c r="F179" s="257">
        <f>purchase!T181</f>
        <v>10</v>
      </c>
      <c r="G179" s="257">
        <f t="shared" si="12"/>
        <v>10</v>
      </c>
      <c r="H179" s="269">
        <v>0.5</v>
      </c>
      <c r="I179" s="193">
        <v>0.5</v>
      </c>
      <c r="J179" s="190">
        <v>0.5</v>
      </c>
      <c r="K179" s="270">
        <v>0.5</v>
      </c>
      <c r="L179" s="190">
        <v>0.5</v>
      </c>
      <c r="M179" s="270">
        <v>0.5</v>
      </c>
      <c r="N179" s="190">
        <v>0.5</v>
      </c>
      <c r="O179" s="270">
        <v>0.5</v>
      </c>
      <c r="P179" s="190">
        <v>0.5</v>
      </c>
      <c r="Q179" s="270">
        <v>0.5</v>
      </c>
      <c r="R179" s="190">
        <v>2</v>
      </c>
      <c r="S179" s="270">
        <v>2</v>
      </c>
      <c r="T179" s="190">
        <v>3</v>
      </c>
      <c r="U179" s="270">
        <v>3</v>
      </c>
      <c r="V179" s="190">
        <v>2.5</v>
      </c>
      <c r="W179" s="271">
        <v>2.5</v>
      </c>
      <c r="X179" s="261">
        <f t="shared" si="9"/>
        <v>10</v>
      </c>
      <c r="Y179" s="187">
        <f>purchase!U181</f>
        <v>134</v>
      </c>
      <c r="Z179" s="188">
        <f t="shared" si="10"/>
        <v>0</v>
      </c>
      <c r="AA179" s="153" t="str">
        <f t="shared" si="11"/>
        <v>০</v>
      </c>
    </row>
    <row r="180" spans="1:27" x14ac:dyDescent="0.4">
      <c r="A180" s="151">
        <v>178</v>
      </c>
      <c r="B180" s="152" t="s">
        <v>165</v>
      </c>
      <c r="C180" s="151" t="s">
        <v>9</v>
      </c>
      <c r="D180" s="195">
        <v>172.38095238095238</v>
      </c>
      <c r="E180" s="195">
        <v>0</v>
      </c>
      <c r="F180" s="257">
        <f>purchase!T182</f>
        <v>10.82</v>
      </c>
      <c r="G180" s="257">
        <f t="shared" si="12"/>
        <v>10.82</v>
      </c>
      <c r="H180" s="269">
        <v>2</v>
      </c>
      <c r="I180" s="193">
        <v>2</v>
      </c>
      <c r="J180" s="190">
        <v>0.5</v>
      </c>
      <c r="K180" s="270">
        <v>0.5</v>
      </c>
      <c r="L180" s="190">
        <v>0.3</v>
      </c>
      <c r="M180" s="270">
        <v>0.3</v>
      </c>
      <c r="N180" s="190">
        <v>4</v>
      </c>
      <c r="O180" s="270">
        <v>4</v>
      </c>
      <c r="P180" s="190">
        <v>0.5</v>
      </c>
      <c r="Q180" s="270">
        <v>0.5</v>
      </c>
      <c r="R180" s="190">
        <v>1</v>
      </c>
      <c r="S180" s="270">
        <v>1</v>
      </c>
      <c r="T180" s="190">
        <v>1</v>
      </c>
      <c r="U180" s="270">
        <v>1</v>
      </c>
      <c r="V180" s="190">
        <v>1.5</v>
      </c>
      <c r="W180" s="271">
        <v>1.5</v>
      </c>
      <c r="X180" s="261">
        <f t="shared" si="9"/>
        <v>10.8</v>
      </c>
      <c r="Y180" s="187">
        <f>purchase!U182</f>
        <v>225.5083179297597</v>
      </c>
      <c r="Z180" s="188">
        <f t="shared" si="10"/>
        <v>1.9999999999999574E-2</v>
      </c>
      <c r="AA180" s="153" t="str">
        <f t="shared" si="11"/>
        <v>NZ</v>
      </c>
    </row>
    <row r="181" spans="1:27" x14ac:dyDescent="0.4">
      <c r="A181" s="151">
        <v>179</v>
      </c>
      <c r="B181" s="152" t="s">
        <v>166</v>
      </c>
      <c r="C181" s="151" t="s">
        <v>9</v>
      </c>
      <c r="D181" s="195">
        <v>60.416666666666664</v>
      </c>
      <c r="E181" s="195">
        <v>0</v>
      </c>
      <c r="F181" s="257">
        <f>purchase!T183</f>
        <v>11.5</v>
      </c>
      <c r="G181" s="257">
        <f t="shared" si="12"/>
        <v>11.5</v>
      </c>
      <c r="H181" s="269">
        <v>0.5</v>
      </c>
      <c r="I181" s="193">
        <v>0.5</v>
      </c>
      <c r="J181" s="190">
        <v>0.5</v>
      </c>
      <c r="K181" s="270">
        <v>0.5</v>
      </c>
      <c r="L181" s="190">
        <v>0.5</v>
      </c>
      <c r="M181" s="270">
        <v>0.5</v>
      </c>
      <c r="N181" s="190">
        <v>0.5</v>
      </c>
      <c r="O181" s="270">
        <v>0.5</v>
      </c>
      <c r="P181" s="190">
        <v>6.5</v>
      </c>
      <c r="Q181" s="270">
        <v>6.5</v>
      </c>
      <c r="R181" s="190">
        <v>1</v>
      </c>
      <c r="S181" s="270">
        <v>1</v>
      </c>
      <c r="T181" s="190">
        <v>2</v>
      </c>
      <c r="U181" s="270">
        <v>2</v>
      </c>
      <c r="V181" s="190">
        <v>4</v>
      </c>
      <c r="W181" s="271"/>
      <c r="X181" s="261">
        <f t="shared" si="9"/>
        <v>11.5</v>
      </c>
      <c r="Y181" s="187">
        <f>purchase!U183</f>
        <v>54.347826086956523</v>
      </c>
      <c r="Z181" s="188">
        <f t="shared" si="10"/>
        <v>0</v>
      </c>
      <c r="AA181" s="153" t="str">
        <f t="shared" si="11"/>
        <v>০</v>
      </c>
    </row>
    <row r="182" spans="1:27" x14ac:dyDescent="0.4">
      <c r="A182" s="151">
        <v>180</v>
      </c>
      <c r="B182" s="152" t="s">
        <v>167</v>
      </c>
      <c r="C182" s="151" t="s">
        <v>31</v>
      </c>
      <c r="D182" s="195">
        <v>5.1224489795918364</v>
      </c>
      <c r="E182" s="195">
        <v>0</v>
      </c>
      <c r="F182" s="257">
        <f>purchase!T184</f>
        <v>214</v>
      </c>
      <c r="G182" s="257">
        <f t="shared" si="12"/>
        <v>214</v>
      </c>
      <c r="H182" s="269">
        <v>20</v>
      </c>
      <c r="I182" s="193">
        <v>20</v>
      </c>
      <c r="J182" s="190">
        <v>12</v>
      </c>
      <c r="K182" s="270">
        <v>12</v>
      </c>
      <c r="L182" s="190">
        <v>10</v>
      </c>
      <c r="M182" s="270">
        <v>10</v>
      </c>
      <c r="N182" s="190">
        <v>12</v>
      </c>
      <c r="O182" s="270">
        <v>12</v>
      </c>
      <c r="P182" s="190">
        <v>3</v>
      </c>
      <c r="Q182" s="270">
        <v>3</v>
      </c>
      <c r="R182" s="190">
        <v>20</v>
      </c>
      <c r="S182" s="270">
        <v>17</v>
      </c>
      <c r="T182" s="190">
        <v>90</v>
      </c>
      <c r="U182" s="270">
        <v>85</v>
      </c>
      <c r="V182" s="190">
        <v>60</v>
      </c>
      <c r="W182" s="271">
        <v>55</v>
      </c>
      <c r="X182" s="261">
        <f t="shared" si="9"/>
        <v>214</v>
      </c>
      <c r="Y182" s="187">
        <f>purchase!U184</f>
        <v>5.5327102803738315</v>
      </c>
      <c r="Z182" s="188">
        <f t="shared" si="10"/>
        <v>0</v>
      </c>
      <c r="AA182" s="153" t="str">
        <f t="shared" si="11"/>
        <v>০</v>
      </c>
    </row>
    <row r="183" spans="1:27" x14ac:dyDescent="0.4">
      <c r="A183" s="151">
        <v>181</v>
      </c>
      <c r="B183" s="152" t="s">
        <v>168</v>
      </c>
      <c r="C183" s="151" t="s">
        <v>9</v>
      </c>
      <c r="D183" s="195">
        <v>44.565217391304351</v>
      </c>
      <c r="E183" s="195">
        <v>0</v>
      </c>
      <c r="F183" s="257">
        <f>purchase!T185</f>
        <v>58</v>
      </c>
      <c r="G183" s="257">
        <f t="shared" si="12"/>
        <v>58</v>
      </c>
      <c r="H183" s="269">
        <v>5</v>
      </c>
      <c r="I183" s="193">
        <v>5</v>
      </c>
      <c r="J183" s="190">
        <v>3</v>
      </c>
      <c r="K183" s="270">
        <v>3</v>
      </c>
      <c r="L183" s="190">
        <v>2</v>
      </c>
      <c r="M183" s="270">
        <v>2</v>
      </c>
      <c r="N183" s="190">
        <v>3</v>
      </c>
      <c r="O183" s="270">
        <v>3</v>
      </c>
      <c r="P183" s="190">
        <v>10</v>
      </c>
      <c r="Q183" s="270">
        <v>10</v>
      </c>
      <c r="R183" s="190">
        <v>5</v>
      </c>
      <c r="S183" s="270">
        <v>5</v>
      </c>
      <c r="T183" s="190">
        <v>20</v>
      </c>
      <c r="U183" s="270">
        <v>20</v>
      </c>
      <c r="V183" s="190">
        <v>10</v>
      </c>
      <c r="W183" s="271">
        <v>10</v>
      </c>
      <c r="X183" s="261">
        <f t="shared" si="9"/>
        <v>58</v>
      </c>
      <c r="Y183" s="187">
        <f>purchase!U185</f>
        <v>32.586206896551722</v>
      </c>
      <c r="Z183" s="188">
        <f t="shared" si="10"/>
        <v>0</v>
      </c>
      <c r="AA183" s="153" t="str">
        <f t="shared" si="11"/>
        <v>০</v>
      </c>
    </row>
    <row r="184" spans="1:27" x14ac:dyDescent="0.4">
      <c r="A184" s="151">
        <v>182</v>
      </c>
      <c r="B184" s="152" t="s">
        <v>169</v>
      </c>
      <c r="C184" s="151" t="s">
        <v>9</v>
      </c>
      <c r="D184" s="195">
        <v>45.454545454545453</v>
      </c>
      <c r="E184" s="195">
        <v>0</v>
      </c>
      <c r="F184" s="257">
        <f>purchase!T186</f>
        <v>9</v>
      </c>
      <c r="G184" s="257">
        <f t="shared" si="12"/>
        <v>9</v>
      </c>
      <c r="H184" s="269">
        <v>1</v>
      </c>
      <c r="I184" s="193">
        <v>1</v>
      </c>
      <c r="J184" s="190"/>
      <c r="K184" s="270"/>
      <c r="L184" s="190"/>
      <c r="M184" s="270"/>
      <c r="N184" s="190"/>
      <c r="O184" s="270"/>
      <c r="P184" s="190"/>
      <c r="Q184" s="270"/>
      <c r="R184" s="190">
        <v>1</v>
      </c>
      <c r="S184" s="270">
        <v>1</v>
      </c>
      <c r="T184" s="190">
        <v>2</v>
      </c>
      <c r="U184" s="270">
        <v>2</v>
      </c>
      <c r="V184" s="190">
        <v>5</v>
      </c>
      <c r="W184" s="271">
        <v>5</v>
      </c>
      <c r="X184" s="261">
        <f t="shared" si="9"/>
        <v>9</v>
      </c>
      <c r="Y184" s="187">
        <f>purchase!U186</f>
        <v>47.777777777777779</v>
      </c>
      <c r="Z184" s="188">
        <f t="shared" si="10"/>
        <v>0</v>
      </c>
      <c r="AA184" s="153" t="str">
        <f t="shared" si="11"/>
        <v>০</v>
      </c>
    </row>
    <row r="185" spans="1:27" x14ac:dyDescent="0.4">
      <c r="A185" s="151">
        <v>183</v>
      </c>
      <c r="B185" s="152" t="s">
        <v>170</v>
      </c>
      <c r="C185" s="151" t="s">
        <v>9</v>
      </c>
      <c r="D185" s="195">
        <v>60</v>
      </c>
      <c r="E185" s="195">
        <v>0</v>
      </c>
      <c r="F185" s="257">
        <f>purchase!T187</f>
        <v>0</v>
      </c>
      <c r="G185" s="257">
        <f t="shared" si="12"/>
        <v>0</v>
      </c>
      <c r="H185" s="269"/>
      <c r="I185" s="193"/>
      <c r="J185" s="190"/>
      <c r="K185" s="270"/>
      <c r="L185" s="190"/>
      <c r="M185" s="270"/>
      <c r="N185" s="190"/>
      <c r="O185" s="270"/>
      <c r="P185" s="190"/>
      <c r="Q185" s="270"/>
      <c r="R185" s="190"/>
      <c r="S185" s="270"/>
      <c r="T185" s="190"/>
      <c r="U185" s="270"/>
      <c r="V185" s="190"/>
      <c r="W185" s="271"/>
      <c r="X185" s="261">
        <f t="shared" si="9"/>
        <v>0</v>
      </c>
      <c r="Y185" s="187">
        <f>purchase!U187</f>
        <v>60</v>
      </c>
      <c r="Z185" s="188">
        <f t="shared" si="10"/>
        <v>0</v>
      </c>
      <c r="AA185" s="153" t="str">
        <f t="shared" si="11"/>
        <v>০</v>
      </c>
    </row>
    <row r="186" spans="1:27" x14ac:dyDescent="0.4">
      <c r="A186" s="151">
        <v>184</v>
      </c>
      <c r="B186" s="152" t="s">
        <v>295</v>
      </c>
      <c r="C186" s="151" t="s">
        <v>9</v>
      </c>
      <c r="D186" s="195">
        <v>53</v>
      </c>
      <c r="E186" s="195">
        <v>0</v>
      </c>
      <c r="F186" s="257">
        <f>purchase!T188</f>
        <v>8</v>
      </c>
      <c r="G186" s="257">
        <f t="shared" si="12"/>
        <v>8</v>
      </c>
      <c r="H186" s="269"/>
      <c r="I186" s="193"/>
      <c r="J186" s="190"/>
      <c r="K186" s="270"/>
      <c r="L186" s="190"/>
      <c r="M186" s="270"/>
      <c r="N186" s="190"/>
      <c r="O186" s="270"/>
      <c r="P186" s="190"/>
      <c r="Q186" s="270"/>
      <c r="R186" s="190">
        <v>8</v>
      </c>
      <c r="S186" s="270">
        <v>8</v>
      </c>
      <c r="T186" s="190"/>
      <c r="U186" s="270"/>
      <c r="V186" s="190"/>
      <c r="W186" s="271"/>
      <c r="X186" s="261">
        <f t="shared" si="9"/>
        <v>8</v>
      </c>
      <c r="Y186" s="187">
        <f>purchase!U188</f>
        <v>43.125</v>
      </c>
      <c r="Z186" s="188">
        <f t="shared" si="10"/>
        <v>0</v>
      </c>
      <c r="AA186" s="153" t="str">
        <f t="shared" si="11"/>
        <v>০</v>
      </c>
    </row>
    <row r="187" spans="1:27" x14ac:dyDescent="0.4">
      <c r="A187" s="151">
        <v>185</v>
      </c>
      <c r="B187" s="152" t="s">
        <v>171</v>
      </c>
      <c r="C187" s="151" t="s">
        <v>31</v>
      </c>
      <c r="D187" s="195">
        <v>70</v>
      </c>
      <c r="E187" s="195">
        <v>0</v>
      </c>
      <c r="F187" s="257">
        <f>purchase!T189</f>
        <v>14</v>
      </c>
      <c r="G187" s="257">
        <f t="shared" si="12"/>
        <v>14</v>
      </c>
      <c r="H187" s="269"/>
      <c r="I187" s="193"/>
      <c r="J187" s="190"/>
      <c r="K187" s="270"/>
      <c r="L187" s="190"/>
      <c r="M187" s="270"/>
      <c r="N187" s="190"/>
      <c r="O187" s="270"/>
      <c r="P187" s="190"/>
      <c r="Q187" s="270"/>
      <c r="R187" s="190"/>
      <c r="S187" s="270"/>
      <c r="T187" s="190">
        <v>14</v>
      </c>
      <c r="U187" s="270">
        <v>14</v>
      </c>
      <c r="V187" s="190"/>
      <c r="W187" s="271"/>
      <c r="X187" s="261">
        <f t="shared" si="9"/>
        <v>14</v>
      </c>
      <c r="Y187" s="187">
        <f>purchase!U189</f>
        <v>35</v>
      </c>
      <c r="Z187" s="188">
        <f t="shared" si="10"/>
        <v>0</v>
      </c>
      <c r="AA187" s="153" t="str">
        <f t="shared" si="11"/>
        <v>০</v>
      </c>
    </row>
    <row r="188" spans="1:27" x14ac:dyDescent="0.4">
      <c r="A188" s="151">
        <v>186</v>
      </c>
      <c r="B188" s="152" t="s">
        <v>172</v>
      </c>
      <c r="C188" s="151" t="s">
        <v>31</v>
      </c>
      <c r="D188" s="195">
        <v>5.8888888888888893</v>
      </c>
      <c r="E188" s="195">
        <v>0</v>
      </c>
      <c r="F188" s="257">
        <f>purchase!T190</f>
        <v>70</v>
      </c>
      <c r="G188" s="257">
        <f t="shared" si="12"/>
        <v>70</v>
      </c>
      <c r="H188" s="269"/>
      <c r="I188" s="193"/>
      <c r="J188" s="190"/>
      <c r="K188" s="270"/>
      <c r="L188" s="190"/>
      <c r="M188" s="270"/>
      <c r="N188" s="190"/>
      <c r="O188" s="270"/>
      <c r="P188" s="190"/>
      <c r="Q188" s="270"/>
      <c r="R188" s="190"/>
      <c r="S188" s="270"/>
      <c r="T188" s="190">
        <v>70</v>
      </c>
      <c r="U188" s="270">
        <v>70</v>
      </c>
      <c r="V188" s="190"/>
      <c r="W188" s="271"/>
      <c r="X188" s="261">
        <f t="shared" si="9"/>
        <v>70</v>
      </c>
      <c r="Y188" s="187">
        <f>purchase!U190</f>
        <v>6</v>
      </c>
      <c r="Z188" s="188">
        <f t="shared" si="10"/>
        <v>0</v>
      </c>
      <c r="AA188" s="153" t="str">
        <f t="shared" si="11"/>
        <v>০</v>
      </c>
    </row>
    <row r="189" spans="1:27" x14ac:dyDescent="0.4">
      <c r="A189" s="151">
        <v>187</v>
      </c>
      <c r="B189" s="152" t="s">
        <v>173</v>
      </c>
      <c r="C189" s="151" t="s">
        <v>9</v>
      </c>
      <c r="D189" s="195">
        <v>21.333333333333332</v>
      </c>
      <c r="E189" s="195">
        <v>0</v>
      </c>
      <c r="F189" s="257">
        <f>purchase!T191</f>
        <v>0</v>
      </c>
      <c r="G189" s="257">
        <f t="shared" si="12"/>
        <v>0</v>
      </c>
      <c r="H189" s="269"/>
      <c r="I189" s="193"/>
      <c r="J189" s="190"/>
      <c r="K189" s="270"/>
      <c r="L189" s="190"/>
      <c r="M189" s="270"/>
      <c r="N189" s="190"/>
      <c r="O189" s="270"/>
      <c r="P189" s="190"/>
      <c r="Q189" s="270"/>
      <c r="R189" s="190"/>
      <c r="S189" s="270"/>
      <c r="T189" s="190"/>
      <c r="U189" s="270"/>
      <c r="V189" s="190"/>
      <c r="W189" s="271"/>
      <c r="X189" s="261">
        <f t="shared" si="9"/>
        <v>0</v>
      </c>
      <c r="Y189" s="187">
        <f>purchase!U191</f>
        <v>21.333333333333332</v>
      </c>
      <c r="Z189" s="188">
        <f t="shared" si="10"/>
        <v>0</v>
      </c>
      <c r="AA189" s="153" t="str">
        <f t="shared" si="11"/>
        <v>০</v>
      </c>
    </row>
    <row r="190" spans="1:27" x14ac:dyDescent="0.4">
      <c r="A190" s="151">
        <v>188</v>
      </c>
      <c r="B190" s="152" t="s">
        <v>174</v>
      </c>
      <c r="C190" s="151" t="s">
        <v>9</v>
      </c>
      <c r="D190" s="195">
        <v>20</v>
      </c>
      <c r="E190" s="195">
        <v>0</v>
      </c>
      <c r="F190" s="257">
        <f>purchase!T192</f>
        <v>10</v>
      </c>
      <c r="G190" s="257">
        <f t="shared" si="12"/>
        <v>10</v>
      </c>
      <c r="H190" s="269"/>
      <c r="I190" s="193"/>
      <c r="J190" s="190"/>
      <c r="K190" s="270"/>
      <c r="L190" s="190">
        <v>10</v>
      </c>
      <c r="M190" s="270">
        <v>10</v>
      </c>
      <c r="N190" s="190"/>
      <c r="O190" s="270"/>
      <c r="P190" s="190"/>
      <c r="Q190" s="270"/>
      <c r="R190" s="190"/>
      <c r="S190" s="270"/>
      <c r="T190" s="190"/>
      <c r="U190" s="270"/>
      <c r="V190" s="190"/>
      <c r="W190" s="271"/>
      <c r="X190" s="261">
        <f t="shared" si="9"/>
        <v>10</v>
      </c>
      <c r="Y190" s="187">
        <f>purchase!U192</f>
        <v>21</v>
      </c>
      <c r="Z190" s="188">
        <f t="shared" si="10"/>
        <v>0</v>
      </c>
      <c r="AA190" s="153" t="str">
        <f t="shared" si="11"/>
        <v>০</v>
      </c>
    </row>
    <row r="191" spans="1:27" x14ac:dyDescent="0.4">
      <c r="A191" s="151">
        <v>189</v>
      </c>
      <c r="B191" s="152" t="s">
        <v>175</v>
      </c>
      <c r="C191" s="151" t="s">
        <v>9</v>
      </c>
      <c r="D191" s="195">
        <v>60</v>
      </c>
      <c r="E191" s="195">
        <v>0</v>
      </c>
      <c r="F191" s="257">
        <f>purchase!T193</f>
        <v>10</v>
      </c>
      <c r="G191" s="257">
        <f t="shared" si="12"/>
        <v>10</v>
      </c>
      <c r="H191" s="269"/>
      <c r="I191" s="193"/>
      <c r="J191" s="190"/>
      <c r="K191" s="270"/>
      <c r="L191" s="190"/>
      <c r="M191" s="270"/>
      <c r="N191" s="190">
        <v>10</v>
      </c>
      <c r="O191" s="270">
        <v>10</v>
      </c>
      <c r="P191" s="190"/>
      <c r="Q191" s="270"/>
      <c r="R191" s="190"/>
      <c r="S191" s="270"/>
      <c r="T191" s="190"/>
      <c r="U191" s="270"/>
      <c r="V191" s="190"/>
      <c r="W191" s="271"/>
      <c r="X191" s="261">
        <f t="shared" si="9"/>
        <v>10</v>
      </c>
      <c r="Y191" s="187">
        <f>purchase!U193</f>
        <v>24</v>
      </c>
      <c r="Z191" s="188">
        <f t="shared" si="10"/>
        <v>0</v>
      </c>
      <c r="AA191" s="153" t="str">
        <f t="shared" si="11"/>
        <v>০</v>
      </c>
    </row>
    <row r="192" spans="1:27" x14ac:dyDescent="0.4">
      <c r="A192" s="151">
        <v>190</v>
      </c>
      <c r="B192" s="152" t="s">
        <v>176</v>
      </c>
      <c r="C192" s="151" t="s">
        <v>9</v>
      </c>
      <c r="D192" s="195">
        <v>0</v>
      </c>
      <c r="E192" s="195">
        <v>0</v>
      </c>
      <c r="F192" s="257">
        <f>purchase!T194</f>
        <v>0</v>
      </c>
      <c r="G192" s="257">
        <f t="shared" si="12"/>
        <v>0</v>
      </c>
      <c r="H192" s="269"/>
      <c r="I192" s="193"/>
      <c r="J192" s="190"/>
      <c r="K192" s="270"/>
      <c r="L192" s="190"/>
      <c r="M192" s="270"/>
      <c r="N192" s="190"/>
      <c r="O192" s="270"/>
      <c r="P192" s="190"/>
      <c r="Q192" s="270"/>
      <c r="R192" s="190"/>
      <c r="S192" s="270"/>
      <c r="T192" s="190"/>
      <c r="U192" s="270"/>
      <c r="V192" s="190"/>
      <c r="W192" s="271"/>
      <c r="X192" s="261">
        <f t="shared" si="9"/>
        <v>0</v>
      </c>
      <c r="Y192" s="187">
        <f>purchase!U194</f>
        <v>0</v>
      </c>
      <c r="Z192" s="188">
        <f t="shared" si="10"/>
        <v>0</v>
      </c>
      <c r="AA192" s="153" t="str">
        <f t="shared" si="11"/>
        <v>০</v>
      </c>
    </row>
    <row r="193" spans="1:27" x14ac:dyDescent="0.4">
      <c r="A193" s="151">
        <v>191</v>
      </c>
      <c r="B193" s="152" t="s">
        <v>177</v>
      </c>
      <c r="C193" s="151" t="s">
        <v>31</v>
      </c>
      <c r="D193" s="195">
        <v>45</v>
      </c>
      <c r="E193" s="195">
        <v>0</v>
      </c>
      <c r="F193" s="257">
        <f>purchase!T195</f>
        <v>8</v>
      </c>
      <c r="G193" s="257">
        <f t="shared" si="12"/>
        <v>8</v>
      </c>
      <c r="H193" s="269"/>
      <c r="I193" s="193"/>
      <c r="J193" s="190">
        <v>8</v>
      </c>
      <c r="K193" s="270">
        <v>8</v>
      </c>
      <c r="L193" s="190"/>
      <c r="M193" s="270"/>
      <c r="N193" s="190"/>
      <c r="O193" s="270"/>
      <c r="P193" s="190"/>
      <c r="Q193" s="270"/>
      <c r="R193" s="190"/>
      <c r="S193" s="270"/>
      <c r="T193" s="190"/>
      <c r="U193" s="270"/>
      <c r="V193" s="190"/>
      <c r="W193" s="271"/>
      <c r="X193" s="261">
        <f t="shared" si="9"/>
        <v>8</v>
      </c>
      <c r="Y193" s="187">
        <f>purchase!U195</f>
        <v>40</v>
      </c>
      <c r="Z193" s="188">
        <f t="shared" si="10"/>
        <v>0</v>
      </c>
      <c r="AA193" s="153" t="str">
        <f t="shared" si="11"/>
        <v>০</v>
      </c>
    </row>
    <row r="194" spans="1:27" x14ac:dyDescent="0.4">
      <c r="A194" s="151">
        <v>192</v>
      </c>
      <c r="B194" s="152" t="s">
        <v>178</v>
      </c>
      <c r="C194" s="151" t="s">
        <v>9</v>
      </c>
      <c r="D194" s="195">
        <v>20</v>
      </c>
      <c r="E194" s="195">
        <v>0</v>
      </c>
      <c r="F194" s="257">
        <f>purchase!T196</f>
        <v>29.4</v>
      </c>
      <c r="G194" s="257">
        <f t="shared" si="12"/>
        <v>29.4</v>
      </c>
      <c r="H194" s="269">
        <v>5</v>
      </c>
      <c r="I194" s="193">
        <v>5</v>
      </c>
      <c r="J194" s="190"/>
      <c r="K194" s="270"/>
      <c r="L194" s="190"/>
      <c r="M194" s="270"/>
      <c r="N194" s="190">
        <v>5</v>
      </c>
      <c r="O194" s="270">
        <v>5</v>
      </c>
      <c r="P194" s="190"/>
      <c r="Q194" s="270"/>
      <c r="R194" s="190">
        <v>2</v>
      </c>
      <c r="S194" s="270">
        <v>2</v>
      </c>
      <c r="T194" s="190">
        <v>4</v>
      </c>
      <c r="U194" s="270">
        <v>4</v>
      </c>
      <c r="V194" s="190">
        <v>14</v>
      </c>
      <c r="W194" s="271">
        <v>13.4</v>
      </c>
      <c r="X194" s="261">
        <f t="shared" si="9"/>
        <v>29.4</v>
      </c>
      <c r="Y194" s="187">
        <f>purchase!U196</f>
        <v>24.081632653061227</v>
      </c>
      <c r="Z194" s="188">
        <f t="shared" si="10"/>
        <v>0</v>
      </c>
      <c r="AA194" s="153" t="str">
        <f t="shared" si="11"/>
        <v>০</v>
      </c>
    </row>
    <row r="195" spans="1:27" x14ac:dyDescent="0.4">
      <c r="A195" s="151">
        <v>193</v>
      </c>
      <c r="B195" s="152" t="s">
        <v>297</v>
      </c>
      <c r="C195" s="151" t="s">
        <v>9</v>
      </c>
      <c r="D195" s="195">
        <v>48.813559322033896</v>
      </c>
      <c r="E195" s="195">
        <v>0</v>
      </c>
      <c r="F195" s="257">
        <f>purchase!T197</f>
        <v>53</v>
      </c>
      <c r="G195" s="257">
        <f t="shared" si="12"/>
        <v>53</v>
      </c>
      <c r="H195" s="269">
        <v>7</v>
      </c>
      <c r="I195" s="193">
        <v>7</v>
      </c>
      <c r="J195" s="190"/>
      <c r="K195" s="270"/>
      <c r="L195" s="190"/>
      <c r="M195" s="270"/>
      <c r="N195" s="190">
        <v>3</v>
      </c>
      <c r="O195" s="270">
        <v>3</v>
      </c>
      <c r="P195" s="190"/>
      <c r="Q195" s="270"/>
      <c r="R195" s="190">
        <v>8</v>
      </c>
      <c r="S195" s="270">
        <v>8</v>
      </c>
      <c r="T195" s="190">
        <v>10</v>
      </c>
      <c r="U195" s="270">
        <v>10</v>
      </c>
      <c r="V195" s="190">
        <v>25</v>
      </c>
      <c r="W195" s="271">
        <v>25</v>
      </c>
      <c r="X195" s="261">
        <f t="shared" ref="X195:X252" si="13">I195+K195+M195+O195+Q195+S195+W195+U195</f>
        <v>53</v>
      </c>
      <c r="Y195" s="187">
        <f>purchase!U197</f>
        <v>39.716981132075475</v>
      </c>
      <c r="Z195" s="188">
        <f t="shared" si="10"/>
        <v>0</v>
      </c>
      <c r="AA195" s="153" t="str">
        <f t="shared" si="11"/>
        <v>০</v>
      </c>
    </row>
    <row r="196" spans="1:27" x14ac:dyDescent="0.4">
      <c r="A196" s="151">
        <v>194</v>
      </c>
      <c r="B196" s="152" t="s">
        <v>296</v>
      </c>
      <c r="C196" s="151" t="s">
        <v>9</v>
      </c>
      <c r="D196" s="195">
        <v>0</v>
      </c>
      <c r="E196" s="195">
        <v>0</v>
      </c>
      <c r="F196" s="257">
        <f>purchase!T198</f>
        <v>1</v>
      </c>
      <c r="G196" s="257">
        <f t="shared" si="12"/>
        <v>1</v>
      </c>
      <c r="H196" s="269"/>
      <c r="I196" s="193"/>
      <c r="J196" s="190"/>
      <c r="K196" s="270"/>
      <c r="L196" s="190"/>
      <c r="M196" s="270"/>
      <c r="N196" s="190"/>
      <c r="O196" s="270"/>
      <c r="P196" s="190"/>
      <c r="Q196" s="270"/>
      <c r="R196" s="190"/>
      <c r="S196" s="270"/>
      <c r="T196" s="190"/>
      <c r="U196" s="270"/>
      <c r="V196" s="190"/>
      <c r="W196" s="271"/>
      <c r="X196" s="261">
        <f t="shared" si="13"/>
        <v>0</v>
      </c>
      <c r="Y196" s="187">
        <f>purchase!U198</f>
        <v>60</v>
      </c>
      <c r="Z196" s="188">
        <f t="shared" ref="Z196:Z252" si="14">G196-X196</f>
        <v>1</v>
      </c>
      <c r="AA196" s="153" t="str">
        <f t="shared" ref="AA196:AA252" si="15">IF(AND(Z196&gt;=0, Z196&lt;1),IF(Z196=0,"০","NZ")," ")</f>
        <v xml:space="preserve"> </v>
      </c>
    </row>
    <row r="197" spans="1:27" x14ac:dyDescent="0.4">
      <c r="A197" s="151">
        <v>195</v>
      </c>
      <c r="B197" s="152" t="s">
        <v>298</v>
      </c>
      <c r="C197" s="151" t="s">
        <v>9</v>
      </c>
      <c r="D197" s="195">
        <v>64.285714285714292</v>
      </c>
      <c r="E197" s="195">
        <v>0</v>
      </c>
      <c r="F197" s="257">
        <f>purchase!T199</f>
        <v>7.5</v>
      </c>
      <c r="G197" s="257">
        <f t="shared" ref="G197:G252" si="16">E197+F197</f>
        <v>7.5</v>
      </c>
      <c r="H197" s="269">
        <v>0.5</v>
      </c>
      <c r="I197" s="193">
        <v>0.5</v>
      </c>
      <c r="J197" s="190">
        <v>0.5</v>
      </c>
      <c r="K197" s="270">
        <v>0.5</v>
      </c>
      <c r="L197" s="190"/>
      <c r="M197" s="270"/>
      <c r="N197" s="190">
        <v>0.5</v>
      </c>
      <c r="O197" s="270">
        <v>0.5</v>
      </c>
      <c r="P197" s="190">
        <v>0.5</v>
      </c>
      <c r="Q197" s="270">
        <v>0.5</v>
      </c>
      <c r="R197" s="190">
        <v>0.5</v>
      </c>
      <c r="S197" s="270">
        <v>0.5</v>
      </c>
      <c r="T197" s="190">
        <v>2</v>
      </c>
      <c r="U197" s="270">
        <v>2</v>
      </c>
      <c r="V197" s="190">
        <v>3</v>
      </c>
      <c r="W197" s="271">
        <v>3</v>
      </c>
      <c r="X197" s="261">
        <f t="shared" si="13"/>
        <v>7.5</v>
      </c>
      <c r="Y197" s="187">
        <f>purchase!U199</f>
        <v>48.666666666666664</v>
      </c>
      <c r="Z197" s="188">
        <f t="shared" si="14"/>
        <v>0</v>
      </c>
      <c r="AA197" s="153" t="str">
        <f t="shared" si="15"/>
        <v>০</v>
      </c>
    </row>
    <row r="198" spans="1:27" x14ac:dyDescent="0.4">
      <c r="A198" s="151">
        <v>196</v>
      </c>
      <c r="B198" s="152" t="s">
        <v>299</v>
      </c>
      <c r="C198" s="151" t="s">
        <v>9</v>
      </c>
      <c r="D198" s="195">
        <v>42.4</v>
      </c>
      <c r="E198" s="195">
        <v>0</v>
      </c>
      <c r="F198" s="257">
        <f>purchase!T200</f>
        <v>12.5</v>
      </c>
      <c r="G198" s="257">
        <f t="shared" si="16"/>
        <v>12.5</v>
      </c>
      <c r="H198" s="269">
        <v>0.5</v>
      </c>
      <c r="I198" s="193">
        <v>0.5</v>
      </c>
      <c r="J198" s="190">
        <v>5</v>
      </c>
      <c r="K198" s="270">
        <v>5</v>
      </c>
      <c r="L198" s="190">
        <v>0.5</v>
      </c>
      <c r="M198" s="270">
        <v>0.5</v>
      </c>
      <c r="N198" s="190">
        <v>0.5</v>
      </c>
      <c r="O198" s="270">
        <v>0.5</v>
      </c>
      <c r="P198" s="190">
        <v>5</v>
      </c>
      <c r="Q198" s="270">
        <v>3</v>
      </c>
      <c r="R198" s="190">
        <v>1</v>
      </c>
      <c r="S198" s="270">
        <v>1</v>
      </c>
      <c r="T198" s="190">
        <v>2</v>
      </c>
      <c r="U198" s="270">
        <v>1</v>
      </c>
      <c r="V198" s="190">
        <v>1</v>
      </c>
      <c r="W198" s="271">
        <v>1</v>
      </c>
      <c r="X198" s="261">
        <f t="shared" si="13"/>
        <v>12.5</v>
      </c>
      <c r="Y198" s="187">
        <f>purchase!U200</f>
        <v>42</v>
      </c>
      <c r="Z198" s="188">
        <f t="shared" si="14"/>
        <v>0</v>
      </c>
      <c r="AA198" s="153" t="str">
        <f t="shared" si="15"/>
        <v>০</v>
      </c>
    </row>
    <row r="199" spans="1:27" x14ac:dyDescent="0.4">
      <c r="A199" s="151">
        <v>197</v>
      </c>
      <c r="B199" s="152" t="s">
        <v>300</v>
      </c>
      <c r="C199" s="151" t="s">
        <v>9</v>
      </c>
      <c r="D199" s="195">
        <v>111.11111111111111</v>
      </c>
      <c r="E199" s="195">
        <v>0</v>
      </c>
      <c r="F199" s="257">
        <f>purchase!T201</f>
        <v>2.4500000000000002</v>
      </c>
      <c r="G199" s="257">
        <f t="shared" si="16"/>
        <v>2.4500000000000002</v>
      </c>
      <c r="H199" s="269"/>
      <c r="I199" s="193"/>
      <c r="J199" s="190"/>
      <c r="K199" s="270"/>
      <c r="L199" s="190"/>
      <c r="M199" s="270"/>
      <c r="N199" s="190"/>
      <c r="O199" s="270"/>
      <c r="P199" s="190"/>
      <c r="Q199" s="270"/>
      <c r="R199" s="190">
        <v>0.5</v>
      </c>
      <c r="S199" s="270">
        <v>0.5</v>
      </c>
      <c r="T199" s="190">
        <v>1.5</v>
      </c>
      <c r="U199" s="270">
        <v>1.5</v>
      </c>
      <c r="V199" s="190">
        <v>0.5</v>
      </c>
      <c r="W199" s="271">
        <v>0.45000000000000018</v>
      </c>
      <c r="X199" s="261">
        <f t="shared" si="13"/>
        <v>2.4500000000000002</v>
      </c>
      <c r="Y199" s="187">
        <f>purchase!U201</f>
        <v>99.999999999999986</v>
      </c>
      <c r="Z199" s="188">
        <f t="shared" si="14"/>
        <v>0</v>
      </c>
      <c r="AA199" s="153" t="str">
        <f t="shared" si="15"/>
        <v>০</v>
      </c>
    </row>
    <row r="200" spans="1:27" x14ac:dyDescent="0.4">
      <c r="A200" s="151">
        <v>198</v>
      </c>
      <c r="B200" s="152" t="s">
        <v>301</v>
      </c>
      <c r="C200" s="151" t="s">
        <v>9</v>
      </c>
      <c r="D200" s="195">
        <v>166.66666666666669</v>
      </c>
      <c r="E200" s="195">
        <v>0</v>
      </c>
      <c r="F200" s="257">
        <f>purchase!T202</f>
        <v>0</v>
      </c>
      <c r="G200" s="257">
        <f t="shared" si="16"/>
        <v>0</v>
      </c>
      <c r="H200" s="269"/>
      <c r="I200" s="193"/>
      <c r="J200" s="190"/>
      <c r="K200" s="270"/>
      <c r="L200" s="190"/>
      <c r="M200" s="270"/>
      <c r="N200" s="190"/>
      <c r="O200" s="270"/>
      <c r="P200" s="190"/>
      <c r="Q200" s="270"/>
      <c r="R200" s="190"/>
      <c r="S200" s="270"/>
      <c r="T200" s="190"/>
      <c r="U200" s="270"/>
      <c r="V200" s="190"/>
      <c r="W200" s="271"/>
      <c r="X200" s="261">
        <f t="shared" si="13"/>
        <v>0</v>
      </c>
      <c r="Y200" s="187">
        <f>purchase!U202</f>
        <v>166.66666666666669</v>
      </c>
      <c r="Z200" s="188">
        <f t="shared" si="14"/>
        <v>0</v>
      </c>
      <c r="AA200" s="153" t="str">
        <f t="shared" si="15"/>
        <v>০</v>
      </c>
    </row>
    <row r="201" spans="1:27" x14ac:dyDescent="0.4">
      <c r="A201" s="151">
        <v>199</v>
      </c>
      <c r="B201" s="152" t="s">
        <v>179</v>
      </c>
      <c r="C201" s="151" t="s">
        <v>9</v>
      </c>
      <c r="D201" s="195">
        <v>220</v>
      </c>
      <c r="E201" s="195">
        <v>0</v>
      </c>
      <c r="F201" s="257">
        <f>purchase!T203</f>
        <v>0</v>
      </c>
      <c r="G201" s="257">
        <f t="shared" si="16"/>
        <v>0</v>
      </c>
      <c r="H201" s="269"/>
      <c r="I201" s="193"/>
      <c r="J201" s="190"/>
      <c r="K201" s="270"/>
      <c r="L201" s="190"/>
      <c r="M201" s="270"/>
      <c r="N201" s="190"/>
      <c r="O201" s="270"/>
      <c r="P201" s="190"/>
      <c r="Q201" s="270"/>
      <c r="R201" s="190"/>
      <c r="S201" s="270"/>
      <c r="T201" s="190"/>
      <c r="U201" s="270"/>
      <c r="V201" s="190"/>
      <c r="W201" s="271"/>
      <c r="X201" s="261">
        <f t="shared" si="13"/>
        <v>0</v>
      </c>
      <c r="Y201" s="187">
        <f>purchase!U203</f>
        <v>220</v>
      </c>
      <c r="Z201" s="188">
        <f t="shared" si="14"/>
        <v>0</v>
      </c>
      <c r="AA201" s="153" t="str">
        <f t="shared" si="15"/>
        <v>০</v>
      </c>
    </row>
    <row r="202" spans="1:27" x14ac:dyDescent="0.4">
      <c r="A202" s="151">
        <v>200</v>
      </c>
      <c r="B202" s="152" t="s">
        <v>180</v>
      </c>
      <c r="C202" s="151" t="s">
        <v>9</v>
      </c>
      <c r="D202" s="195">
        <v>30.555555555555557</v>
      </c>
      <c r="E202" s="195">
        <v>0</v>
      </c>
      <c r="F202" s="257">
        <f>purchase!T204</f>
        <v>15</v>
      </c>
      <c r="G202" s="257">
        <f t="shared" si="16"/>
        <v>15</v>
      </c>
      <c r="H202" s="269">
        <v>5</v>
      </c>
      <c r="I202" s="193">
        <v>5</v>
      </c>
      <c r="J202" s="190"/>
      <c r="K202" s="270"/>
      <c r="L202" s="190">
        <v>4</v>
      </c>
      <c r="M202" s="270">
        <v>4</v>
      </c>
      <c r="N202" s="190"/>
      <c r="O202" s="270"/>
      <c r="P202" s="190"/>
      <c r="Q202" s="270"/>
      <c r="R202" s="190"/>
      <c r="S202" s="270"/>
      <c r="T202" s="190"/>
      <c r="U202" s="270"/>
      <c r="V202" s="190">
        <v>6</v>
      </c>
      <c r="W202" s="271">
        <v>6</v>
      </c>
      <c r="X202" s="261">
        <f t="shared" si="13"/>
        <v>15</v>
      </c>
      <c r="Y202" s="187">
        <f>purchase!U204</f>
        <v>25</v>
      </c>
      <c r="Z202" s="188">
        <f t="shared" si="14"/>
        <v>0</v>
      </c>
      <c r="AA202" s="153" t="str">
        <f t="shared" si="15"/>
        <v>০</v>
      </c>
    </row>
    <row r="203" spans="1:27" x14ac:dyDescent="0.4">
      <c r="A203" s="151">
        <v>201</v>
      </c>
      <c r="B203" s="152" t="s">
        <v>181</v>
      </c>
      <c r="C203" s="151" t="s">
        <v>9</v>
      </c>
      <c r="D203" s="195">
        <v>70</v>
      </c>
      <c r="E203" s="195">
        <v>0</v>
      </c>
      <c r="F203" s="257">
        <f>purchase!T205</f>
        <v>0</v>
      </c>
      <c r="G203" s="257">
        <f t="shared" si="16"/>
        <v>0</v>
      </c>
      <c r="H203" s="269"/>
      <c r="I203" s="193"/>
      <c r="J203" s="190"/>
      <c r="K203" s="270"/>
      <c r="L203" s="190"/>
      <c r="M203" s="270"/>
      <c r="N203" s="190"/>
      <c r="O203" s="270"/>
      <c r="P203" s="190"/>
      <c r="Q203" s="270"/>
      <c r="R203" s="190"/>
      <c r="S203" s="270"/>
      <c r="T203" s="190"/>
      <c r="U203" s="270"/>
      <c r="V203" s="190"/>
      <c r="W203" s="271"/>
      <c r="X203" s="261">
        <f t="shared" si="13"/>
        <v>0</v>
      </c>
      <c r="Y203" s="187">
        <f>purchase!U205</f>
        <v>70</v>
      </c>
      <c r="Z203" s="188">
        <f t="shared" si="14"/>
        <v>0</v>
      </c>
      <c r="AA203" s="153" t="str">
        <f t="shared" si="15"/>
        <v>০</v>
      </c>
    </row>
    <row r="204" spans="1:27" x14ac:dyDescent="0.4">
      <c r="A204" s="151">
        <v>202</v>
      </c>
      <c r="B204" s="152" t="s">
        <v>182</v>
      </c>
      <c r="C204" s="151" t="s">
        <v>9</v>
      </c>
      <c r="D204" s="195">
        <v>16.319444444444443</v>
      </c>
      <c r="E204" s="195">
        <v>0</v>
      </c>
      <c r="F204" s="257">
        <f>purchase!T206</f>
        <v>76</v>
      </c>
      <c r="G204" s="257">
        <f t="shared" si="16"/>
        <v>76</v>
      </c>
      <c r="H204" s="269">
        <v>16</v>
      </c>
      <c r="I204" s="193">
        <v>16</v>
      </c>
      <c r="J204" s="190"/>
      <c r="K204" s="270"/>
      <c r="L204" s="190"/>
      <c r="M204" s="270"/>
      <c r="N204" s="190"/>
      <c r="O204" s="270"/>
      <c r="P204" s="190"/>
      <c r="Q204" s="270"/>
      <c r="R204" s="190">
        <v>24</v>
      </c>
      <c r="S204" s="270">
        <v>24</v>
      </c>
      <c r="T204" s="190">
        <v>16</v>
      </c>
      <c r="U204" s="270">
        <v>16</v>
      </c>
      <c r="V204" s="190">
        <v>20</v>
      </c>
      <c r="W204" s="271">
        <v>20</v>
      </c>
      <c r="X204" s="261">
        <f t="shared" si="13"/>
        <v>76</v>
      </c>
      <c r="Y204" s="187">
        <f>purchase!U206</f>
        <v>15.921052631578947</v>
      </c>
      <c r="Z204" s="188">
        <f t="shared" si="14"/>
        <v>0</v>
      </c>
      <c r="AA204" s="153" t="str">
        <f t="shared" si="15"/>
        <v>০</v>
      </c>
    </row>
    <row r="205" spans="1:27" x14ac:dyDescent="0.4">
      <c r="A205" s="151">
        <v>203</v>
      </c>
      <c r="B205" s="152" t="s">
        <v>183</v>
      </c>
      <c r="C205" s="151" t="s">
        <v>9</v>
      </c>
      <c r="D205" s="195">
        <v>30</v>
      </c>
      <c r="E205" s="195">
        <v>0</v>
      </c>
      <c r="F205" s="257">
        <f>purchase!T207</f>
        <v>22</v>
      </c>
      <c r="G205" s="257">
        <f t="shared" si="16"/>
        <v>22</v>
      </c>
      <c r="H205" s="269"/>
      <c r="I205" s="193"/>
      <c r="J205" s="190">
        <v>20</v>
      </c>
      <c r="K205" s="270"/>
      <c r="L205" s="190"/>
      <c r="M205" s="270"/>
      <c r="N205" s="190"/>
      <c r="O205" s="270"/>
      <c r="P205" s="190">
        <v>20</v>
      </c>
      <c r="Q205" s="270">
        <v>21</v>
      </c>
      <c r="R205" s="190">
        <v>1</v>
      </c>
      <c r="S205" s="270">
        <v>1</v>
      </c>
      <c r="T205" s="190"/>
      <c r="U205" s="270"/>
      <c r="V205" s="190"/>
      <c r="W205" s="271"/>
      <c r="X205" s="261">
        <f t="shared" si="13"/>
        <v>22</v>
      </c>
      <c r="Y205" s="187">
        <f>purchase!U207</f>
        <v>29.09090909090909</v>
      </c>
      <c r="Z205" s="188">
        <f t="shared" si="14"/>
        <v>0</v>
      </c>
      <c r="AA205" s="153" t="str">
        <f t="shared" si="15"/>
        <v>০</v>
      </c>
    </row>
    <row r="206" spans="1:27" x14ac:dyDescent="0.4">
      <c r="A206" s="151">
        <v>204</v>
      </c>
      <c r="B206" s="152" t="s">
        <v>184</v>
      </c>
      <c r="C206" s="151" t="s">
        <v>9</v>
      </c>
      <c r="D206" s="195">
        <v>41.736694677871142</v>
      </c>
      <c r="E206" s="195">
        <v>0</v>
      </c>
      <c r="F206" s="257">
        <f>purchase!T208</f>
        <v>26</v>
      </c>
      <c r="G206" s="257">
        <f t="shared" si="16"/>
        <v>26</v>
      </c>
      <c r="H206" s="269">
        <v>5</v>
      </c>
      <c r="I206" s="193">
        <v>5</v>
      </c>
      <c r="J206" s="190"/>
      <c r="K206" s="270"/>
      <c r="L206" s="190"/>
      <c r="M206" s="270"/>
      <c r="N206" s="190"/>
      <c r="O206" s="270"/>
      <c r="P206" s="190"/>
      <c r="Q206" s="270"/>
      <c r="R206" s="190">
        <v>5</v>
      </c>
      <c r="S206" s="270">
        <v>5</v>
      </c>
      <c r="T206" s="190">
        <v>5</v>
      </c>
      <c r="U206" s="270">
        <v>5</v>
      </c>
      <c r="V206" s="190">
        <v>10</v>
      </c>
      <c r="W206" s="271">
        <v>11</v>
      </c>
      <c r="X206" s="261">
        <f t="shared" si="13"/>
        <v>26</v>
      </c>
      <c r="Y206" s="187">
        <f>purchase!U208</f>
        <v>34.230769230769234</v>
      </c>
      <c r="Z206" s="188">
        <f t="shared" si="14"/>
        <v>0</v>
      </c>
      <c r="AA206" s="153" t="str">
        <f t="shared" si="15"/>
        <v>০</v>
      </c>
    </row>
    <row r="207" spans="1:27" x14ac:dyDescent="0.4">
      <c r="A207" s="151">
        <v>205</v>
      </c>
      <c r="B207" s="152" t="s">
        <v>185</v>
      </c>
      <c r="C207" s="151" t="s">
        <v>9</v>
      </c>
      <c r="D207" s="195">
        <v>65</v>
      </c>
      <c r="E207" s="195">
        <v>0</v>
      </c>
      <c r="F207" s="257">
        <f>purchase!T209</f>
        <v>20</v>
      </c>
      <c r="G207" s="257">
        <f t="shared" si="16"/>
        <v>20</v>
      </c>
      <c r="H207" s="269">
        <v>5</v>
      </c>
      <c r="I207" s="193">
        <v>5</v>
      </c>
      <c r="J207" s="190">
        <v>5</v>
      </c>
      <c r="K207" s="270">
        <v>5</v>
      </c>
      <c r="L207" s="190"/>
      <c r="M207" s="270"/>
      <c r="N207" s="190">
        <v>5</v>
      </c>
      <c r="O207" s="270">
        <v>5</v>
      </c>
      <c r="P207" s="190">
        <v>5</v>
      </c>
      <c r="Q207" s="270">
        <v>5</v>
      </c>
      <c r="R207" s="190"/>
      <c r="S207" s="270"/>
      <c r="T207" s="190"/>
      <c r="U207" s="270"/>
      <c r="V207" s="190">
        <v>5</v>
      </c>
      <c r="W207" s="271"/>
      <c r="X207" s="261">
        <f t="shared" si="13"/>
        <v>20</v>
      </c>
      <c r="Y207" s="187">
        <f>purchase!U209</f>
        <v>57.5</v>
      </c>
      <c r="Z207" s="188">
        <f t="shared" si="14"/>
        <v>0</v>
      </c>
      <c r="AA207" s="153" t="str">
        <f t="shared" si="15"/>
        <v>০</v>
      </c>
    </row>
    <row r="208" spans="1:27" x14ac:dyDescent="0.4">
      <c r="A208" s="151">
        <v>206</v>
      </c>
      <c r="B208" s="152" t="s">
        <v>186</v>
      </c>
      <c r="C208" s="151" t="s">
        <v>9</v>
      </c>
      <c r="D208" s="195">
        <v>0</v>
      </c>
      <c r="E208" s="195">
        <v>0</v>
      </c>
      <c r="F208" s="257">
        <f>purchase!T210</f>
        <v>0</v>
      </c>
      <c r="G208" s="257">
        <f t="shared" si="16"/>
        <v>0</v>
      </c>
      <c r="H208" s="269"/>
      <c r="I208" s="193"/>
      <c r="J208" s="190"/>
      <c r="K208" s="270"/>
      <c r="L208" s="190"/>
      <c r="M208" s="270"/>
      <c r="N208" s="190"/>
      <c r="O208" s="270"/>
      <c r="P208" s="190"/>
      <c r="Q208" s="270"/>
      <c r="R208" s="190"/>
      <c r="S208" s="270"/>
      <c r="T208" s="190"/>
      <c r="U208" s="270"/>
      <c r="V208" s="190"/>
      <c r="W208" s="271"/>
      <c r="X208" s="261">
        <f t="shared" si="13"/>
        <v>0</v>
      </c>
      <c r="Y208" s="187">
        <f>purchase!U210</f>
        <v>0</v>
      </c>
      <c r="Z208" s="188">
        <f t="shared" si="14"/>
        <v>0</v>
      </c>
      <c r="AA208" s="153" t="str">
        <f t="shared" si="15"/>
        <v>০</v>
      </c>
    </row>
    <row r="209" spans="1:27" x14ac:dyDescent="0.4">
      <c r="A209" s="151">
        <v>207</v>
      </c>
      <c r="B209" s="152" t="s">
        <v>187</v>
      </c>
      <c r="C209" s="151" t="s">
        <v>9</v>
      </c>
      <c r="D209" s="195">
        <v>80</v>
      </c>
      <c r="E209" s="195">
        <v>0</v>
      </c>
      <c r="F209" s="257">
        <f>purchase!T211</f>
        <v>0</v>
      </c>
      <c r="G209" s="257">
        <f t="shared" si="16"/>
        <v>0</v>
      </c>
      <c r="H209" s="269"/>
      <c r="I209" s="193"/>
      <c r="J209" s="190"/>
      <c r="K209" s="270"/>
      <c r="L209" s="190"/>
      <c r="M209" s="270"/>
      <c r="N209" s="190"/>
      <c r="O209" s="270"/>
      <c r="P209" s="190"/>
      <c r="Q209" s="270"/>
      <c r="R209" s="190"/>
      <c r="S209" s="270"/>
      <c r="T209" s="190"/>
      <c r="U209" s="270"/>
      <c r="V209" s="190"/>
      <c r="W209" s="271"/>
      <c r="X209" s="261">
        <f t="shared" si="13"/>
        <v>0</v>
      </c>
      <c r="Y209" s="187">
        <f>purchase!U211</f>
        <v>80</v>
      </c>
      <c r="Z209" s="188">
        <f t="shared" si="14"/>
        <v>0</v>
      </c>
      <c r="AA209" s="153" t="str">
        <f t="shared" si="15"/>
        <v>০</v>
      </c>
    </row>
    <row r="210" spans="1:27" x14ac:dyDescent="0.4">
      <c r="A210" s="151">
        <v>208</v>
      </c>
      <c r="B210" s="152" t="s">
        <v>362</v>
      </c>
      <c r="C210" s="151" t="s">
        <v>9</v>
      </c>
      <c r="D210" s="195">
        <v>150</v>
      </c>
      <c r="E210" s="195">
        <v>0</v>
      </c>
      <c r="F210" s="257">
        <f>purchase!T212</f>
        <v>0</v>
      </c>
      <c r="G210" s="257">
        <f t="shared" si="16"/>
        <v>0</v>
      </c>
      <c r="H210" s="269"/>
      <c r="I210" s="193"/>
      <c r="J210" s="190"/>
      <c r="K210" s="270"/>
      <c r="L210" s="190"/>
      <c r="M210" s="270"/>
      <c r="N210" s="190"/>
      <c r="O210" s="270"/>
      <c r="P210" s="190"/>
      <c r="Q210" s="270"/>
      <c r="R210" s="190"/>
      <c r="S210" s="270"/>
      <c r="T210" s="190"/>
      <c r="U210" s="270"/>
      <c r="V210" s="190"/>
      <c r="W210" s="271"/>
      <c r="X210" s="261">
        <f t="shared" si="13"/>
        <v>0</v>
      </c>
      <c r="Y210" s="187">
        <f>purchase!U212</f>
        <v>150</v>
      </c>
      <c r="Z210" s="188">
        <f t="shared" si="14"/>
        <v>0</v>
      </c>
      <c r="AA210" s="153" t="str">
        <f t="shared" si="15"/>
        <v>০</v>
      </c>
    </row>
    <row r="211" spans="1:27" x14ac:dyDescent="0.4">
      <c r="A211" s="151">
        <v>209</v>
      </c>
      <c r="B211" s="152" t="s">
        <v>311</v>
      </c>
      <c r="C211" s="151" t="s">
        <v>9</v>
      </c>
      <c r="D211" s="195">
        <v>50</v>
      </c>
      <c r="E211" s="195">
        <v>0</v>
      </c>
      <c r="F211" s="257">
        <f>purchase!T213</f>
        <v>0</v>
      </c>
      <c r="G211" s="257">
        <f t="shared" si="16"/>
        <v>0</v>
      </c>
      <c r="H211" s="269"/>
      <c r="I211" s="193"/>
      <c r="J211" s="190"/>
      <c r="K211" s="270"/>
      <c r="L211" s="190"/>
      <c r="M211" s="270"/>
      <c r="N211" s="190"/>
      <c r="O211" s="270"/>
      <c r="P211" s="190"/>
      <c r="Q211" s="270"/>
      <c r="R211" s="190"/>
      <c r="S211" s="270"/>
      <c r="T211" s="190"/>
      <c r="U211" s="270"/>
      <c r="V211" s="190"/>
      <c r="W211" s="271"/>
      <c r="X211" s="261">
        <f t="shared" si="13"/>
        <v>0</v>
      </c>
      <c r="Y211" s="187">
        <f>purchase!U213</f>
        <v>50</v>
      </c>
      <c r="Z211" s="188">
        <f t="shared" si="14"/>
        <v>0</v>
      </c>
      <c r="AA211" s="153" t="str">
        <f t="shared" si="15"/>
        <v>০</v>
      </c>
    </row>
    <row r="212" spans="1:27" x14ac:dyDescent="0.4">
      <c r="A212" s="151">
        <v>210</v>
      </c>
      <c r="B212" s="152" t="s">
        <v>302</v>
      </c>
      <c r="C212" s="151" t="s">
        <v>9</v>
      </c>
      <c r="D212" s="195">
        <v>362.66666666666669</v>
      </c>
      <c r="E212" s="195">
        <v>0</v>
      </c>
      <c r="F212" s="257">
        <f>purchase!T214</f>
        <v>0</v>
      </c>
      <c r="G212" s="257">
        <f t="shared" si="16"/>
        <v>0</v>
      </c>
      <c r="H212" s="269"/>
      <c r="I212" s="193"/>
      <c r="J212" s="190"/>
      <c r="K212" s="270"/>
      <c r="L212" s="190"/>
      <c r="M212" s="270"/>
      <c r="N212" s="190"/>
      <c r="O212" s="270"/>
      <c r="P212" s="190"/>
      <c r="Q212" s="270"/>
      <c r="R212" s="190"/>
      <c r="S212" s="270"/>
      <c r="T212" s="190"/>
      <c r="U212" s="270"/>
      <c r="V212" s="190"/>
      <c r="W212" s="271"/>
      <c r="X212" s="261">
        <f t="shared" si="13"/>
        <v>0</v>
      </c>
      <c r="Y212" s="187">
        <f>purchase!U214</f>
        <v>362.66666666666669</v>
      </c>
      <c r="Z212" s="188">
        <f t="shared" si="14"/>
        <v>0</v>
      </c>
      <c r="AA212" s="153" t="str">
        <f t="shared" si="15"/>
        <v>০</v>
      </c>
    </row>
    <row r="213" spans="1:27" x14ac:dyDescent="0.4">
      <c r="A213" s="151">
        <v>211</v>
      </c>
      <c r="B213" s="152" t="s">
        <v>188</v>
      </c>
      <c r="C213" s="151" t="s">
        <v>9</v>
      </c>
      <c r="D213" s="195">
        <v>0</v>
      </c>
      <c r="E213" s="195">
        <v>0</v>
      </c>
      <c r="F213" s="257">
        <f>purchase!T215</f>
        <v>0</v>
      </c>
      <c r="G213" s="257">
        <f t="shared" si="16"/>
        <v>0</v>
      </c>
      <c r="H213" s="269"/>
      <c r="I213" s="193"/>
      <c r="J213" s="190"/>
      <c r="K213" s="270"/>
      <c r="L213" s="190"/>
      <c r="M213" s="270"/>
      <c r="N213" s="190"/>
      <c r="O213" s="270"/>
      <c r="P213" s="190"/>
      <c r="Q213" s="270"/>
      <c r="R213" s="190"/>
      <c r="S213" s="270"/>
      <c r="T213" s="190"/>
      <c r="U213" s="270"/>
      <c r="V213" s="190"/>
      <c r="W213" s="271"/>
      <c r="X213" s="261">
        <f t="shared" si="13"/>
        <v>0</v>
      </c>
      <c r="Y213" s="187">
        <f>purchase!U215</f>
        <v>0</v>
      </c>
      <c r="Z213" s="188">
        <f t="shared" si="14"/>
        <v>0</v>
      </c>
      <c r="AA213" s="153" t="str">
        <f t="shared" si="15"/>
        <v>০</v>
      </c>
    </row>
    <row r="214" spans="1:27" x14ac:dyDescent="0.4">
      <c r="A214" s="151">
        <v>212</v>
      </c>
      <c r="B214" s="152" t="s">
        <v>189</v>
      </c>
      <c r="C214" s="151" t="s">
        <v>9</v>
      </c>
      <c r="D214" s="195">
        <v>50</v>
      </c>
      <c r="E214" s="195">
        <v>0</v>
      </c>
      <c r="F214" s="257">
        <f>purchase!T216</f>
        <v>12</v>
      </c>
      <c r="G214" s="257">
        <f t="shared" si="16"/>
        <v>12</v>
      </c>
      <c r="H214" s="269">
        <v>2</v>
      </c>
      <c r="I214" s="193">
        <v>2</v>
      </c>
      <c r="J214" s="190"/>
      <c r="K214" s="270"/>
      <c r="L214" s="190"/>
      <c r="M214" s="270"/>
      <c r="N214" s="190"/>
      <c r="O214" s="270"/>
      <c r="P214" s="190"/>
      <c r="Q214" s="270"/>
      <c r="R214" s="190"/>
      <c r="S214" s="270"/>
      <c r="T214" s="190"/>
      <c r="U214" s="270"/>
      <c r="V214" s="190">
        <v>10</v>
      </c>
      <c r="W214" s="271">
        <v>10</v>
      </c>
      <c r="X214" s="261">
        <f t="shared" si="13"/>
        <v>12</v>
      </c>
      <c r="Y214" s="187">
        <f>purchase!U216</f>
        <v>49.166666666666664</v>
      </c>
      <c r="Z214" s="188">
        <f t="shared" si="14"/>
        <v>0</v>
      </c>
      <c r="AA214" s="153" t="str">
        <f t="shared" si="15"/>
        <v>০</v>
      </c>
    </row>
    <row r="215" spans="1:27" x14ac:dyDescent="0.4">
      <c r="A215" s="151">
        <v>213</v>
      </c>
      <c r="B215" s="152" t="s">
        <v>190</v>
      </c>
      <c r="C215" s="151" t="s">
        <v>9</v>
      </c>
      <c r="D215" s="195">
        <v>1386</v>
      </c>
      <c r="E215" s="195">
        <v>0</v>
      </c>
      <c r="F215" s="257">
        <f>purchase!T217</f>
        <v>0</v>
      </c>
      <c r="G215" s="257">
        <f t="shared" si="16"/>
        <v>0</v>
      </c>
      <c r="H215" s="269"/>
      <c r="I215" s="193"/>
      <c r="J215" s="190"/>
      <c r="K215" s="270"/>
      <c r="L215" s="190"/>
      <c r="M215" s="270"/>
      <c r="N215" s="190"/>
      <c r="O215" s="270"/>
      <c r="P215" s="190"/>
      <c r="Q215" s="270"/>
      <c r="R215" s="190"/>
      <c r="S215" s="270"/>
      <c r="T215" s="190"/>
      <c r="U215" s="270"/>
      <c r="V215" s="190"/>
      <c r="W215" s="271"/>
      <c r="X215" s="261">
        <f t="shared" si="13"/>
        <v>0</v>
      </c>
      <c r="Y215" s="187">
        <f>purchase!U217</f>
        <v>1386</v>
      </c>
      <c r="Z215" s="188">
        <f t="shared" si="14"/>
        <v>0</v>
      </c>
      <c r="AA215" s="153" t="str">
        <f t="shared" si="15"/>
        <v>০</v>
      </c>
    </row>
    <row r="216" spans="1:27" x14ac:dyDescent="0.4">
      <c r="A216" s="151">
        <v>214</v>
      </c>
      <c r="B216" s="152" t="s">
        <v>191</v>
      </c>
      <c r="C216" s="151" t="s">
        <v>9</v>
      </c>
      <c r="D216" s="195">
        <v>300</v>
      </c>
      <c r="E216" s="195">
        <v>0</v>
      </c>
      <c r="F216" s="257">
        <f>purchase!T218</f>
        <v>0</v>
      </c>
      <c r="G216" s="257">
        <f t="shared" si="16"/>
        <v>0</v>
      </c>
      <c r="H216" s="269"/>
      <c r="I216" s="193"/>
      <c r="J216" s="190"/>
      <c r="K216" s="270"/>
      <c r="L216" s="190"/>
      <c r="M216" s="270"/>
      <c r="N216" s="190"/>
      <c r="O216" s="270"/>
      <c r="P216" s="190"/>
      <c r="Q216" s="270"/>
      <c r="R216" s="190"/>
      <c r="S216" s="270"/>
      <c r="T216" s="190"/>
      <c r="U216" s="270"/>
      <c r="V216" s="190"/>
      <c r="W216" s="271"/>
      <c r="X216" s="261">
        <f t="shared" si="13"/>
        <v>0</v>
      </c>
      <c r="Y216" s="187">
        <f>purchase!U218</f>
        <v>300</v>
      </c>
      <c r="Z216" s="188">
        <f t="shared" si="14"/>
        <v>0</v>
      </c>
      <c r="AA216" s="153" t="str">
        <f t="shared" si="15"/>
        <v>০</v>
      </c>
    </row>
    <row r="217" spans="1:27" x14ac:dyDescent="0.4">
      <c r="A217" s="151">
        <v>215</v>
      </c>
      <c r="B217" s="152" t="s">
        <v>192</v>
      </c>
      <c r="C217" s="151" t="s">
        <v>9</v>
      </c>
      <c r="D217" s="195">
        <v>140</v>
      </c>
      <c r="E217" s="195">
        <v>0</v>
      </c>
      <c r="F217" s="257">
        <f>purchase!T219</f>
        <v>0</v>
      </c>
      <c r="G217" s="257">
        <f t="shared" si="16"/>
        <v>0</v>
      </c>
      <c r="H217" s="269"/>
      <c r="I217" s="193"/>
      <c r="J217" s="190"/>
      <c r="K217" s="270"/>
      <c r="L217" s="190"/>
      <c r="M217" s="270"/>
      <c r="N217" s="190"/>
      <c r="O217" s="270"/>
      <c r="P217" s="190"/>
      <c r="Q217" s="270"/>
      <c r="R217" s="190"/>
      <c r="S217" s="270"/>
      <c r="T217" s="190"/>
      <c r="U217" s="270"/>
      <c r="V217" s="190"/>
      <c r="W217" s="271"/>
      <c r="X217" s="261">
        <f t="shared" si="13"/>
        <v>0</v>
      </c>
      <c r="Y217" s="187">
        <f>purchase!U219</f>
        <v>140</v>
      </c>
      <c r="Z217" s="188">
        <f t="shared" si="14"/>
        <v>0</v>
      </c>
      <c r="AA217" s="153" t="str">
        <f t="shared" si="15"/>
        <v>০</v>
      </c>
    </row>
    <row r="218" spans="1:27" x14ac:dyDescent="0.4">
      <c r="A218" s="151">
        <v>216</v>
      </c>
      <c r="B218" s="152" t="s">
        <v>193</v>
      </c>
      <c r="C218" s="151" t="s">
        <v>9</v>
      </c>
      <c r="D218" s="195">
        <v>130</v>
      </c>
      <c r="E218" s="195">
        <v>0</v>
      </c>
      <c r="F218" s="257">
        <f>purchase!T220</f>
        <v>0</v>
      </c>
      <c r="G218" s="257">
        <f t="shared" si="16"/>
        <v>0</v>
      </c>
      <c r="H218" s="269"/>
      <c r="I218" s="193"/>
      <c r="J218" s="190"/>
      <c r="K218" s="270"/>
      <c r="L218" s="190"/>
      <c r="M218" s="270"/>
      <c r="N218" s="190"/>
      <c r="O218" s="270"/>
      <c r="P218" s="190"/>
      <c r="Q218" s="270"/>
      <c r="R218" s="190"/>
      <c r="S218" s="270"/>
      <c r="T218" s="190"/>
      <c r="U218" s="270"/>
      <c r="V218" s="190"/>
      <c r="W218" s="271"/>
      <c r="X218" s="261">
        <f t="shared" si="13"/>
        <v>0</v>
      </c>
      <c r="Y218" s="187">
        <f>purchase!U220</f>
        <v>130</v>
      </c>
      <c r="Z218" s="188">
        <f t="shared" si="14"/>
        <v>0</v>
      </c>
      <c r="AA218" s="153" t="str">
        <f t="shared" si="15"/>
        <v>০</v>
      </c>
    </row>
    <row r="219" spans="1:27" x14ac:dyDescent="0.4">
      <c r="A219" s="151">
        <v>217</v>
      </c>
      <c r="B219" s="152" t="s">
        <v>194</v>
      </c>
      <c r="C219" s="151" t="s">
        <v>31</v>
      </c>
      <c r="D219" s="195">
        <v>0</v>
      </c>
      <c r="E219" s="195">
        <v>0</v>
      </c>
      <c r="F219" s="257">
        <f>purchase!T221</f>
        <v>0</v>
      </c>
      <c r="G219" s="257">
        <f t="shared" si="16"/>
        <v>0</v>
      </c>
      <c r="H219" s="269"/>
      <c r="I219" s="193"/>
      <c r="J219" s="190"/>
      <c r="K219" s="270"/>
      <c r="L219" s="190"/>
      <c r="M219" s="270"/>
      <c r="N219" s="190"/>
      <c r="O219" s="270"/>
      <c r="P219" s="190"/>
      <c r="Q219" s="270"/>
      <c r="R219" s="190"/>
      <c r="S219" s="270"/>
      <c r="T219" s="190"/>
      <c r="U219" s="270"/>
      <c r="V219" s="190"/>
      <c r="W219" s="271"/>
      <c r="X219" s="261">
        <f t="shared" si="13"/>
        <v>0</v>
      </c>
      <c r="Y219" s="187">
        <f>purchase!U221</f>
        <v>0</v>
      </c>
      <c r="Z219" s="188">
        <f t="shared" si="14"/>
        <v>0</v>
      </c>
      <c r="AA219" s="153" t="str">
        <f t="shared" si="15"/>
        <v>০</v>
      </c>
    </row>
    <row r="220" spans="1:27" x14ac:dyDescent="0.4">
      <c r="A220" s="151">
        <v>218</v>
      </c>
      <c r="B220" s="152" t="s">
        <v>195</v>
      </c>
      <c r="C220" s="151" t="s">
        <v>9</v>
      </c>
      <c r="D220" s="195">
        <v>0</v>
      </c>
      <c r="E220" s="195">
        <v>0</v>
      </c>
      <c r="F220" s="257">
        <f>purchase!T222</f>
        <v>0</v>
      </c>
      <c r="G220" s="257">
        <f t="shared" si="16"/>
        <v>0</v>
      </c>
      <c r="H220" s="269"/>
      <c r="I220" s="193"/>
      <c r="J220" s="190"/>
      <c r="K220" s="270"/>
      <c r="L220" s="190"/>
      <c r="M220" s="270"/>
      <c r="N220" s="190"/>
      <c r="O220" s="270"/>
      <c r="P220" s="190"/>
      <c r="Q220" s="270"/>
      <c r="R220" s="190"/>
      <c r="S220" s="270"/>
      <c r="T220" s="190"/>
      <c r="U220" s="270"/>
      <c r="V220" s="190"/>
      <c r="W220" s="271"/>
      <c r="X220" s="261">
        <f t="shared" si="13"/>
        <v>0</v>
      </c>
      <c r="Y220" s="187">
        <f>purchase!U222</f>
        <v>0</v>
      </c>
      <c r="Z220" s="188">
        <f t="shared" si="14"/>
        <v>0</v>
      </c>
      <c r="AA220" s="153" t="str">
        <f t="shared" si="15"/>
        <v>০</v>
      </c>
    </row>
    <row r="221" spans="1:27" x14ac:dyDescent="0.4">
      <c r="A221" s="151">
        <v>219</v>
      </c>
      <c r="B221" s="152" t="s">
        <v>303</v>
      </c>
      <c r="C221" s="151" t="s">
        <v>9</v>
      </c>
      <c r="D221" s="195">
        <v>1000</v>
      </c>
      <c r="E221" s="195">
        <v>0</v>
      </c>
      <c r="F221" s="257">
        <f>purchase!T223</f>
        <v>0</v>
      </c>
      <c r="G221" s="257">
        <f t="shared" si="16"/>
        <v>0</v>
      </c>
      <c r="H221" s="269"/>
      <c r="I221" s="193"/>
      <c r="J221" s="190"/>
      <c r="K221" s="270"/>
      <c r="L221" s="190"/>
      <c r="M221" s="270"/>
      <c r="N221" s="190"/>
      <c r="O221" s="270"/>
      <c r="P221" s="190"/>
      <c r="Q221" s="270"/>
      <c r="R221" s="190"/>
      <c r="S221" s="270"/>
      <c r="T221" s="190"/>
      <c r="U221" s="270"/>
      <c r="V221" s="190"/>
      <c r="W221" s="274"/>
      <c r="X221" s="261">
        <f t="shared" si="13"/>
        <v>0</v>
      </c>
      <c r="Y221" s="187">
        <f>purchase!U223</f>
        <v>1000</v>
      </c>
      <c r="Z221" s="188">
        <f t="shared" si="14"/>
        <v>0</v>
      </c>
      <c r="AA221" s="153" t="str">
        <f t="shared" si="15"/>
        <v>০</v>
      </c>
    </row>
    <row r="222" spans="1:27" x14ac:dyDescent="0.4">
      <c r="A222" s="151">
        <v>220</v>
      </c>
      <c r="B222" s="152" t="s">
        <v>196</v>
      </c>
      <c r="C222" s="151" t="s">
        <v>26</v>
      </c>
      <c r="D222" s="195">
        <v>0</v>
      </c>
      <c r="E222" s="195">
        <v>0</v>
      </c>
      <c r="F222" s="257">
        <f>purchase!T224</f>
        <v>0</v>
      </c>
      <c r="G222" s="257">
        <f t="shared" si="16"/>
        <v>0</v>
      </c>
      <c r="H222" s="269"/>
      <c r="I222" s="193"/>
      <c r="J222" s="190"/>
      <c r="K222" s="270"/>
      <c r="L222" s="190"/>
      <c r="M222" s="270"/>
      <c r="N222" s="190"/>
      <c r="O222" s="270"/>
      <c r="P222" s="190"/>
      <c r="Q222" s="270"/>
      <c r="R222" s="190"/>
      <c r="S222" s="270"/>
      <c r="T222" s="190"/>
      <c r="U222" s="270"/>
      <c r="V222" s="190"/>
      <c r="W222" s="271"/>
      <c r="X222" s="261">
        <f t="shared" si="13"/>
        <v>0</v>
      </c>
      <c r="Y222" s="187">
        <f>purchase!U224</f>
        <v>0</v>
      </c>
      <c r="Z222" s="188">
        <f t="shared" si="14"/>
        <v>0</v>
      </c>
      <c r="AA222" s="153" t="str">
        <f t="shared" si="15"/>
        <v>০</v>
      </c>
    </row>
    <row r="223" spans="1:27" x14ac:dyDescent="0.4">
      <c r="A223" s="151">
        <v>221</v>
      </c>
      <c r="B223" s="152" t="s">
        <v>197</v>
      </c>
      <c r="C223" s="151" t="s">
        <v>31</v>
      </c>
      <c r="D223" s="195">
        <v>0</v>
      </c>
      <c r="E223" s="195">
        <v>0</v>
      </c>
      <c r="F223" s="257">
        <f>purchase!T225</f>
        <v>0</v>
      </c>
      <c r="G223" s="257">
        <f t="shared" si="16"/>
        <v>0</v>
      </c>
      <c r="H223" s="269"/>
      <c r="I223" s="193"/>
      <c r="J223" s="190"/>
      <c r="K223" s="270"/>
      <c r="L223" s="190"/>
      <c r="M223" s="270"/>
      <c r="N223" s="190"/>
      <c r="O223" s="270"/>
      <c r="P223" s="190"/>
      <c r="Q223" s="270"/>
      <c r="R223" s="190"/>
      <c r="S223" s="270"/>
      <c r="T223" s="190"/>
      <c r="U223" s="270"/>
      <c r="V223" s="190"/>
      <c r="W223" s="271"/>
      <c r="X223" s="261">
        <f t="shared" si="13"/>
        <v>0</v>
      </c>
      <c r="Y223" s="187">
        <f>purchase!U225</f>
        <v>0</v>
      </c>
      <c r="Z223" s="188">
        <f t="shared" si="14"/>
        <v>0</v>
      </c>
      <c r="AA223" s="153" t="str">
        <f t="shared" si="15"/>
        <v>০</v>
      </c>
    </row>
    <row r="224" spans="1:27" x14ac:dyDescent="0.4">
      <c r="A224" s="151">
        <v>222</v>
      </c>
      <c r="B224" s="152" t="s">
        <v>198</v>
      </c>
      <c r="C224" s="151" t="s">
        <v>31</v>
      </c>
      <c r="D224" s="195">
        <v>0</v>
      </c>
      <c r="E224" s="195">
        <v>0</v>
      </c>
      <c r="F224" s="257">
        <f>purchase!T226</f>
        <v>0</v>
      </c>
      <c r="G224" s="257">
        <f t="shared" si="16"/>
        <v>0</v>
      </c>
      <c r="H224" s="269"/>
      <c r="I224" s="193"/>
      <c r="J224" s="190"/>
      <c r="K224" s="270"/>
      <c r="L224" s="190"/>
      <c r="M224" s="270"/>
      <c r="N224" s="190"/>
      <c r="O224" s="270"/>
      <c r="P224" s="190"/>
      <c r="Q224" s="270"/>
      <c r="R224" s="190"/>
      <c r="S224" s="270"/>
      <c r="T224" s="190"/>
      <c r="U224" s="270"/>
      <c r="V224" s="190"/>
      <c r="W224" s="271"/>
      <c r="X224" s="261">
        <f t="shared" si="13"/>
        <v>0</v>
      </c>
      <c r="Y224" s="187">
        <f>purchase!U226</f>
        <v>0</v>
      </c>
      <c r="Z224" s="188">
        <f t="shared" si="14"/>
        <v>0</v>
      </c>
      <c r="AA224" s="153" t="str">
        <f t="shared" si="15"/>
        <v>০</v>
      </c>
    </row>
    <row r="225" spans="1:27" x14ac:dyDescent="0.4">
      <c r="A225" s="151">
        <v>223</v>
      </c>
      <c r="B225" s="152" t="s">
        <v>199</v>
      </c>
      <c r="C225" s="151" t="s">
        <v>31</v>
      </c>
      <c r="D225" s="195">
        <v>0</v>
      </c>
      <c r="E225" s="195">
        <v>0</v>
      </c>
      <c r="F225" s="257">
        <f>purchase!T227</f>
        <v>0</v>
      </c>
      <c r="G225" s="257">
        <f t="shared" si="16"/>
        <v>0</v>
      </c>
      <c r="H225" s="269"/>
      <c r="I225" s="193"/>
      <c r="J225" s="190"/>
      <c r="K225" s="270"/>
      <c r="L225" s="190"/>
      <c r="M225" s="270"/>
      <c r="N225" s="190"/>
      <c r="O225" s="270"/>
      <c r="P225" s="190"/>
      <c r="Q225" s="270"/>
      <c r="R225" s="190"/>
      <c r="S225" s="270"/>
      <c r="T225" s="190"/>
      <c r="U225" s="270"/>
      <c r="V225" s="190"/>
      <c r="W225" s="271"/>
      <c r="X225" s="261">
        <f t="shared" si="13"/>
        <v>0</v>
      </c>
      <c r="Y225" s="187">
        <f>purchase!U227</f>
        <v>0</v>
      </c>
      <c r="Z225" s="188">
        <f t="shared" si="14"/>
        <v>0</v>
      </c>
      <c r="AA225" s="153" t="str">
        <f t="shared" si="15"/>
        <v>০</v>
      </c>
    </row>
    <row r="226" spans="1:27" x14ac:dyDescent="0.4">
      <c r="A226" s="151">
        <v>224</v>
      </c>
      <c r="B226" s="152" t="s">
        <v>200</v>
      </c>
      <c r="C226" s="151" t="s">
        <v>31</v>
      </c>
      <c r="D226" s="195">
        <v>0</v>
      </c>
      <c r="E226" s="195">
        <v>0</v>
      </c>
      <c r="F226" s="257">
        <f>purchase!T228</f>
        <v>0</v>
      </c>
      <c r="G226" s="257">
        <f t="shared" si="16"/>
        <v>0</v>
      </c>
      <c r="H226" s="269"/>
      <c r="I226" s="193"/>
      <c r="J226" s="190"/>
      <c r="K226" s="270"/>
      <c r="L226" s="190"/>
      <c r="M226" s="270"/>
      <c r="N226" s="190"/>
      <c r="O226" s="270"/>
      <c r="P226" s="190"/>
      <c r="Q226" s="270"/>
      <c r="R226" s="190"/>
      <c r="S226" s="270"/>
      <c r="T226" s="190"/>
      <c r="U226" s="270"/>
      <c r="V226" s="190"/>
      <c r="W226" s="271"/>
      <c r="X226" s="261">
        <f t="shared" si="13"/>
        <v>0</v>
      </c>
      <c r="Y226" s="187">
        <f>purchase!U228</f>
        <v>0</v>
      </c>
      <c r="Z226" s="188">
        <f t="shared" si="14"/>
        <v>0</v>
      </c>
      <c r="AA226" s="153" t="str">
        <f t="shared" si="15"/>
        <v>০</v>
      </c>
    </row>
    <row r="227" spans="1:27" x14ac:dyDescent="0.4">
      <c r="A227" s="151">
        <v>225</v>
      </c>
      <c r="B227" s="152" t="s">
        <v>201</v>
      </c>
      <c r="C227" s="151" t="s">
        <v>31</v>
      </c>
      <c r="D227" s="195">
        <v>0</v>
      </c>
      <c r="E227" s="195">
        <v>0</v>
      </c>
      <c r="F227" s="257">
        <f>purchase!T229</f>
        <v>0</v>
      </c>
      <c r="G227" s="257">
        <f t="shared" si="16"/>
        <v>0</v>
      </c>
      <c r="H227" s="269"/>
      <c r="I227" s="193"/>
      <c r="J227" s="190"/>
      <c r="K227" s="270"/>
      <c r="L227" s="190"/>
      <c r="M227" s="270"/>
      <c r="N227" s="190"/>
      <c r="O227" s="270"/>
      <c r="P227" s="190"/>
      <c r="Q227" s="270"/>
      <c r="R227" s="190"/>
      <c r="S227" s="270"/>
      <c r="T227" s="190"/>
      <c r="U227" s="270"/>
      <c r="V227" s="190"/>
      <c r="W227" s="271"/>
      <c r="X227" s="261">
        <f t="shared" si="13"/>
        <v>0</v>
      </c>
      <c r="Y227" s="187">
        <f>purchase!U229</f>
        <v>0</v>
      </c>
      <c r="Z227" s="188">
        <f t="shared" si="14"/>
        <v>0</v>
      </c>
      <c r="AA227" s="153" t="str">
        <f t="shared" si="15"/>
        <v>০</v>
      </c>
    </row>
    <row r="228" spans="1:27" x14ac:dyDescent="0.4">
      <c r="A228" s="151">
        <v>226</v>
      </c>
      <c r="B228" s="152" t="s">
        <v>204</v>
      </c>
      <c r="C228" s="151" t="s">
        <v>9</v>
      </c>
      <c r="D228" s="195">
        <v>0</v>
      </c>
      <c r="E228" s="195">
        <v>0</v>
      </c>
      <c r="F228" s="257">
        <f>purchase!T230</f>
        <v>0</v>
      </c>
      <c r="G228" s="257">
        <f t="shared" si="16"/>
        <v>0</v>
      </c>
      <c r="H228" s="269"/>
      <c r="I228" s="193"/>
      <c r="J228" s="190"/>
      <c r="K228" s="270"/>
      <c r="L228" s="190"/>
      <c r="M228" s="270"/>
      <c r="N228" s="190"/>
      <c r="O228" s="270"/>
      <c r="P228" s="190"/>
      <c r="Q228" s="270"/>
      <c r="R228" s="190"/>
      <c r="S228" s="270"/>
      <c r="T228" s="190"/>
      <c r="U228" s="270"/>
      <c r="V228" s="190"/>
      <c r="W228" s="271"/>
      <c r="X228" s="261">
        <f t="shared" si="13"/>
        <v>0</v>
      </c>
      <c r="Y228" s="187">
        <f>purchase!U230</f>
        <v>0</v>
      </c>
      <c r="Z228" s="188">
        <f t="shared" si="14"/>
        <v>0</v>
      </c>
      <c r="AA228" s="153" t="str">
        <f t="shared" si="15"/>
        <v>০</v>
      </c>
    </row>
    <row r="229" spans="1:27" x14ac:dyDescent="0.4">
      <c r="A229" s="151">
        <v>227</v>
      </c>
      <c r="B229" s="152" t="s">
        <v>310</v>
      </c>
      <c r="C229" s="151" t="s">
        <v>9</v>
      </c>
      <c r="D229" s="195">
        <v>681.03626943005179</v>
      </c>
      <c r="E229" s="195">
        <v>0</v>
      </c>
      <c r="F229" s="257">
        <f>purchase!T231</f>
        <v>5.54</v>
      </c>
      <c r="G229" s="257">
        <f t="shared" si="16"/>
        <v>5.54</v>
      </c>
      <c r="H229" s="269"/>
      <c r="I229" s="193"/>
      <c r="J229" s="190"/>
      <c r="K229" s="270"/>
      <c r="L229" s="190"/>
      <c r="M229" s="270"/>
      <c r="N229" s="190"/>
      <c r="O229" s="270"/>
      <c r="P229" s="190"/>
      <c r="Q229" s="270"/>
      <c r="R229" s="190">
        <v>2.2000000000000002</v>
      </c>
      <c r="S229" s="270">
        <v>2.19</v>
      </c>
      <c r="T229" s="190">
        <v>3.35</v>
      </c>
      <c r="U229" s="270">
        <v>3.35</v>
      </c>
      <c r="V229" s="190"/>
      <c r="W229" s="271"/>
      <c r="X229" s="261">
        <f t="shared" si="13"/>
        <v>5.54</v>
      </c>
      <c r="Y229" s="187">
        <f>purchase!U231</f>
        <v>679.96389891696754</v>
      </c>
      <c r="Z229" s="188">
        <f t="shared" si="14"/>
        <v>0</v>
      </c>
      <c r="AA229" s="153" t="str">
        <f t="shared" si="15"/>
        <v>০</v>
      </c>
    </row>
    <row r="230" spans="1:27" x14ac:dyDescent="0.4">
      <c r="A230" s="151">
        <v>228</v>
      </c>
      <c r="B230" s="152" t="s">
        <v>323</v>
      </c>
      <c r="C230" s="151" t="s">
        <v>9</v>
      </c>
      <c r="D230" s="195">
        <v>1139.4078398165798</v>
      </c>
      <c r="E230" s="195">
        <v>20.450000000000003</v>
      </c>
      <c r="F230" s="257">
        <f>purchase!T232</f>
        <v>40</v>
      </c>
      <c r="G230" s="257">
        <f>E230+F230</f>
        <v>60.45</v>
      </c>
      <c r="H230" s="269">
        <v>4</v>
      </c>
      <c r="I230" s="193">
        <v>4</v>
      </c>
      <c r="J230" s="190">
        <v>0.5</v>
      </c>
      <c r="K230" s="270">
        <v>1</v>
      </c>
      <c r="L230" s="190">
        <v>0.5</v>
      </c>
      <c r="M230" s="270">
        <v>0.5</v>
      </c>
      <c r="N230" s="190">
        <v>0.5</v>
      </c>
      <c r="O230" s="270">
        <v>4</v>
      </c>
      <c r="P230" s="190">
        <v>0.5</v>
      </c>
      <c r="Q230" s="270">
        <v>1</v>
      </c>
      <c r="R230" s="190">
        <v>1</v>
      </c>
      <c r="S230" s="270">
        <v>1</v>
      </c>
      <c r="T230" s="190">
        <v>5</v>
      </c>
      <c r="U230" s="270">
        <v>9</v>
      </c>
      <c r="V230" s="190">
        <v>4</v>
      </c>
      <c r="W230" s="271">
        <v>10</v>
      </c>
      <c r="X230" s="261">
        <f t="shared" si="13"/>
        <v>30.5</v>
      </c>
      <c r="Y230" s="187">
        <f>purchase!U232</f>
        <v>830</v>
      </c>
      <c r="Z230" s="188">
        <f t="shared" si="14"/>
        <v>29.950000000000003</v>
      </c>
      <c r="AA230" s="153" t="str">
        <f t="shared" si="15"/>
        <v xml:space="preserve"> </v>
      </c>
    </row>
    <row r="231" spans="1:27" x14ac:dyDescent="0.4">
      <c r="A231" s="151">
        <v>229</v>
      </c>
      <c r="B231" s="152" t="s">
        <v>57</v>
      </c>
      <c r="C231" s="151" t="s">
        <v>31</v>
      </c>
      <c r="D231" s="195">
        <v>1.4197488553647286</v>
      </c>
      <c r="E231" s="195">
        <v>2995</v>
      </c>
      <c r="F231" s="257">
        <f>purchase!T233</f>
        <v>3000</v>
      </c>
      <c r="G231" s="257">
        <f>E231+F231</f>
        <v>5995</v>
      </c>
      <c r="H231" s="269">
        <v>200</v>
      </c>
      <c r="I231" s="193">
        <v>287</v>
      </c>
      <c r="J231" s="190">
        <v>40</v>
      </c>
      <c r="K231" s="270">
        <v>350</v>
      </c>
      <c r="L231" s="190">
        <v>30</v>
      </c>
      <c r="M231" s="270">
        <v>300</v>
      </c>
      <c r="N231" s="190">
        <v>30</v>
      </c>
      <c r="O231" s="270">
        <v>350</v>
      </c>
      <c r="P231" s="190">
        <v>30</v>
      </c>
      <c r="Q231" s="270">
        <v>300</v>
      </c>
      <c r="R231" s="190">
        <v>62</v>
      </c>
      <c r="S231" s="270">
        <v>450</v>
      </c>
      <c r="T231" s="190">
        <v>270</v>
      </c>
      <c r="U231" s="270">
        <v>750</v>
      </c>
      <c r="V231" s="190">
        <v>220</v>
      </c>
      <c r="W231" s="271">
        <v>690</v>
      </c>
      <c r="X231" s="261">
        <f t="shared" si="13"/>
        <v>3477</v>
      </c>
      <c r="Y231" s="187">
        <f>purchase!U233</f>
        <v>1.4</v>
      </c>
      <c r="Z231" s="188">
        <f t="shared" si="14"/>
        <v>2518</v>
      </c>
      <c r="AA231" s="153" t="str">
        <f t="shared" si="15"/>
        <v xml:space="preserve"> </v>
      </c>
    </row>
    <row r="232" spans="1:27" x14ac:dyDescent="0.4">
      <c r="A232" s="151">
        <v>230</v>
      </c>
      <c r="B232" s="152" t="s">
        <v>205</v>
      </c>
      <c r="C232" s="151" t="s">
        <v>31</v>
      </c>
      <c r="D232" s="195">
        <v>25.200729927007298</v>
      </c>
      <c r="E232" s="195">
        <v>31</v>
      </c>
      <c r="F232" s="257">
        <f>purchase!T234</f>
        <v>270</v>
      </c>
      <c r="G232" s="257">
        <f t="shared" si="16"/>
        <v>301</v>
      </c>
      <c r="H232" s="269"/>
      <c r="I232" s="193"/>
      <c r="J232" s="190">
        <v>30</v>
      </c>
      <c r="K232" s="270">
        <v>18</v>
      </c>
      <c r="L232" s="190">
        <v>30</v>
      </c>
      <c r="M232" s="270">
        <v>30</v>
      </c>
      <c r="N232" s="190">
        <v>30</v>
      </c>
      <c r="O232" s="270">
        <v>29</v>
      </c>
      <c r="P232" s="190">
        <v>30</v>
      </c>
      <c r="Q232" s="270">
        <v>18</v>
      </c>
      <c r="R232" s="190">
        <v>62</v>
      </c>
      <c r="S232" s="270">
        <v>62</v>
      </c>
      <c r="T232" s="190">
        <v>30</v>
      </c>
      <c r="U232" s="270">
        <v>30</v>
      </c>
      <c r="V232" s="190">
        <v>30</v>
      </c>
      <c r="W232" s="271">
        <v>20</v>
      </c>
      <c r="X232" s="261">
        <f t="shared" si="13"/>
        <v>207</v>
      </c>
      <c r="Y232" s="187">
        <f>purchase!U234</f>
        <v>25</v>
      </c>
      <c r="Z232" s="188">
        <f t="shared" si="14"/>
        <v>94</v>
      </c>
      <c r="AA232" s="153" t="str">
        <f t="shared" si="15"/>
        <v xml:space="preserve"> </v>
      </c>
    </row>
    <row r="233" spans="1:27" x14ac:dyDescent="0.4">
      <c r="A233" s="151">
        <v>231</v>
      </c>
      <c r="B233" s="152" t="s">
        <v>304</v>
      </c>
      <c r="C233" s="151" t="s">
        <v>9</v>
      </c>
      <c r="D233" s="195">
        <v>500</v>
      </c>
      <c r="E233" s="195">
        <v>0</v>
      </c>
      <c r="F233" s="257">
        <f>purchase!T235</f>
        <v>0</v>
      </c>
      <c r="G233" s="257">
        <f t="shared" si="16"/>
        <v>0</v>
      </c>
      <c r="H233" s="269"/>
      <c r="I233" s="193"/>
      <c r="J233" s="190"/>
      <c r="K233" s="270"/>
      <c r="L233" s="190"/>
      <c r="M233" s="270"/>
      <c r="N233" s="190"/>
      <c r="O233" s="270"/>
      <c r="P233" s="190"/>
      <c r="Q233" s="270"/>
      <c r="R233" s="190"/>
      <c r="S233" s="270"/>
      <c r="T233" s="190"/>
      <c r="U233" s="270"/>
      <c r="V233" s="190"/>
      <c r="W233" s="271"/>
      <c r="X233" s="261">
        <f t="shared" si="13"/>
        <v>0</v>
      </c>
      <c r="Y233" s="187">
        <f>purchase!U235</f>
        <v>500</v>
      </c>
      <c r="Z233" s="188">
        <f t="shared" si="14"/>
        <v>0</v>
      </c>
      <c r="AA233" s="153" t="str">
        <f t="shared" si="15"/>
        <v>০</v>
      </c>
    </row>
    <row r="234" spans="1:27" x14ac:dyDescent="0.4">
      <c r="A234" s="151">
        <v>232</v>
      </c>
      <c r="B234" s="152" t="s">
        <v>312</v>
      </c>
      <c r="C234" s="151" t="s">
        <v>9</v>
      </c>
      <c r="D234" s="195">
        <v>600</v>
      </c>
      <c r="E234" s="195">
        <v>0</v>
      </c>
      <c r="F234" s="257">
        <f>purchase!T236</f>
        <v>0</v>
      </c>
      <c r="G234" s="257">
        <f t="shared" si="16"/>
        <v>0</v>
      </c>
      <c r="H234" s="269"/>
      <c r="I234" s="193"/>
      <c r="J234" s="190"/>
      <c r="K234" s="270"/>
      <c r="L234" s="190"/>
      <c r="M234" s="270"/>
      <c r="N234" s="190"/>
      <c r="O234" s="270"/>
      <c r="P234" s="190"/>
      <c r="Q234" s="270"/>
      <c r="R234" s="190"/>
      <c r="S234" s="270"/>
      <c r="T234" s="190"/>
      <c r="U234" s="270"/>
      <c r="V234" s="190"/>
      <c r="W234" s="271"/>
      <c r="X234" s="261">
        <f t="shared" si="13"/>
        <v>0</v>
      </c>
      <c r="Y234" s="187">
        <f>purchase!U236</f>
        <v>600</v>
      </c>
      <c r="Z234" s="188">
        <f t="shared" si="14"/>
        <v>0</v>
      </c>
      <c r="AA234" s="153" t="str">
        <f t="shared" si="15"/>
        <v>০</v>
      </c>
    </row>
    <row r="235" spans="1:27" x14ac:dyDescent="0.4">
      <c r="A235" s="151">
        <v>233</v>
      </c>
      <c r="B235" s="152" t="s">
        <v>314</v>
      </c>
      <c r="C235" s="151" t="s">
        <v>9</v>
      </c>
      <c r="D235" s="195">
        <v>640</v>
      </c>
      <c r="E235" s="195">
        <v>0</v>
      </c>
      <c r="F235" s="257">
        <f>purchase!T237</f>
        <v>2</v>
      </c>
      <c r="G235" s="257">
        <f t="shared" si="16"/>
        <v>2</v>
      </c>
      <c r="H235" s="269"/>
      <c r="I235" s="193"/>
      <c r="J235" s="190"/>
      <c r="K235" s="270">
        <v>2</v>
      </c>
      <c r="L235" s="190"/>
      <c r="M235" s="270"/>
      <c r="N235" s="190"/>
      <c r="O235" s="270"/>
      <c r="P235" s="190"/>
      <c r="Q235" s="270"/>
      <c r="R235" s="190"/>
      <c r="S235" s="270"/>
      <c r="T235" s="190"/>
      <c r="U235" s="270"/>
      <c r="V235" s="190"/>
      <c r="W235" s="271"/>
      <c r="X235" s="261">
        <f t="shared" si="13"/>
        <v>2</v>
      </c>
      <c r="Y235" s="187">
        <f>purchase!U237</f>
        <v>480</v>
      </c>
      <c r="Z235" s="188">
        <f t="shared" si="14"/>
        <v>0</v>
      </c>
      <c r="AA235" s="153" t="str">
        <f t="shared" si="15"/>
        <v>০</v>
      </c>
    </row>
    <row r="236" spans="1:27" x14ac:dyDescent="0.4">
      <c r="A236" s="151">
        <v>234</v>
      </c>
      <c r="B236" s="152" t="s">
        <v>313</v>
      </c>
      <c r="C236" s="151" t="s">
        <v>9</v>
      </c>
      <c r="D236" s="195">
        <v>380</v>
      </c>
      <c r="E236" s="195">
        <v>0</v>
      </c>
      <c r="F236" s="257">
        <f>purchase!T238</f>
        <v>0</v>
      </c>
      <c r="G236" s="257">
        <f t="shared" si="16"/>
        <v>0</v>
      </c>
      <c r="H236" s="269"/>
      <c r="I236" s="193"/>
      <c r="J236" s="190"/>
      <c r="K236" s="270"/>
      <c r="L236" s="190"/>
      <c r="M236" s="270"/>
      <c r="N236" s="190"/>
      <c r="O236" s="270"/>
      <c r="P236" s="190"/>
      <c r="Q236" s="270"/>
      <c r="R236" s="190"/>
      <c r="S236" s="270"/>
      <c r="T236" s="190"/>
      <c r="U236" s="270"/>
      <c r="V236" s="190"/>
      <c r="W236" s="271"/>
      <c r="X236" s="261">
        <f t="shared" si="13"/>
        <v>0</v>
      </c>
      <c r="Y236" s="187">
        <f>purchase!U238</f>
        <v>380</v>
      </c>
      <c r="Z236" s="188">
        <f t="shared" si="14"/>
        <v>0</v>
      </c>
      <c r="AA236" s="153" t="str">
        <f t="shared" si="15"/>
        <v>০</v>
      </c>
    </row>
    <row r="237" spans="1:27" x14ac:dyDescent="0.4">
      <c r="A237" s="151">
        <v>235</v>
      </c>
      <c r="B237" s="152" t="s">
        <v>305</v>
      </c>
      <c r="C237" s="151" t="s">
        <v>9</v>
      </c>
      <c r="D237" s="195">
        <v>380</v>
      </c>
      <c r="E237" s="195">
        <v>0</v>
      </c>
      <c r="F237" s="257">
        <f>purchase!T239</f>
        <v>0</v>
      </c>
      <c r="G237" s="257">
        <f t="shared" si="16"/>
        <v>0</v>
      </c>
      <c r="H237" s="269"/>
      <c r="I237" s="193"/>
      <c r="J237" s="190"/>
      <c r="K237" s="270"/>
      <c r="L237" s="190"/>
      <c r="M237" s="270"/>
      <c r="N237" s="190"/>
      <c r="O237" s="270"/>
      <c r="P237" s="190"/>
      <c r="Q237" s="270"/>
      <c r="R237" s="190"/>
      <c r="S237" s="270"/>
      <c r="T237" s="190"/>
      <c r="U237" s="270"/>
      <c r="V237" s="190"/>
      <c r="W237" s="271"/>
      <c r="X237" s="261">
        <f t="shared" si="13"/>
        <v>0</v>
      </c>
      <c r="Y237" s="187">
        <f>purchase!U239</f>
        <v>380</v>
      </c>
      <c r="Z237" s="188">
        <f t="shared" si="14"/>
        <v>0</v>
      </c>
      <c r="AA237" s="153" t="str">
        <f t="shared" si="15"/>
        <v>০</v>
      </c>
    </row>
    <row r="238" spans="1:27" x14ac:dyDescent="0.4">
      <c r="A238" s="151">
        <v>236</v>
      </c>
      <c r="B238" s="152" t="s">
        <v>306</v>
      </c>
      <c r="C238" s="151" t="s">
        <v>9</v>
      </c>
      <c r="D238" s="195">
        <v>1200</v>
      </c>
      <c r="E238" s="195">
        <v>0</v>
      </c>
      <c r="F238" s="257">
        <f>purchase!T240</f>
        <v>0</v>
      </c>
      <c r="G238" s="257">
        <f t="shared" si="16"/>
        <v>0</v>
      </c>
      <c r="H238" s="269"/>
      <c r="I238" s="193"/>
      <c r="J238" s="190"/>
      <c r="K238" s="270"/>
      <c r="L238" s="190"/>
      <c r="M238" s="270"/>
      <c r="N238" s="190"/>
      <c r="O238" s="270"/>
      <c r="P238" s="190"/>
      <c r="Q238" s="270"/>
      <c r="R238" s="190"/>
      <c r="S238" s="270"/>
      <c r="T238" s="190"/>
      <c r="U238" s="270"/>
      <c r="V238" s="190"/>
      <c r="W238" s="271"/>
      <c r="X238" s="261">
        <f t="shared" si="13"/>
        <v>0</v>
      </c>
      <c r="Y238" s="187">
        <f>purchase!U240</f>
        <v>1200</v>
      </c>
      <c r="Z238" s="188">
        <f t="shared" si="14"/>
        <v>0</v>
      </c>
      <c r="AA238" s="153" t="str">
        <f t="shared" si="15"/>
        <v>০</v>
      </c>
    </row>
    <row r="239" spans="1:27" x14ac:dyDescent="0.4">
      <c r="A239" s="151">
        <v>237</v>
      </c>
      <c r="B239" s="152" t="s">
        <v>307</v>
      </c>
      <c r="C239" s="151" t="s">
        <v>9</v>
      </c>
      <c r="D239" s="195">
        <v>320</v>
      </c>
      <c r="E239" s="195">
        <v>0</v>
      </c>
      <c r="F239" s="257">
        <f>purchase!T241</f>
        <v>0</v>
      </c>
      <c r="G239" s="257">
        <f t="shared" si="16"/>
        <v>0</v>
      </c>
      <c r="H239" s="269"/>
      <c r="I239" s="193"/>
      <c r="J239" s="190"/>
      <c r="K239" s="270"/>
      <c r="L239" s="190"/>
      <c r="M239" s="270"/>
      <c r="N239" s="190"/>
      <c r="O239" s="270"/>
      <c r="P239" s="190"/>
      <c r="Q239" s="270"/>
      <c r="R239" s="190"/>
      <c r="S239" s="270"/>
      <c r="T239" s="190"/>
      <c r="U239" s="270"/>
      <c r="V239" s="190"/>
      <c r="W239" s="271"/>
      <c r="X239" s="261">
        <f t="shared" si="13"/>
        <v>0</v>
      </c>
      <c r="Y239" s="187">
        <f>purchase!U241</f>
        <v>320</v>
      </c>
      <c r="Z239" s="188">
        <f t="shared" si="14"/>
        <v>0</v>
      </c>
      <c r="AA239" s="153" t="str">
        <f t="shared" si="15"/>
        <v>০</v>
      </c>
    </row>
    <row r="240" spans="1:27" x14ac:dyDescent="0.4">
      <c r="A240" s="151">
        <v>238</v>
      </c>
      <c r="B240" s="152" t="s">
        <v>206</v>
      </c>
      <c r="C240" s="151" t="s">
        <v>9</v>
      </c>
      <c r="D240" s="195">
        <v>348.01136363636363</v>
      </c>
      <c r="E240" s="195">
        <v>0</v>
      </c>
      <c r="F240" s="257">
        <f>purchase!T242</f>
        <v>0</v>
      </c>
      <c r="G240" s="257">
        <f t="shared" si="16"/>
        <v>0</v>
      </c>
      <c r="H240" s="269"/>
      <c r="I240" s="193"/>
      <c r="J240" s="190"/>
      <c r="K240" s="270"/>
      <c r="L240" s="190"/>
      <c r="M240" s="270"/>
      <c r="N240" s="190"/>
      <c r="O240" s="270"/>
      <c r="P240" s="190"/>
      <c r="Q240" s="270"/>
      <c r="R240" s="190"/>
      <c r="S240" s="270"/>
      <c r="T240" s="190"/>
      <c r="U240" s="270"/>
      <c r="V240" s="190"/>
      <c r="W240" s="271"/>
      <c r="X240" s="261">
        <f t="shared" si="13"/>
        <v>0</v>
      </c>
      <c r="Y240" s="187">
        <f>purchase!U242</f>
        <v>348.01136363636363</v>
      </c>
      <c r="Z240" s="188">
        <f t="shared" si="14"/>
        <v>0</v>
      </c>
      <c r="AA240" s="153" t="str">
        <f t="shared" si="15"/>
        <v>০</v>
      </c>
    </row>
    <row r="241" spans="1:37" x14ac:dyDescent="0.4">
      <c r="A241" s="151">
        <v>239</v>
      </c>
      <c r="B241" s="152" t="s">
        <v>23</v>
      </c>
      <c r="C241" s="151" t="s">
        <v>9</v>
      </c>
      <c r="D241" s="195">
        <v>0</v>
      </c>
      <c r="E241" s="195">
        <v>0</v>
      </c>
      <c r="F241" s="257">
        <f>purchase!T243</f>
        <v>0</v>
      </c>
      <c r="G241" s="257">
        <f t="shared" si="16"/>
        <v>0</v>
      </c>
      <c r="H241" s="269"/>
      <c r="I241" s="193"/>
      <c r="J241" s="190"/>
      <c r="K241" s="270"/>
      <c r="L241" s="190"/>
      <c r="M241" s="270"/>
      <c r="N241" s="190"/>
      <c r="O241" s="270"/>
      <c r="P241" s="190"/>
      <c r="Q241" s="270"/>
      <c r="R241" s="190"/>
      <c r="S241" s="270"/>
      <c r="T241" s="190"/>
      <c r="U241" s="270"/>
      <c r="V241" s="190"/>
      <c r="W241" s="271"/>
      <c r="X241" s="261">
        <f t="shared" si="13"/>
        <v>0</v>
      </c>
      <c r="Y241" s="187">
        <f>purchase!U243</f>
        <v>0</v>
      </c>
      <c r="Z241" s="188">
        <f t="shared" si="14"/>
        <v>0</v>
      </c>
      <c r="AA241" s="153" t="str">
        <f t="shared" si="15"/>
        <v>০</v>
      </c>
    </row>
    <row r="242" spans="1:37" x14ac:dyDescent="0.4">
      <c r="A242" s="151">
        <v>240</v>
      </c>
      <c r="B242" s="152" t="s">
        <v>208</v>
      </c>
      <c r="C242" s="151" t="s">
        <v>31</v>
      </c>
      <c r="D242" s="195">
        <v>300</v>
      </c>
      <c r="E242" s="195">
        <v>0</v>
      </c>
      <c r="F242" s="257">
        <f>purchase!T244</f>
        <v>0</v>
      </c>
      <c r="G242" s="257">
        <f t="shared" si="16"/>
        <v>0</v>
      </c>
      <c r="H242" s="269"/>
      <c r="I242" s="193"/>
      <c r="J242" s="190"/>
      <c r="K242" s="270"/>
      <c r="L242" s="190"/>
      <c r="M242" s="270"/>
      <c r="N242" s="190"/>
      <c r="O242" s="270"/>
      <c r="P242" s="190"/>
      <c r="Q242" s="270"/>
      <c r="R242" s="190"/>
      <c r="S242" s="270"/>
      <c r="T242" s="190"/>
      <c r="U242" s="270"/>
      <c r="V242" s="190"/>
      <c r="W242" s="271"/>
      <c r="X242" s="261">
        <f t="shared" si="13"/>
        <v>0</v>
      </c>
      <c r="Y242" s="187">
        <f>purchase!U244</f>
        <v>300</v>
      </c>
      <c r="Z242" s="188">
        <f t="shared" si="14"/>
        <v>0</v>
      </c>
      <c r="AA242" s="153" t="str">
        <f t="shared" si="15"/>
        <v>০</v>
      </c>
    </row>
    <row r="243" spans="1:37" x14ac:dyDescent="0.4">
      <c r="A243" s="151">
        <v>241</v>
      </c>
      <c r="B243" s="152" t="s">
        <v>209</v>
      </c>
      <c r="C243" s="151" t="s">
        <v>31</v>
      </c>
      <c r="D243" s="195">
        <v>4.3339449541284401</v>
      </c>
      <c r="E243" s="195">
        <v>0</v>
      </c>
      <c r="F243" s="257">
        <f>purchase!T245</f>
        <v>720</v>
      </c>
      <c r="G243" s="258">
        <f t="shared" si="16"/>
        <v>720</v>
      </c>
      <c r="H243" s="275"/>
      <c r="I243" s="193"/>
      <c r="J243" s="190"/>
      <c r="K243" s="270"/>
      <c r="L243" s="190"/>
      <c r="M243" s="270"/>
      <c r="N243" s="190"/>
      <c r="O243" s="270"/>
      <c r="P243" s="190"/>
      <c r="Q243" s="270"/>
      <c r="R243" s="190"/>
      <c r="S243" s="270"/>
      <c r="T243" s="190"/>
      <c r="U243" s="270"/>
      <c r="V243" s="190"/>
      <c r="W243" s="271">
        <v>720</v>
      </c>
      <c r="X243" s="261">
        <f t="shared" si="13"/>
        <v>720</v>
      </c>
      <c r="Y243" s="187">
        <f>purchase!U245</f>
        <v>9.8361111111111104</v>
      </c>
      <c r="Z243" s="188">
        <f t="shared" si="14"/>
        <v>0</v>
      </c>
      <c r="AA243" s="153" t="str">
        <f t="shared" si="15"/>
        <v>০</v>
      </c>
    </row>
    <row r="244" spans="1:37" x14ac:dyDescent="0.4">
      <c r="A244" s="151">
        <v>242</v>
      </c>
      <c r="B244" s="152" t="s">
        <v>211</v>
      </c>
      <c r="C244" s="151" t="s">
        <v>9</v>
      </c>
      <c r="D244" s="195">
        <v>100</v>
      </c>
      <c r="E244" s="195">
        <v>0</v>
      </c>
      <c r="F244" s="257">
        <f>purchase!T246</f>
        <v>0</v>
      </c>
      <c r="G244" s="257">
        <f t="shared" si="16"/>
        <v>0</v>
      </c>
      <c r="H244" s="269"/>
      <c r="I244" s="193"/>
      <c r="J244" s="190"/>
      <c r="K244" s="270"/>
      <c r="L244" s="190"/>
      <c r="M244" s="270"/>
      <c r="N244" s="190"/>
      <c r="O244" s="270"/>
      <c r="P244" s="190"/>
      <c r="Q244" s="270"/>
      <c r="R244" s="190"/>
      <c r="S244" s="270"/>
      <c r="T244" s="190"/>
      <c r="U244" s="270"/>
      <c r="V244" s="190"/>
      <c r="W244" s="271"/>
      <c r="X244" s="261">
        <f t="shared" si="13"/>
        <v>0</v>
      </c>
      <c r="Y244" s="187">
        <f>purchase!U246</f>
        <v>100</v>
      </c>
      <c r="Z244" s="188">
        <f t="shared" si="14"/>
        <v>0</v>
      </c>
      <c r="AA244" s="153" t="str">
        <f t="shared" si="15"/>
        <v>০</v>
      </c>
    </row>
    <row r="245" spans="1:37" x14ac:dyDescent="0.4">
      <c r="A245" s="151">
        <v>243</v>
      </c>
      <c r="B245" s="152" t="s">
        <v>212</v>
      </c>
      <c r="C245" s="151" t="s">
        <v>9</v>
      </c>
      <c r="D245" s="195">
        <v>350</v>
      </c>
      <c r="E245" s="195">
        <v>7</v>
      </c>
      <c r="F245" s="257">
        <f>purchase!T247</f>
        <v>0</v>
      </c>
      <c r="G245" s="257">
        <f t="shared" si="16"/>
        <v>7</v>
      </c>
      <c r="H245" s="269"/>
      <c r="I245" s="193"/>
      <c r="J245" s="190"/>
      <c r="K245" s="270"/>
      <c r="L245" s="190"/>
      <c r="M245" s="270"/>
      <c r="N245" s="190"/>
      <c r="O245" s="270"/>
      <c r="P245" s="190"/>
      <c r="Q245" s="270"/>
      <c r="R245" s="190"/>
      <c r="S245" s="270"/>
      <c r="T245" s="190"/>
      <c r="U245" s="270">
        <v>1</v>
      </c>
      <c r="V245" s="190"/>
      <c r="W245" s="271"/>
      <c r="X245" s="261">
        <f t="shared" si="13"/>
        <v>1</v>
      </c>
      <c r="Y245" s="187">
        <f>purchase!U247</f>
        <v>350</v>
      </c>
      <c r="Z245" s="188">
        <f t="shared" si="14"/>
        <v>6</v>
      </c>
      <c r="AA245" s="153" t="str">
        <f t="shared" si="15"/>
        <v xml:space="preserve"> </v>
      </c>
    </row>
    <row r="246" spans="1:37" x14ac:dyDescent="0.4">
      <c r="A246" s="151">
        <v>244</v>
      </c>
      <c r="B246" s="152" t="s">
        <v>202</v>
      </c>
      <c r="C246" s="151" t="s">
        <v>203</v>
      </c>
      <c r="D246" s="195">
        <v>17.5</v>
      </c>
      <c r="E246" s="195">
        <v>0</v>
      </c>
      <c r="F246" s="257">
        <f>purchase!T248</f>
        <v>0</v>
      </c>
      <c r="G246" s="258">
        <f>E246+F246</f>
        <v>0</v>
      </c>
      <c r="H246" s="275"/>
      <c r="I246" s="193"/>
      <c r="J246" s="190"/>
      <c r="K246" s="270"/>
      <c r="L246" s="190"/>
      <c r="M246" s="270"/>
      <c r="N246" s="190"/>
      <c r="O246" s="270"/>
      <c r="P246" s="190"/>
      <c r="Q246" s="270"/>
      <c r="R246" s="190"/>
      <c r="S246" s="270"/>
      <c r="T246" s="190"/>
      <c r="U246" s="270"/>
      <c r="V246" s="190"/>
      <c r="W246" s="271"/>
      <c r="X246" s="261">
        <f t="shared" si="13"/>
        <v>0</v>
      </c>
      <c r="Y246" s="187">
        <f>purchase!U248</f>
        <v>17.5</v>
      </c>
      <c r="Z246" s="188">
        <f t="shared" si="14"/>
        <v>0</v>
      </c>
      <c r="AA246" s="153" t="str">
        <f t="shared" si="15"/>
        <v>০</v>
      </c>
    </row>
    <row r="247" spans="1:37" s="158" customFormat="1" ht="19.5" customHeight="1" x14ac:dyDescent="0.4">
      <c r="A247" s="151">
        <v>245</v>
      </c>
      <c r="B247" s="152" t="s">
        <v>308</v>
      </c>
      <c r="C247" s="151" t="s">
        <v>31</v>
      </c>
      <c r="D247" s="195">
        <v>1</v>
      </c>
      <c r="E247" s="195">
        <v>0</v>
      </c>
      <c r="F247" s="257">
        <f>purchase!T249</f>
        <v>9455</v>
      </c>
      <c r="G247" s="259">
        <f t="shared" si="16"/>
        <v>9455</v>
      </c>
      <c r="H247" s="276"/>
      <c r="I247" s="194"/>
      <c r="J247" s="277"/>
      <c r="K247" s="278"/>
      <c r="L247" s="277"/>
      <c r="M247" s="278"/>
      <c r="N247" s="277"/>
      <c r="O247" s="278"/>
      <c r="P247" s="277"/>
      <c r="Q247" s="278"/>
      <c r="R247" s="277"/>
      <c r="S247" s="278"/>
      <c r="T247" s="277"/>
      <c r="U247" s="278"/>
      <c r="V247" s="277"/>
      <c r="W247" s="279">
        <v>9455</v>
      </c>
      <c r="X247" s="261">
        <f t="shared" si="13"/>
        <v>9455</v>
      </c>
      <c r="Y247" s="187">
        <f>purchase!U249</f>
        <v>1</v>
      </c>
      <c r="Z247" s="188">
        <f t="shared" si="14"/>
        <v>0</v>
      </c>
      <c r="AA247" s="153" t="str">
        <f t="shared" si="15"/>
        <v>০</v>
      </c>
      <c r="AC247" s="91"/>
      <c r="AD247" s="118"/>
      <c r="AE247" s="118"/>
      <c r="AF247" s="118"/>
      <c r="AI247" s="118"/>
      <c r="AJ247" s="118"/>
      <c r="AK247" s="91"/>
    </row>
    <row r="248" spans="1:37" x14ac:dyDescent="0.4">
      <c r="A248" s="151">
        <v>246</v>
      </c>
      <c r="B248" s="152" t="s">
        <v>213</v>
      </c>
      <c r="C248" s="151" t="s">
        <v>10</v>
      </c>
      <c r="D248" s="195">
        <v>1</v>
      </c>
      <c r="E248" s="195">
        <v>0</v>
      </c>
      <c r="F248" s="257">
        <f>purchase!T250</f>
        <v>690</v>
      </c>
      <c r="G248" s="257">
        <f t="shared" si="16"/>
        <v>690</v>
      </c>
      <c r="H248" s="269"/>
      <c r="I248" s="193"/>
      <c r="J248" s="190"/>
      <c r="K248" s="270"/>
      <c r="L248" s="190"/>
      <c r="M248" s="270"/>
      <c r="N248" s="190"/>
      <c r="O248" s="270"/>
      <c r="P248" s="190"/>
      <c r="Q248" s="270"/>
      <c r="R248" s="190"/>
      <c r="S248" s="270"/>
      <c r="T248" s="190"/>
      <c r="U248" s="270"/>
      <c r="V248" s="190"/>
      <c r="W248" s="271">
        <v>690</v>
      </c>
      <c r="X248" s="261">
        <f t="shared" si="13"/>
        <v>690</v>
      </c>
      <c r="Y248" s="187">
        <f>purchase!U250</f>
        <v>1</v>
      </c>
      <c r="Z248" s="188">
        <f t="shared" si="14"/>
        <v>0</v>
      </c>
      <c r="AA248" s="153" t="str">
        <f t="shared" si="15"/>
        <v>০</v>
      </c>
    </row>
    <row r="249" spans="1:37" x14ac:dyDescent="0.4">
      <c r="A249" s="151">
        <v>247</v>
      </c>
      <c r="B249" s="152" t="s">
        <v>214</v>
      </c>
      <c r="C249" s="151" t="s">
        <v>10</v>
      </c>
      <c r="D249" s="195">
        <v>1</v>
      </c>
      <c r="E249" s="195">
        <v>0</v>
      </c>
      <c r="F249" s="257">
        <f>purchase!T251</f>
        <v>0</v>
      </c>
      <c r="G249" s="257">
        <f t="shared" si="16"/>
        <v>0</v>
      </c>
      <c r="H249" s="269"/>
      <c r="I249" s="193"/>
      <c r="J249" s="190"/>
      <c r="K249" s="270"/>
      <c r="L249" s="190"/>
      <c r="M249" s="270"/>
      <c r="N249" s="190"/>
      <c r="O249" s="270"/>
      <c r="P249" s="190"/>
      <c r="Q249" s="270"/>
      <c r="R249" s="190"/>
      <c r="S249" s="270"/>
      <c r="T249" s="190"/>
      <c r="U249" s="270"/>
      <c r="V249" s="190"/>
      <c r="W249" s="271"/>
      <c r="X249" s="261">
        <f t="shared" si="13"/>
        <v>0</v>
      </c>
      <c r="Y249" s="187">
        <f>purchase!U251</f>
        <v>1</v>
      </c>
      <c r="Z249" s="188">
        <f t="shared" si="14"/>
        <v>0</v>
      </c>
      <c r="AA249" s="153" t="str">
        <f t="shared" si="15"/>
        <v>০</v>
      </c>
    </row>
    <row r="250" spans="1:37" x14ac:dyDescent="0.4">
      <c r="A250" s="151">
        <v>248</v>
      </c>
      <c r="B250" s="152" t="s">
        <v>8</v>
      </c>
      <c r="C250" s="151" t="s">
        <v>10</v>
      </c>
      <c r="D250" s="195">
        <v>1</v>
      </c>
      <c r="E250" s="195">
        <v>0</v>
      </c>
      <c r="F250" s="257">
        <f>purchase!T252</f>
        <v>860</v>
      </c>
      <c r="G250" s="257">
        <f t="shared" si="16"/>
        <v>860</v>
      </c>
      <c r="H250" s="269"/>
      <c r="I250" s="193"/>
      <c r="J250" s="190"/>
      <c r="K250" s="270"/>
      <c r="L250" s="190"/>
      <c r="M250" s="270"/>
      <c r="N250" s="190"/>
      <c r="O250" s="270"/>
      <c r="P250" s="190"/>
      <c r="Q250" s="270"/>
      <c r="R250" s="190"/>
      <c r="S250" s="270"/>
      <c r="T250" s="190"/>
      <c r="U250" s="270"/>
      <c r="V250" s="190"/>
      <c r="W250" s="271">
        <v>860</v>
      </c>
      <c r="X250" s="261">
        <f t="shared" si="13"/>
        <v>860</v>
      </c>
      <c r="Y250" s="187">
        <f>purchase!U252</f>
        <v>1</v>
      </c>
      <c r="Z250" s="188">
        <f t="shared" si="14"/>
        <v>0</v>
      </c>
      <c r="AA250" s="153" t="str">
        <f t="shared" si="15"/>
        <v>০</v>
      </c>
    </row>
    <row r="251" spans="1:37" x14ac:dyDescent="0.4">
      <c r="A251" s="151">
        <v>249</v>
      </c>
      <c r="B251" s="152" t="s">
        <v>7</v>
      </c>
      <c r="C251" s="151" t="s">
        <v>10</v>
      </c>
      <c r="D251" s="195">
        <v>1</v>
      </c>
      <c r="E251" s="195">
        <v>0</v>
      </c>
      <c r="F251" s="257">
        <f>purchase!T253</f>
        <v>4000</v>
      </c>
      <c r="G251" s="257">
        <f t="shared" si="16"/>
        <v>4000</v>
      </c>
      <c r="H251" s="269"/>
      <c r="I251" s="193"/>
      <c r="J251" s="190"/>
      <c r="K251" s="270"/>
      <c r="L251" s="190"/>
      <c r="M251" s="270"/>
      <c r="N251" s="190"/>
      <c r="O251" s="270"/>
      <c r="P251" s="190"/>
      <c r="Q251" s="270"/>
      <c r="R251" s="190"/>
      <c r="S251" s="270"/>
      <c r="T251" s="190"/>
      <c r="U251" s="270"/>
      <c r="V251" s="190"/>
      <c r="W251" s="271">
        <v>4000</v>
      </c>
      <c r="X251" s="261">
        <f t="shared" si="13"/>
        <v>4000</v>
      </c>
      <c r="Y251" s="187">
        <f>purchase!U253</f>
        <v>1</v>
      </c>
      <c r="Z251" s="188">
        <f t="shared" si="14"/>
        <v>0</v>
      </c>
      <c r="AA251" s="153" t="str">
        <f t="shared" si="15"/>
        <v>০</v>
      </c>
    </row>
    <row r="252" spans="1:37" ht="18.75" thickBot="1" x14ac:dyDescent="0.45">
      <c r="A252" s="151">
        <v>250</v>
      </c>
      <c r="B252" s="152" t="s">
        <v>215</v>
      </c>
      <c r="C252" s="151" t="s">
        <v>10</v>
      </c>
      <c r="D252" s="195">
        <v>1</v>
      </c>
      <c r="E252" s="195">
        <v>0</v>
      </c>
      <c r="F252" s="257">
        <f>purchase!T254</f>
        <v>26100</v>
      </c>
      <c r="G252" s="260">
        <f t="shared" si="16"/>
        <v>26100</v>
      </c>
      <c r="H252" s="280"/>
      <c r="I252" s="281"/>
      <c r="J252" s="282"/>
      <c r="K252" s="283"/>
      <c r="L252" s="282"/>
      <c r="M252" s="283"/>
      <c r="N252" s="282"/>
      <c r="O252" s="283"/>
      <c r="P252" s="282"/>
      <c r="Q252" s="283"/>
      <c r="R252" s="282"/>
      <c r="S252" s="283"/>
      <c r="T252" s="282"/>
      <c r="U252" s="283"/>
      <c r="V252" s="282"/>
      <c r="W252" s="284">
        <v>26100</v>
      </c>
      <c r="X252" s="261">
        <f t="shared" si="13"/>
        <v>26100</v>
      </c>
      <c r="Y252" s="192">
        <f>purchase!U254</f>
        <v>1</v>
      </c>
      <c r="Z252" s="188">
        <f t="shared" si="14"/>
        <v>0</v>
      </c>
      <c r="AA252" s="153" t="str">
        <f t="shared" si="15"/>
        <v>০</v>
      </c>
    </row>
    <row r="253" spans="1:37" s="164" customFormat="1" ht="5.25" customHeight="1" x14ac:dyDescent="0.4">
      <c r="A253" s="159"/>
      <c r="B253" s="160"/>
      <c r="C253" s="159"/>
      <c r="D253" s="161"/>
      <c r="E253" s="162"/>
      <c r="F253" s="163"/>
      <c r="I253" s="165"/>
      <c r="J253" s="159"/>
      <c r="K253" s="165"/>
      <c r="L253" s="159"/>
      <c r="M253" s="165"/>
      <c r="N253" s="159"/>
      <c r="O253" s="165"/>
      <c r="P253" s="159"/>
      <c r="Q253" s="165"/>
      <c r="R253" s="159"/>
      <c r="S253" s="165"/>
      <c r="T253" s="159"/>
      <c r="U253" s="165"/>
      <c r="V253" s="159"/>
      <c r="W253" s="165"/>
      <c r="X253" s="166"/>
      <c r="Y253" s="166"/>
      <c r="Z253" s="167"/>
      <c r="AA253" s="168"/>
      <c r="AC253" s="169"/>
      <c r="AK253" s="169"/>
    </row>
  </sheetData>
  <mergeCells count="11">
    <mergeCell ref="F1:F2"/>
    <mergeCell ref="A1:A2"/>
    <mergeCell ref="B1:B2"/>
    <mergeCell ref="C1:C2"/>
    <mergeCell ref="D1:D2"/>
    <mergeCell ref="E1:E2"/>
    <mergeCell ref="G1:G2"/>
    <mergeCell ref="Y1:Y2"/>
    <mergeCell ref="Z1:Z2"/>
    <mergeCell ref="X1:X2"/>
    <mergeCell ref="AA1:AA2"/>
  </mergeCells>
  <conditionalFormatting sqref="G8:Z252">
    <cfRule type="cellIs" dxfId="34" priority="1" operator="lessThan">
      <formula>0</formula>
    </cfRule>
  </conditionalFormatting>
  <conditionalFormatting sqref="R126:S126">
    <cfRule type="cellIs" dxfId="33" priority="5" operator="lessThan">
      <formula>0</formula>
    </cfRule>
  </conditionalFormatting>
  <conditionalFormatting sqref="W221">
    <cfRule type="cellIs" dxfId="32" priority="2" operator="lessThan">
      <formula>0</formula>
    </cfRule>
  </conditionalFormatting>
  <conditionalFormatting sqref="X3:Z252">
    <cfRule type="cellIs" dxfId="31" priority="14" operator="lessThan">
      <formula>0</formula>
    </cfRule>
  </conditionalFormatting>
  <conditionalFormatting sqref="AA3:AA252">
    <cfRule type="cellIs" dxfId="30" priority="17" operator="equal">
      <formula>"NZ"</formula>
    </cfRule>
    <cfRule type="cellIs" dxfId="29" priority="18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498"/>
  <sheetViews>
    <sheetView zoomScale="115" zoomScaleNormal="115" workbookViewId="0">
      <pane xSplit="3" ySplit="4" topLeftCell="D247" activePane="bottomRight" state="frozen"/>
      <selection pane="topRight" activeCell="D1" sqref="D1"/>
      <selection pane="bottomLeft" activeCell="A5" sqref="A5"/>
      <selection pane="bottomRight" activeCell="L254" sqref="L254"/>
    </sheetView>
  </sheetViews>
  <sheetFormatPr defaultColWidth="15" defaultRowHeight="16.5" x14ac:dyDescent="0.35"/>
  <cols>
    <col min="1" max="1" width="6.7109375" style="239" customWidth="1"/>
    <col min="2" max="2" width="35.7109375" style="239" customWidth="1"/>
    <col min="3" max="3" width="15" style="205"/>
    <col min="4" max="5" width="15" style="205" customWidth="1"/>
    <col min="6" max="11" width="15" style="239" customWidth="1"/>
    <col min="12" max="19" width="15" style="115" customWidth="1"/>
    <col min="20" max="20" width="15" style="251"/>
    <col min="21" max="16384" width="15" style="115"/>
  </cols>
  <sheetData>
    <row r="1" spans="1:27" s="203" customFormat="1" ht="21" customHeight="1" x14ac:dyDescent="0.35">
      <c r="A1" s="91"/>
      <c r="B1" s="91"/>
      <c r="C1" s="196"/>
      <c r="D1" s="197" t="str">
        <f>IF(E1='1'!C22,"ঠিক","×")</f>
        <v>ঠিক</v>
      </c>
      <c r="E1" s="198">
        <f>SUM(E5:E254)</f>
        <v>34835</v>
      </c>
      <c r="F1" s="197" t="str">
        <f>IF(G1='2'!C27,"ঠিক","×")</f>
        <v>ঠিক</v>
      </c>
      <c r="G1" s="199">
        <f>SUM(G5:G254)</f>
        <v>83434</v>
      </c>
      <c r="H1" s="197" t="str">
        <f>IF(I1='3'!C27,"ঠিক","×")</f>
        <v>ঠিক</v>
      </c>
      <c r="I1" s="200">
        <f>SUM(I5:I254)</f>
        <v>4624</v>
      </c>
      <c r="J1" s="197" t="str">
        <f>IF(K1='4'!C24,"ঠিক","×")</f>
        <v>ঠিক</v>
      </c>
      <c r="K1" s="199">
        <f>SUM(K5:K254)</f>
        <v>11781</v>
      </c>
      <c r="L1" s="197" t="str">
        <f>IF(M1='5'!C21,"ঠিক","×")</f>
        <v>ঠিক</v>
      </c>
      <c r="M1" s="200">
        <f>SUM(M5:M254)</f>
        <v>12905</v>
      </c>
      <c r="N1" s="197" t="str">
        <f>IF(O1='6'!C20,"ঠিক","×")</f>
        <v>ঠিক</v>
      </c>
      <c r="O1" s="199">
        <f>SUM(O5:O254)</f>
        <v>135804</v>
      </c>
      <c r="P1" s="197" t="str">
        <f>IF(Q1='7'!C39,"ঠিক","×")</f>
        <v>ঠিক</v>
      </c>
      <c r="Q1" s="201">
        <f>SUM(Q5:Q254)</f>
        <v>143185</v>
      </c>
      <c r="R1" s="197" t="str">
        <f>IF(S1='8'!C42,"ঠিক","×")</f>
        <v>ঠিক</v>
      </c>
      <c r="S1" s="199">
        <f>SUM(S5:S254)</f>
        <v>115117</v>
      </c>
      <c r="T1" s="202"/>
    </row>
    <row r="2" spans="1:27" ht="27.75" customHeight="1" x14ac:dyDescent="0.35">
      <c r="A2" s="331" t="s">
        <v>0</v>
      </c>
      <c r="B2" s="331" t="s">
        <v>1</v>
      </c>
      <c r="C2" s="331" t="s">
        <v>2</v>
      </c>
      <c r="D2" s="338" t="s">
        <v>270</v>
      </c>
      <c r="E2" s="337"/>
      <c r="F2" s="335" t="s">
        <v>271</v>
      </c>
      <c r="G2" s="327"/>
      <c r="H2" s="324" t="s">
        <v>272</v>
      </c>
      <c r="I2" s="337"/>
      <c r="J2" s="335" t="s">
        <v>273</v>
      </c>
      <c r="K2" s="327"/>
      <c r="L2" s="324" t="s">
        <v>274</v>
      </c>
      <c r="M2" s="337"/>
      <c r="N2" s="335" t="s">
        <v>275</v>
      </c>
      <c r="O2" s="327"/>
      <c r="P2" s="324" t="s">
        <v>276</v>
      </c>
      <c r="Q2" s="325"/>
      <c r="R2" s="327" t="s">
        <v>277</v>
      </c>
      <c r="S2" s="327"/>
      <c r="T2" s="332" t="s">
        <v>12</v>
      </c>
      <c r="U2" s="334" t="s">
        <v>278</v>
      </c>
      <c r="V2" s="329" t="s">
        <v>14</v>
      </c>
      <c r="W2" s="204">
        <f>V256</f>
        <v>541685</v>
      </c>
      <c r="X2" s="205" t="s">
        <v>224</v>
      </c>
      <c r="Y2" s="205" t="s">
        <v>224</v>
      </c>
      <c r="Z2" s="205" t="s">
        <v>224</v>
      </c>
      <c r="AA2" s="205" t="s">
        <v>224</v>
      </c>
    </row>
    <row r="3" spans="1:27" ht="21" customHeight="1" x14ac:dyDescent="0.35">
      <c r="A3" s="331"/>
      <c r="B3" s="331"/>
      <c r="C3" s="331"/>
      <c r="D3" s="339">
        <f>Home!C7</f>
        <v>45666</v>
      </c>
      <c r="E3" s="321"/>
      <c r="F3" s="336">
        <f>D3+1</f>
        <v>45667</v>
      </c>
      <c r="G3" s="340"/>
      <c r="H3" s="320">
        <f>F3+1</f>
        <v>45668</v>
      </c>
      <c r="I3" s="321"/>
      <c r="J3" s="336">
        <f>H3+1</f>
        <v>45669</v>
      </c>
      <c r="K3" s="328"/>
      <c r="L3" s="320">
        <f>J3+1</f>
        <v>45670</v>
      </c>
      <c r="M3" s="321"/>
      <c r="N3" s="336">
        <f>L3+1</f>
        <v>45671</v>
      </c>
      <c r="O3" s="328"/>
      <c r="P3" s="320">
        <f>N3+1</f>
        <v>45672</v>
      </c>
      <c r="Q3" s="326"/>
      <c r="R3" s="328">
        <f>P3+1</f>
        <v>45673</v>
      </c>
      <c r="S3" s="328"/>
      <c r="T3" s="333"/>
      <c r="U3" s="331"/>
      <c r="V3" s="330"/>
      <c r="W3" s="206" t="str">
        <f>IF(ROUND(W2,2)=ROUND(Topsheet!D12,2),"ঠিক আছে","ভুল")</f>
        <v>ঠিক আছে</v>
      </c>
    </row>
    <row r="4" spans="1:27" ht="21" customHeight="1" x14ac:dyDescent="0.35">
      <c r="A4" s="331"/>
      <c r="B4" s="331"/>
      <c r="C4" s="331"/>
      <c r="D4" s="207" t="s">
        <v>342</v>
      </c>
      <c r="E4" s="208" t="s">
        <v>345</v>
      </c>
      <c r="F4" s="209" t="s">
        <v>342</v>
      </c>
      <c r="G4" s="210" t="s">
        <v>345</v>
      </c>
      <c r="H4" s="211" t="s">
        <v>342</v>
      </c>
      <c r="I4" s="208" t="s">
        <v>345</v>
      </c>
      <c r="J4" s="209" t="s">
        <v>342</v>
      </c>
      <c r="K4" s="210" t="s">
        <v>345</v>
      </c>
      <c r="L4" s="211" t="s">
        <v>342</v>
      </c>
      <c r="M4" s="208" t="s">
        <v>345</v>
      </c>
      <c r="N4" s="209" t="s">
        <v>342</v>
      </c>
      <c r="O4" s="210" t="s">
        <v>345</v>
      </c>
      <c r="P4" s="211" t="s">
        <v>342</v>
      </c>
      <c r="Q4" s="212" t="s">
        <v>345</v>
      </c>
      <c r="R4" s="210" t="s">
        <v>342</v>
      </c>
      <c r="S4" s="210" t="s">
        <v>345</v>
      </c>
      <c r="T4" s="333"/>
      <c r="U4" s="331"/>
      <c r="V4" s="330"/>
      <c r="W4" s="91"/>
    </row>
    <row r="5" spans="1:27" x14ac:dyDescent="0.35">
      <c r="A5" s="213">
        <v>1</v>
      </c>
      <c r="B5" s="214" t="s">
        <v>16</v>
      </c>
      <c r="C5" s="205" t="s">
        <v>9</v>
      </c>
      <c r="D5" s="215"/>
      <c r="E5" s="216"/>
      <c r="F5" s="215"/>
      <c r="G5" s="216"/>
      <c r="H5" s="217"/>
      <c r="I5" s="216"/>
      <c r="J5" s="215"/>
      <c r="K5" s="216"/>
      <c r="L5" s="217"/>
      <c r="M5" s="216"/>
      <c r="N5" s="215"/>
      <c r="O5" s="216"/>
      <c r="P5" s="217">
        <v>50</v>
      </c>
      <c r="Q5" s="218">
        <v>4000</v>
      </c>
      <c r="R5" s="219"/>
      <c r="S5" s="216"/>
      <c r="T5" s="220">
        <f>R5+P5+N5+L5+J5+H5+F5+D5</f>
        <v>50</v>
      </c>
      <c r="U5" s="221">
        <f>IF(ISERR(V5/T5),store!D3,(V5/T5))</f>
        <v>80</v>
      </c>
      <c r="V5" s="222">
        <f t="shared" ref="V5:V68" si="0">E5+G5+I5+K5+M5+O5+Q5+S5</f>
        <v>4000</v>
      </c>
    </row>
    <row r="6" spans="1:27" x14ac:dyDescent="0.35">
      <c r="A6" s="213">
        <v>2</v>
      </c>
      <c r="B6" s="214" t="s">
        <v>240</v>
      </c>
      <c r="C6" s="205" t="s">
        <v>9</v>
      </c>
      <c r="D6" s="215"/>
      <c r="E6" s="216"/>
      <c r="F6" s="215"/>
      <c r="G6" s="216"/>
      <c r="H6" s="217"/>
      <c r="I6" s="216"/>
      <c r="J6" s="215"/>
      <c r="K6" s="216"/>
      <c r="L6" s="217"/>
      <c r="M6" s="216"/>
      <c r="N6" s="215"/>
      <c r="O6" s="216"/>
      <c r="P6" s="217"/>
      <c r="Q6" s="218"/>
      <c r="R6" s="219"/>
      <c r="S6" s="216"/>
      <c r="T6" s="220">
        <f t="shared" ref="T6:T69" si="1">R6+P6+N6+L6+J6+H6+F6+D6</f>
        <v>0</v>
      </c>
      <c r="U6" s="221">
        <f>IF(ISERR(V6/T6),store!D4,(V6/T6))</f>
        <v>0</v>
      </c>
      <c r="V6" s="222">
        <f t="shared" si="0"/>
        <v>0</v>
      </c>
    </row>
    <row r="7" spans="1:27" x14ac:dyDescent="0.35">
      <c r="A7" s="213">
        <v>3</v>
      </c>
      <c r="B7" s="214" t="s">
        <v>17</v>
      </c>
      <c r="C7" s="205" t="s">
        <v>9</v>
      </c>
      <c r="D7" s="215"/>
      <c r="E7" s="216"/>
      <c r="F7" s="215"/>
      <c r="G7" s="216"/>
      <c r="H7" s="217"/>
      <c r="I7" s="216"/>
      <c r="J7" s="215"/>
      <c r="K7" s="216"/>
      <c r="L7" s="217"/>
      <c r="M7" s="216"/>
      <c r="N7" s="215"/>
      <c r="O7" s="216"/>
      <c r="P7" s="217"/>
      <c r="Q7" s="218"/>
      <c r="R7" s="219"/>
      <c r="S7" s="216"/>
      <c r="T7" s="220">
        <f t="shared" si="1"/>
        <v>0</v>
      </c>
      <c r="U7" s="221">
        <f>IF(ISERR(V7/T7),store!D5,(V7/T7))</f>
        <v>114.66785195604182</v>
      </c>
      <c r="V7" s="222">
        <f t="shared" si="0"/>
        <v>0</v>
      </c>
    </row>
    <row r="8" spans="1:27" x14ac:dyDescent="0.35">
      <c r="A8" s="213">
        <v>4</v>
      </c>
      <c r="B8" s="214" t="s">
        <v>18</v>
      </c>
      <c r="C8" s="205" t="s">
        <v>9</v>
      </c>
      <c r="D8" s="215"/>
      <c r="E8" s="216"/>
      <c r="F8" s="215"/>
      <c r="G8" s="216"/>
      <c r="H8" s="217"/>
      <c r="I8" s="216"/>
      <c r="J8" s="215"/>
      <c r="K8" s="216"/>
      <c r="L8" s="217"/>
      <c r="M8" s="216"/>
      <c r="N8" s="215">
        <v>50</v>
      </c>
      <c r="O8" s="216">
        <v>6500</v>
      </c>
      <c r="P8" s="217">
        <v>50</v>
      </c>
      <c r="Q8" s="218">
        <v>6500</v>
      </c>
      <c r="R8" s="219">
        <v>50</v>
      </c>
      <c r="S8" s="216">
        <v>6000</v>
      </c>
      <c r="T8" s="220">
        <f t="shared" si="1"/>
        <v>150</v>
      </c>
      <c r="U8" s="221">
        <f>IF(ISERR(V8/T8),store!D6,(V8/T8))</f>
        <v>126.66666666666667</v>
      </c>
      <c r="V8" s="222">
        <f t="shared" si="0"/>
        <v>19000</v>
      </c>
    </row>
    <row r="9" spans="1:27" x14ac:dyDescent="0.35">
      <c r="A9" s="213">
        <v>5</v>
      </c>
      <c r="B9" s="214" t="s">
        <v>19</v>
      </c>
      <c r="C9" s="205" t="s">
        <v>9</v>
      </c>
      <c r="D9" s="215"/>
      <c r="E9" s="216"/>
      <c r="F9" s="215"/>
      <c r="G9" s="216"/>
      <c r="H9" s="217"/>
      <c r="I9" s="216"/>
      <c r="J9" s="215"/>
      <c r="K9" s="216"/>
      <c r="L9" s="217"/>
      <c r="M9" s="216"/>
      <c r="N9" s="215"/>
      <c r="O9" s="216"/>
      <c r="P9" s="217"/>
      <c r="Q9" s="218"/>
      <c r="R9" s="219"/>
      <c r="S9" s="216"/>
      <c r="T9" s="220">
        <f t="shared" si="1"/>
        <v>0</v>
      </c>
      <c r="U9" s="221">
        <f>IF(ISERR(V9/T9),store!D7,(V9/T9))</f>
        <v>0</v>
      </c>
      <c r="V9" s="222">
        <f t="shared" si="0"/>
        <v>0</v>
      </c>
    </row>
    <row r="10" spans="1:27" x14ac:dyDescent="0.35">
      <c r="A10" s="213">
        <v>6</v>
      </c>
      <c r="B10" s="214" t="s">
        <v>20</v>
      </c>
      <c r="C10" s="205" t="s">
        <v>9</v>
      </c>
      <c r="D10" s="215"/>
      <c r="E10" s="216"/>
      <c r="F10" s="215"/>
      <c r="G10" s="216"/>
      <c r="H10" s="217"/>
      <c r="I10" s="216"/>
      <c r="J10" s="215"/>
      <c r="K10" s="216"/>
      <c r="L10" s="217"/>
      <c r="M10" s="216"/>
      <c r="N10" s="215">
        <v>30</v>
      </c>
      <c r="O10" s="216">
        <v>3960</v>
      </c>
      <c r="P10" s="217"/>
      <c r="Q10" s="218"/>
      <c r="R10" s="219"/>
      <c r="S10" s="216"/>
      <c r="T10" s="220">
        <f t="shared" si="1"/>
        <v>30</v>
      </c>
      <c r="U10" s="221">
        <f>IF(ISERR(V10/T10),store!D8,(V10/T10))</f>
        <v>132</v>
      </c>
      <c r="V10" s="222">
        <f t="shared" si="0"/>
        <v>3960</v>
      </c>
    </row>
    <row r="11" spans="1:27" x14ac:dyDescent="0.35">
      <c r="A11" s="213">
        <v>7</v>
      </c>
      <c r="B11" s="214" t="s">
        <v>21</v>
      </c>
      <c r="C11" s="223" t="s">
        <v>9</v>
      </c>
      <c r="D11" s="215"/>
      <c r="E11" s="221"/>
      <c r="F11" s="215"/>
      <c r="G11" s="216"/>
      <c r="H11" s="217"/>
      <c r="I11" s="216"/>
      <c r="J11" s="215"/>
      <c r="K11" s="216"/>
      <c r="L11" s="217"/>
      <c r="M11" s="216"/>
      <c r="N11" s="215"/>
      <c r="O11" s="216"/>
      <c r="P11" s="217"/>
      <c r="Q11" s="218"/>
      <c r="R11" s="219">
        <v>25</v>
      </c>
      <c r="S11" s="216">
        <v>3950</v>
      </c>
      <c r="T11" s="220">
        <f t="shared" si="1"/>
        <v>25</v>
      </c>
      <c r="U11" s="221">
        <f>IF(ISERR(V11/T11),store!D9,(V11/T11))</f>
        <v>158</v>
      </c>
      <c r="V11" s="222">
        <f t="shared" si="0"/>
        <v>3950</v>
      </c>
    </row>
    <row r="12" spans="1:27" x14ac:dyDescent="0.35">
      <c r="A12" s="213">
        <v>8</v>
      </c>
      <c r="B12" s="214" t="s">
        <v>22</v>
      </c>
      <c r="C12" s="223" t="s">
        <v>9</v>
      </c>
      <c r="D12" s="215"/>
      <c r="E12" s="221"/>
      <c r="F12" s="215"/>
      <c r="G12" s="216"/>
      <c r="H12" s="217"/>
      <c r="I12" s="216"/>
      <c r="J12" s="215"/>
      <c r="K12" s="216"/>
      <c r="L12" s="217"/>
      <c r="M12" s="216"/>
      <c r="N12" s="215"/>
      <c r="O12" s="216"/>
      <c r="P12" s="217"/>
      <c r="Q12" s="218"/>
      <c r="R12" s="219"/>
      <c r="S12" s="216"/>
      <c r="T12" s="220">
        <f t="shared" si="1"/>
        <v>0</v>
      </c>
      <c r="U12" s="221">
        <f>IF(ISERR(V12/T12),store!D10,(V12/T12))</f>
        <v>131.2591978399885</v>
      </c>
      <c r="V12" s="222">
        <f t="shared" si="0"/>
        <v>0</v>
      </c>
    </row>
    <row r="13" spans="1:27" x14ac:dyDescent="0.35">
      <c r="A13" s="213">
        <v>9</v>
      </c>
      <c r="B13" s="214" t="s">
        <v>207</v>
      </c>
      <c r="C13" s="223" t="s">
        <v>9</v>
      </c>
      <c r="D13" s="215"/>
      <c r="E13" s="221"/>
      <c r="F13" s="215"/>
      <c r="G13" s="216"/>
      <c r="H13" s="217"/>
      <c r="I13" s="216"/>
      <c r="J13" s="215"/>
      <c r="K13" s="216"/>
      <c r="L13" s="217"/>
      <c r="M13" s="216"/>
      <c r="N13" s="215"/>
      <c r="O13" s="216"/>
      <c r="P13" s="217"/>
      <c r="Q13" s="218"/>
      <c r="R13" s="219"/>
      <c r="S13" s="216"/>
      <c r="T13" s="220">
        <f t="shared" si="1"/>
        <v>0</v>
      </c>
      <c r="U13" s="221">
        <f>IF(ISERR(V13/T13),store!D11,(V13/T13))</f>
        <v>0</v>
      </c>
      <c r="V13" s="222">
        <f t="shared" si="0"/>
        <v>0</v>
      </c>
    </row>
    <row r="14" spans="1:27" x14ac:dyDescent="0.35">
      <c r="A14" s="213">
        <v>10</v>
      </c>
      <c r="B14" s="214" t="s">
        <v>24</v>
      </c>
      <c r="C14" s="223" t="s">
        <v>9</v>
      </c>
      <c r="D14" s="215"/>
      <c r="E14" s="221"/>
      <c r="F14" s="215">
        <v>2</v>
      </c>
      <c r="G14" s="216">
        <v>120</v>
      </c>
      <c r="H14" s="217"/>
      <c r="I14" s="216"/>
      <c r="J14" s="215"/>
      <c r="K14" s="216"/>
      <c r="L14" s="217"/>
      <c r="M14" s="216"/>
      <c r="N14" s="215"/>
      <c r="O14" s="216"/>
      <c r="P14" s="217">
        <v>2</v>
      </c>
      <c r="Q14" s="218">
        <v>120</v>
      </c>
      <c r="R14" s="219"/>
      <c r="S14" s="216"/>
      <c r="T14" s="220">
        <f t="shared" si="1"/>
        <v>4</v>
      </c>
      <c r="U14" s="221">
        <f>IF(ISERR(V14/T14),store!D12,(V14/T14))</f>
        <v>60</v>
      </c>
      <c r="V14" s="222">
        <f t="shared" si="0"/>
        <v>240</v>
      </c>
    </row>
    <row r="15" spans="1:27" x14ac:dyDescent="0.35">
      <c r="A15" s="213">
        <v>11</v>
      </c>
      <c r="B15" s="214" t="s">
        <v>25</v>
      </c>
      <c r="C15" s="223" t="s">
        <v>26</v>
      </c>
      <c r="D15" s="215">
        <v>10</v>
      </c>
      <c r="E15" s="221">
        <v>1700</v>
      </c>
      <c r="F15" s="215">
        <v>15</v>
      </c>
      <c r="G15" s="216">
        <v>2550</v>
      </c>
      <c r="H15" s="217"/>
      <c r="I15" s="216"/>
      <c r="J15" s="215">
        <v>5</v>
      </c>
      <c r="K15" s="216">
        <v>850</v>
      </c>
      <c r="L15" s="217">
        <v>5</v>
      </c>
      <c r="M15" s="216">
        <v>850</v>
      </c>
      <c r="N15" s="215">
        <v>20</v>
      </c>
      <c r="O15" s="216">
        <v>3370</v>
      </c>
      <c r="P15" s="217">
        <v>25</v>
      </c>
      <c r="Q15" s="218">
        <v>4250</v>
      </c>
      <c r="R15" s="219">
        <v>25</v>
      </c>
      <c r="S15" s="216">
        <v>4250</v>
      </c>
      <c r="T15" s="220">
        <f t="shared" si="1"/>
        <v>105</v>
      </c>
      <c r="U15" s="221">
        <f>IF(ISERR(V15/T15),store!D13,(V15/T15))</f>
        <v>169.71428571428572</v>
      </c>
      <c r="V15" s="222">
        <f t="shared" si="0"/>
        <v>17820</v>
      </c>
    </row>
    <row r="16" spans="1:27" x14ac:dyDescent="0.35">
      <c r="A16" s="213">
        <v>12</v>
      </c>
      <c r="B16" s="214" t="s">
        <v>27</v>
      </c>
      <c r="C16" s="223" t="s">
        <v>26</v>
      </c>
      <c r="D16" s="215"/>
      <c r="E16" s="221"/>
      <c r="F16" s="215">
        <v>1</v>
      </c>
      <c r="G16" s="216">
        <v>320</v>
      </c>
      <c r="H16" s="217"/>
      <c r="I16" s="216"/>
      <c r="J16" s="215"/>
      <c r="K16" s="216"/>
      <c r="L16" s="217">
        <v>2</v>
      </c>
      <c r="M16" s="216">
        <v>640</v>
      </c>
      <c r="N16" s="215"/>
      <c r="O16" s="216"/>
      <c r="P16" s="217"/>
      <c r="Q16" s="218"/>
      <c r="R16" s="219">
        <v>2</v>
      </c>
      <c r="S16" s="216">
        <v>520</v>
      </c>
      <c r="T16" s="220">
        <f t="shared" si="1"/>
        <v>5</v>
      </c>
      <c r="U16" s="221">
        <f>IF(ISERR(V16/T16),store!D14,(V16/T16))</f>
        <v>296</v>
      </c>
      <c r="V16" s="222">
        <f>E16+G16+I16+K16+M16+O16+Q16+S16</f>
        <v>1480</v>
      </c>
    </row>
    <row r="17" spans="1:22" x14ac:dyDescent="0.35">
      <c r="A17" s="213">
        <v>13</v>
      </c>
      <c r="B17" s="214" t="s">
        <v>5</v>
      </c>
      <c r="C17" s="223" t="s">
        <v>9</v>
      </c>
      <c r="D17" s="215"/>
      <c r="E17" s="221"/>
      <c r="F17" s="215"/>
      <c r="G17" s="216"/>
      <c r="H17" s="217"/>
      <c r="I17" s="216"/>
      <c r="J17" s="215"/>
      <c r="K17" s="216"/>
      <c r="L17" s="224"/>
      <c r="M17" s="216"/>
      <c r="N17" s="225"/>
      <c r="O17" s="216"/>
      <c r="P17" s="224"/>
      <c r="Q17" s="218"/>
      <c r="R17" s="226">
        <v>25</v>
      </c>
      <c r="S17" s="216">
        <v>950</v>
      </c>
      <c r="T17" s="220">
        <f t="shared" si="1"/>
        <v>25</v>
      </c>
      <c r="U17" s="221">
        <f>IF(ISERR(V17/T17),store!D15,(V17/T17))</f>
        <v>38</v>
      </c>
      <c r="V17" s="222">
        <f t="shared" si="0"/>
        <v>950</v>
      </c>
    </row>
    <row r="18" spans="1:22" x14ac:dyDescent="0.35">
      <c r="A18" s="213">
        <v>14</v>
      </c>
      <c r="B18" s="214" t="s">
        <v>210</v>
      </c>
      <c r="C18" s="223" t="s">
        <v>31</v>
      </c>
      <c r="D18" s="215"/>
      <c r="E18" s="221"/>
      <c r="F18" s="215"/>
      <c r="G18" s="216"/>
      <c r="H18" s="217"/>
      <c r="I18" s="216"/>
      <c r="J18" s="215"/>
      <c r="K18" s="216"/>
      <c r="L18" s="217"/>
      <c r="M18" s="216"/>
      <c r="N18" s="215"/>
      <c r="O18" s="216"/>
      <c r="P18" s="217"/>
      <c r="Q18" s="218"/>
      <c r="R18" s="219"/>
      <c r="S18" s="216"/>
      <c r="T18" s="220">
        <f t="shared" si="1"/>
        <v>0</v>
      </c>
      <c r="U18" s="221">
        <f>IF(ISERR(V18/T18),store!D16,(V18/T18))</f>
        <v>0</v>
      </c>
      <c r="V18" s="222">
        <f t="shared" si="0"/>
        <v>0</v>
      </c>
    </row>
    <row r="19" spans="1:22" x14ac:dyDescent="0.35">
      <c r="A19" s="213">
        <v>15</v>
      </c>
      <c r="B19" s="214" t="s">
        <v>28</v>
      </c>
      <c r="C19" s="223" t="s">
        <v>122</v>
      </c>
      <c r="D19" s="215"/>
      <c r="E19" s="221"/>
      <c r="F19" s="215"/>
      <c r="G19" s="216"/>
      <c r="H19" s="217"/>
      <c r="I19" s="216"/>
      <c r="J19" s="215"/>
      <c r="K19" s="216"/>
      <c r="L19" s="217"/>
      <c r="M19" s="216"/>
      <c r="N19" s="215">
        <v>0.5</v>
      </c>
      <c r="O19" s="216">
        <v>190</v>
      </c>
      <c r="P19" s="217">
        <v>0.5</v>
      </c>
      <c r="Q19" s="218">
        <v>180</v>
      </c>
      <c r="R19" s="219">
        <v>0.2</v>
      </c>
      <c r="S19" s="216">
        <v>100</v>
      </c>
      <c r="T19" s="220">
        <f t="shared" si="1"/>
        <v>1.2</v>
      </c>
      <c r="U19" s="221">
        <f>IF(ISERR(V19/T19),store!D17,(V19/T19))</f>
        <v>391.66666666666669</v>
      </c>
      <c r="V19" s="222">
        <f t="shared" si="0"/>
        <v>470</v>
      </c>
    </row>
    <row r="20" spans="1:22" x14ac:dyDescent="0.35">
      <c r="A20" s="213">
        <v>16</v>
      </c>
      <c r="B20" s="214" t="s">
        <v>29</v>
      </c>
      <c r="C20" s="223" t="s">
        <v>9</v>
      </c>
      <c r="D20" s="215"/>
      <c r="E20" s="221"/>
      <c r="F20" s="215"/>
      <c r="G20" s="216"/>
      <c r="H20" s="217"/>
      <c r="I20" s="216"/>
      <c r="J20" s="215"/>
      <c r="K20" s="216"/>
      <c r="L20" s="217"/>
      <c r="M20" s="216"/>
      <c r="N20" s="215"/>
      <c r="O20" s="216"/>
      <c r="P20" s="217"/>
      <c r="Q20" s="218"/>
      <c r="R20" s="219"/>
      <c r="S20" s="216"/>
      <c r="T20" s="220">
        <f t="shared" si="1"/>
        <v>0</v>
      </c>
      <c r="U20" s="221">
        <f>IF(ISERR(V20/T20),store!D18,(V20/T20))</f>
        <v>120</v>
      </c>
      <c r="V20" s="222">
        <f t="shared" si="0"/>
        <v>0</v>
      </c>
    </row>
    <row r="21" spans="1:22" x14ac:dyDescent="0.35">
      <c r="A21" s="213">
        <v>17</v>
      </c>
      <c r="B21" s="214" t="s">
        <v>30</v>
      </c>
      <c r="C21" s="223" t="s">
        <v>31</v>
      </c>
      <c r="D21" s="215"/>
      <c r="E21" s="221"/>
      <c r="F21" s="215"/>
      <c r="G21" s="216"/>
      <c r="H21" s="217"/>
      <c r="I21" s="216"/>
      <c r="J21" s="215"/>
      <c r="K21" s="216"/>
      <c r="L21" s="217"/>
      <c r="M21" s="216"/>
      <c r="N21" s="215">
        <v>63</v>
      </c>
      <c r="O21" s="216">
        <v>3780</v>
      </c>
      <c r="P21" s="217"/>
      <c r="Q21" s="218"/>
      <c r="R21" s="219"/>
      <c r="S21" s="216"/>
      <c r="T21" s="220">
        <f t="shared" si="1"/>
        <v>63</v>
      </c>
      <c r="U21" s="221">
        <f>IF(ISERR(V21/T21),store!D19,(V21/T21))</f>
        <v>60</v>
      </c>
      <c r="V21" s="222">
        <f t="shared" si="0"/>
        <v>3780</v>
      </c>
    </row>
    <row r="22" spans="1:22" x14ac:dyDescent="0.35">
      <c r="A22" s="213">
        <v>18</v>
      </c>
      <c r="B22" s="214" t="s">
        <v>32</v>
      </c>
      <c r="C22" s="223" t="s">
        <v>9</v>
      </c>
      <c r="D22" s="215">
        <v>1</v>
      </c>
      <c r="E22" s="221">
        <v>850</v>
      </c>
      <c r="F22" s="215">
        <v>1</v>
      </c>
      <c r="G22" s="216">
        <v>850</v>
      </c>
      <c r="H22" s="217"/>
      <c r="I22" s="216"/>
      <c r="J22" s="215"/>
      <c r="K22" s="216"/>
      <c r="L22" s="217"/>
      <c r="M22" s="216"/>
      <c r="N22" s="215">
        <v>2</v>
      </c>
      <c r="O22" s="216">
        <v>1700</v>
      </c>
      <c r="P22" s="217">
        <v>3</v>
      </c>
      <c r="Q22" s="218">
        <v>2550</v>
      </c>
      <c r="R22" s="219">
        <v>4</v>
      </c>
      <c r="S22" s="216">
        <v>3300</v>
      </c>
      <c r="T22" s="220">
        <f t="shared" si="1"/>
        <v>11</v>
      </c>
      <c r="U22" s="221">
        <f>IF(ISERR(V22/T22),store!D20,(V22/T22))</f>
        <v>840.90909090909088</v>
      </c>
      <c r="V22" s="222">
        <f t="shared" si="0"/>
        <v>9250</v>
      </c>
    </row>
    <row r="23" spans="1:22" x14ac:dyDescent="0.35">
      <c r="A23" s="213">
        <v>19</v>
      </c>
      <c r="B23" s="214" t="s">
        <v>33</v>
      </c>
      <c r="C23" s="223" t="s">
        <v>9</v>
      </c>
      <c r="D23" s="215"/>
      <c r="E23" s="221"/>
      <c r="F23" s="215">
        <v>3</v>
      </c>
      <c r="G23" s="216">
        <v>600</v>
      </c>
      <c r="H23" s="217"/>
      <c r="I23" s="216"/>
      <c r="J23" s="215"/>
      <c r="K23" s="216"/>
      <c r="L23" s="217"/>
      <c r="M23" s="216"/>
      <c r="N23" s="215">
        <v>3</v>
      </c>
      <c r="O23" s="216">
        <v>600</v>
      </c>
      <c r="P23" s="217"/>
      <c r="Q23" s="218"/>
      <c r="R23" s="219"/>
      <c r="S23" s="216"/>
      <c r="T23" s="220">
        <f t="shared" si="1"/>
        <v>6</v>
      </c>
      <c r="U23" s="221">
        <f>IF(ISERR(V23/T23),store!D21,(V23/T23))</f>
        <v>200</v>
      </c>
      <c r="V23" s="222">
        <f t="shared" si="0"/>
        <v>1200</v>
      </c>
    </row>
    <row r="24" spans="1:22" x14ac:dyDescent="0.35">
      <c r="A24" s="213">
        <v>20</v>
      </c>
      <c r="B24" s="214" t="s">
        <v>34</v>
      </c>
      <c r="C24" s="223" t="s">
        <v>31</v>
      </c>
      <c r="D24" s="215"/>
      <c r="E24" s="221"/>
      <c r="F24" s="215"/>
      <c r="G24" s="216"/>
      <c r="H24" s="217"/>
      <c r="I24" s="216"/>
      <c r="J24" s="215"/>
      <c r="K24" s="216"/>
      <c r="L24" s="217"/>
      <c r="M24" s="216"/>
      <c r="N24" s="215"/>
      <c r="O24" s="216"/>
      <c r="P24" s="217"/>
      <c r="Q24" s="218"/>
      <c r="R24" s="219">
        <v>1000</v>
      </c>
      <c r="S24" s="216">
        <v>2350</v>
      </c>
      <c r="T24" s="220">
        <f t="shared" si="1"/>
        <v>1000</v>
      </c>
      <c r="U24" s="221">
        <f>IF(ISERR(V24/T24),store!D22,(V24/T24))</f>
        <v>2.35</v>
      </c>
      <c r="V24" s="222">
        <f t="shared" si="0"/>
        <v>2350</v>
      </c>
    </row>
    <row r="25" spans="1:22" x14ac:dyDescent="0.35">
      <c r="A25" s="213">
        <v>21</v>
      </c>
      <c r="B25" s="214" t="s">
        <v>35</v>
      </c>
      <c r="C25" s="223" t="s">
        <v>31</v>
      </c>
      <c r="D25" s="215"/>
      <c r="E25" s="221"/>
      <c r="F25" s="215"/>
      <c r="G25" s="216"/>
      <c r="H25" s="217"/>
      <c r="I25" s="216"/>
      <c r="J25" s="215"/>
      <c r="K25" s="216"/>
      <c r="L25" s="217"/>
      <c r="M25" s="216"/>
      <c r="N25" s="215"/>
      <c r="O25" s="216"/>
      <c r="P25" s="217"/>
      <c r="Q25" s="218"/>
      <c r="R25" s="219"/>
      <c r="S25" s="216"/>
      <c r="T25" s="220">
        <f t="shared" si="1"/>
        <v>0</v>
      </c>
      <c r="U25" s="221">
        <f>IF(ISERR(V25/T25),store!D23,(V25/T25))</f>
        <v>150</v>
      </c>
      <c r="V25" s="222">
        <f t="shared" si="0"/>
        <v>0</v>
      </c>
    </row>
    <row r="26" spans="1:22" x14ac:dyDescent="0.35">
      <c r="A26" s="213">
        <v>22</v>
      </c>
      <c r="B26" s="214" t="s">
        <v>36</v>
      </c>
      <c r="C26" s="223" t="s">
        <v>31</v>
      </c>
      <c r="D26" s="215"/>
      <c r="E26" s="221"/>
      <c r="F26" s="215"/>
      <c r="G26" s="216"/>
      <c r="H26" s="217"/>
      <c r="I26" s="216"/>
      <c r="J26" s="215"/>
      <c r="K26" s="216"/>
      <c r="L26" s="217"/>
      <c r="M26" s="216"/>
      <c r="N26" s="215"/>
      <c r="O26" s="216"/>
      <c r="P26" s="217"/>
      <c r="Q26" s="218"/>
      <c r="R26" s="219"/>
      <c r="S26" s="216"/>
      <c r="T26" s="220">
        <f t="shared" si="1"/>
        <v>0</v>
      </c>
      <c r="U26" s="221">
        <f>IF(ISERR(V26/T26),store!D24,(V26/T26))</f>
        <v>420</v>
      </c>
      <c r="V26" s="222">
        <f t="shared" si="0"/>
        <v>0</v>
      </c>
    </row>
    <row r="27" spans="1:22" x14ac:dyDescent="0.35">
      <c r="A27" s="213">
        <v>23</v>
      </c>
      <c r="B27" s="214" t="s">
        <v>37</v>
      </c>
      <c r="C27" s="223" t="s">
        <v>31</v>
      </c>
      <c r="D27" s="215"/>
      <c r="E27" s="221"/>
      <c r="F27" s="215"/>
      <c r="G27" s="216"/>
      <c r="H27" s="217"/>
      <c r="I27" s="216"/>
      <c r="J27" s="215"/>
      <c r="K27" s="216"/>
      <c r="L27" s="217"/>
      <c r="M27" s="216"/>
      <c r="N27" s="215"/>
      <c r="O27" s="216"/>
      <c r="P27" s="217"/>
      <c r="Q27" s="218"/>
      <c r="R27" s="219"/>
      <c r="S27" s="216"/>
      <c r="T27" s="220">
        <f t="shared" si="1"/>
        <v>0</v>
      </c>
      <c r="U27" s="221">
        <f>IF(ISERR(V27/T27),store!D25,(V27/T27))</f>
        <v>209.33333333333334</v>
      </c>
      <c r="V27" s="222">
        <f t="shared" si="0"/>
        <v>0</v>
      </c>
    </row>
    <row r="28" spans="1:22" x14ac:dyDescent="0.35">
      <c r="A28" s="213">
        <v>24</v>
      </c>
      <c r="B28" s="214" t="s">
        <v>321</v>
      </c>
      <c r="C28" s="205" t="s">
        <v>31</v>
      </c>
      <c r="D28" s="215"/>
      <c r="E28" s="216"/>
      <c r="F28" s="215"/>
      <c r="G28" s="216"/>
      <c r="H28" s="217"/>
      <c r="I28" s="216"/>
      <c r="J28" s="215"/>
      <c r="K28" s="216"/>
      <c r="L28" s="217"/>
      <c r="M28" s="216"/>
      <c r="N28" s="215"/>
      <c r="O28" s="216"/>
      <c r="P28" s="217"/>
      <c r="Q28" s="218"/>
      <c r="R28" s="219"/>
      <c r="S28" s="216"/>
      <c r="T28" s="220">
        <f t="shared" si="1"/>
        <v>0</v>
      </c>
      <c r="U28" s="221">
        <f>IF(ISERR(V28/T28),store!D26,(V28/T28))</f>
        <v>0</v>
      </c>
      <c r="V28" s="222">
        <f t="shared" si="0"/>
        <v>0</v>
      </c>
    </row>
    <row r="29" spans="1:22" x14ac:dyDescent="0.35">
      <c r="A29" s="213">
        <v>25</v>
      </c>
      <c r="B29" s="214" t="s">
        <v>38</v>
      </c>
      <c r="C29" s="223" t="s">
        <v>31</v>
      </c>
      <c r="D29" s="215"/>
      <c r="E29" s="221"/>
      <c r="F29" s="215"/>
      <c r="G29" s="216"/>
      <c r="H29" s="217"/>
      <c r="I29" s="216"/>
      <c r="J29" s="215"/>
      <c r="K29" s="216"/>
      <c r="L29" s="217"/>
      <c r="M29" s="216"/>
      <c r="N29" s="215"/>
      <c r="O29" s="216"/>
      <c r="P29" s="217"/>
      <c r="Q29" s="218"/>
      <c r="R29" s="219"/>
      <c r="S29" s="216"/>
      <c r="T29" s="220">
        <f t="shared" si="1"/>
        <v>0</v>
      </c>
      <c r="U29" s="221">
        <f>IF(ISERR(V29/T29),store!D27,(V29/T29))</f>
        <v>55</v>
      </c>
      <c r="V29" s="222">
        <f t="shared" si="0"/>
        <v>0</v>
      </c>
    </row>
    <row r="30" spans="1:22" x14ac:dyDescent="0.35">
      <c r="A30" s="213">
        <v>26</v>
      </c>
      <c r="B30" s="214" t="s">
        <v>39</v>
      </c>
      <c r="C30" s="223" t="s">
        <v>9</v>
      </c>
      <c r="D30" s="215"/>
      <c r="E30" s="221"/>
      <c r="F30" s="215"/>
      <c r="G30" s="216"/>
      <c r="H30" s="217"/>
      <c r="I30" s="216"/>
      <c r="J30" s="215"/>
      <c r="K30" s="216"/>
      <c r="L30" s="224"/>
      <c r="M30" s="216"/>
      <c r="N30" s="225"/>
      <c r="O30" s="216"/>
      <c r="P30" s="224"/>
      <c r="Q30" s="218"/>
      <c r="R30" s="226"/>
      <c r="S30" s="216"/>
      <c r="T30" s="220">
        <f t="shared" si="1"/>
        <v>0</v>
      </c>
      <c r="U30" s="221">
        <f>IF(ISERR(V30/T30),store!D28,(V30/T30))</f>
        <v>130</v>
      </c>
      <c r="V30" s="222">
        <f t="shared" si="0"/>
        <v>0</v>
      </c>
    </row>
    <row r="31" spans="1:22" x14ac:dyDescent="0.35">
      <c r="A31" s="213">
        <v>27</v>
      </c>
      <c r="B31" s="214" t="s">
        <v>40</v>
      </c>
      <c r="C31" s="223" t="s">
        <v>9</v>
      </c>
      <c r="D31" s="215">
        <v>1E-3</v>
      </c>
      <c r="E31" s="221">
        <v>300</v>
      </c>
      <c r="F31" s="215">
        <v>1E-3</v>
      </c>
      <c r="G31" s="216">
        <v>300</v>
      </c>
      <c r="H31" s="217"/>
      <c r="I31" s="216"/>
      <c r="J31" s="215"/>
      <c r="K31" s="216"/>
      <c r="L31" s="224"/>
      <c r="M31" s="216"/>
      <c r="N31" s="225"/>
      <c r="O31" s="216"/>
      <c r="P31" s="224">
        <v>2E-3</v>
      </c>
      <c r="Q31" s="218">
        <v>600</v>
      </c>
      <c r="R31" s="226">
        <v>2E-3</v>
      </c>
      <c r="S31" s="216">
        <v>560</v>
      </c>
      <c r="T31" s="220">
        <f t="shared" si="1"/>
        <v>6.0000000000000001E-3</v>
      </c>
      <c r="U31" s="221">
        <f>IF(ISERR(V31/T31),store!D29,(V31/T31))</f>
        <v>293333.33333333331</v>
      </c>
      <c r="V31" s="222">
        <f t="shared" si="0"/>
        <v>1760</v>
      </c>
    </row>
    <row r="32" spans="1:22" x14ac:dyDescent="0.35">
      <c r="A32" s="213">
        <v>28</v>
      </c>
      <c r="B32" s="214" t="s">
        <v>41</v>
      </c>
      <c r="C32" s="223" t="s">
        <v>9</v>
      </c>
      <c r="D32" s="215"/>
      <c r="E32" s="221"/>
      <c r="F32" s="215">
        <v>0.2</v>
      </c>
      <c r="G32" s="216">
        <v>240</v>
      </c>
      <c r="H32" s="217"/>
      <c r="I32" s="216"/>
      <c r="J32" s="215"/>
      <c r="K32" s="216"/>
      <c r="L32" s="217"/>
      <c r="M32" s="216"/>
      <c r="N32" s="215"/>
      <c r="O32" s="216"/>
      <c r="P32" s="217">
        <v>0.1</v>
      </c>
      <c r="Q32" s="218">
        <v>120</v>
      </c>
      <c r="R32" s="219"/>
      <c r="S32" s="216"/>
      <c r="T32" s="220">
        <f t="shared" si="1"/>
        <v>0.30000000000000004</v>
      </c>
      <c r="U32" s="221">
        <f>IF(ISERR(V32/T32),store!D30,(V32/T32))</f>
        <v>1199.9999999999998</v>
      </c>
      <c r="V32" s="222">
        <f t="shared" si="0"/>
        <v>360</v>
      </c>
    </row>
    <row r="33" spans="1:22" x14ac:dyDescent="0.35">
      <c r="A33" s="213">
        <v>29</v>
      </c>
      <c r="B33" s="214" t="s">
        <v>42</v>
      </c>
      <c r="C33" s="223" t="s">
        <v>9</v>
      </c>
      <c r="D33" s="215"/>
      <c r="E33" s="221"/>
      <c r="F33" s="215"/>
      <c r="G33" s="216"/>
      <c r="H33" s="217"/>
      <c r="I33" s="216"/>
      <c r="J33" s="215"/>
      <c r="K33" s="216"/>
      <c r="L33" s="217"/>
      <c r="M33" s="216"/>
      <c r="N33" s="215"/>
      <c r="O33" s="216"/>
      <c r="P33" s="217"/>
      <c r="Q33" s="218"/>
      <c r="R33" s="219"/>
      <c r="S33" s="216"/>
      <c r="T33" s="220">
        <f t="shared" si="1"/>
        <v>0</v>
      </c>
      <c r="U33" s="221">
        <f>IF(ISERR(V33/T33),store!D31,(V33/T33))</f>
        <v>118.2807239057239</v>
      </c>
      <c r="V33" s="222">
        <f t="shared" si="0"/>
        <v>0</v>
      </c>
    </row>
    <row r="34" spans="1:22" x14ac:dyDescent="0.35">
      <c r="A34" s="213">
        <v>30</v>
      </c>
      <c r="B34" s="214" t="s">
        <v>350</v>
      </c>
      <c r="C34" s="223" t="s">
        <v>9</v>
      </c>
      <c r="D34" s="215"/>
      <c r="E34" s="221"/>
      <c r="F34" s="215"/>
      <c r="G34" s="216"/>
      <c r="H34" s="217"/>
      <c r="I34" s="216"/>
      <c r="J34" s="215"/>
      <c r="K34" s="216"/>
      <c r="L34" s="217"/>
      <c r="M34" s="216"/>
      <c r="N34" s="215"/>
      <c r="O34" s="216"/>
      <c r="P34" s="217"/>
      <c r="Q34" s="218"/>
      <c r="R34" s="219"/>
      <c r="S34" s="216"/>
      <c r="T34" s="220">
        <f t="shared" si="1"/>
        <v>0</v>
      </c>
      <c r="U34" s="221">
        <f>IF(ISERR(V34/T34),store!D32,(V34/T34))</f>
        <v>130</v>
      </c>
      <c r="V34" s="222">
        <f t="shared" si="0"/>
        <v>0</v>
      </c>
    </row>
    <row r="35" spans="1:22" x14ac:dyDescent="0.35">
      <c r="A35" s="213">
        <v>31</v>
      </c>
      <c r="B35" s="214" t="s">
        <v>44</v>
      </c>
      <c r="C35" s="223" t="s">
        <v>31</v>
      </c>
      <c r="D35" s="215"/>
      <c r="E35" s="221"/>
      <c r="F35" s="215"/>
      <c r="G35" s="216"/>
      <c r="H35" s="217"/>
      <c r="I35" s="216"/>
      <c r="J35" s="215"/>
      <c r="K35" s="216"/>
      <c r="L35" s="217"/>
      <c r="M35" s="216"/>
      <c r="N35" s="215"/>
      <c r="O35" s="216"/>
      <c r="P35" s="217"/>
      <c r="Q35" s="218"/>
      <c r="R35" s="219"/>
      <c r="S35" s="216"/>
      <c r="T35" s="220">
        <f t="shared" si="1"/>
        <v>0</v>
      </c>
      <c r="U35" s="221">
        <f>IF(ISERR(V35/T35),store!D33,(V35/T35))</f>
        <v>0</v>
      </c>
      <c r="V35" s="222">
        <f t="shared" si="0"/>
        <v>0</v>
      </c>
    </row>
    <row r="36" spans="1:22" x14ac:dyDescent="0.35">
      <c r="A36" s="213">
        <v>32</v>
      </c>
      <c r="B36" s="214" t="s">
        <v>45</v>
      </c>
      <c r="C36" s="223" t="s">
        <v>31</v>
      </c>
      <c r="D36" s="215"/>
      <c r="E36" s="221"/>
      <c r="F36" s="215"/>
      <c r="G36" s="216"/>
      <c r="H36" s="217"/>
      <c r="I36" s="216"/>
      <c r="J36" s="215"/>
      <c r="K36" s="216"/>
      <c r="L36" s="217"/>
      <c r="M36" s="216"/>
      <c r="N36" s="215"/>
      <c r="O36" s="216"/>
      <c r="P36" s="217">
        <v>32</v>
      </c>
      <c r="Q36" s="218">
        <v>4256</v>
      </c>
      <c r="R36" s="219"/>
      <c r="S36" s="216"/>
      <c r="T36" s="220">
        <f t="shared" si="1"/>
        <v>32</v>
      </c>
      <c r="U36" s="221">
        <f>IF(ISERR(V36/T36),store!D34,(V36/T36))</f>
        <v>133</v>
      </c>
      <c r="V36" s="222">
        <f t="shared" si="0"/>
        <v>4256</v>
      </c>
    </row>
    <row r="37" spans="1:22" x14ac:dyDescent="0.35">
      <c r="A37" s="213">
        <v>33</v>
      </c>
      <c r="B37" s="214" t="s">
        <v>46</v>
      </c>
      <c r="C37" s="223" t="s">
        <v>9</v>
      </c>
      <c r="D37" s="215"/>
      <c r="E37" s="221"/>
      <c r="F37" s="215"/>
      <c r="G37" s="216"/>
      <c r="H37" s="217"/>
      <c r="I37" s="216"/>
      <c r="J37" s="215"/>
      <c r="K37" s="216"/>
      <c r="L37" s="217"/>
      <c r="M37" s="216"/>
      <c r="N37" s="215"/>
      <c r="O37" s="216"/>
      <c r="P37" s="217"/>
      <c r="Q37" s="218"/>
      <c r="R37" s="219"/>
      <c r="S37" s="216"/>
      <c r="T37" s="220">
        <f t="shared" si="1"/>
        <v>0</v>
      </c>
      <c r="U37" s="221">
        <f>IF(ISERR(V37/T37),store!D35,(V37/T37))</f>
        <v>170</v>
      </c>
      <c r="V37" s="222">
        <f t="shared" si="0"/>
        <v>0</v>
      </c>
    </row>
    <row r="38" spans="1:22" x14ac:dyDescent="0.35">
      <c r="A38" s="213">
        <v>34</v>
      </c>
      <c r="B38" s="214" t="s">
        <v>47</v>
      </c>
      <c r="C38" s="223" t="s">
        <v>9</v>
      </c>
      <c r="D38" s="215"/>
      <c r="E38" s="221"/>
      <c r="F38" s="215">
        <v>0.5</v>
      </c>
      <c r="G38" s="216">
        <v>250</v>
      </c>
      <c r="H38" s="217"/>
      <c r="I38" s="216"/>
      <c r="J38" s="215"/>
      <c r="K38" s="216"/>
      <c r="L38" s="217"/>
      <c r="M38" s="216"/>
      <c r="N38" s="215"/>
      <c r="O38" s="216"/>
      <c r="P38" s="217">
        <v>0.5</v>
      </c>
      <c r="Q38" s="218">
        <v>200</v>
      </c>
      <c r="R38" s="219">
        <v>1</v>
      </c>
      <c r="S38" s="216">
        <v>400</v>
      </c>
      <c r="T38" s="220">
        <f t="shared" si="1"/>
        <v>2</v>
      </c>
      <c r="U38" s="221">
        <f>IF(ISERR(V38/T38),store!D36,(V38/T38))</f>
        <v>425</v>
      </c>
      <c r="V38" s="222">
        <f t="shared" si="0"/>
        <v>850</v>
      </c>
    </row>
    <row r="39" spans="1:22" x14ac:dyDescent="0.35">
      <c r="A39" s="213">
        <v>35</v>
      </c>
      <c r="B39" s="214" t="s">
        <v>284</v>
      </c>
      <c r="C39" s="223" t="s">
        <v>9</v>
      </c>
      <c r="D39" s="215"/>
      <c r="E39" s="221"/>
      <c r="F39" s="215"/>
      <c r="G39" s="216"/>
      <c r="H39" s="217"/>
      <c r="I39" s="216"/>
      <c r="J39" s="215"/>
      <c r="K39" s="216"/>
      <c r="L39" s="217"/>
      <c r="M39" s="216"/>
      <c r="N39" s="215"/>
      <c r="O39" s="216"/>
      <c r="P39" s="217"/>
      <c r="Q39" s="218"/>
      <c r="R39" s="219"/>
      <c r="S39" s="216"/>
      <c r="T39" s="220">
        <f t="shared" si="1"/>
        <v>0</v>
      </c>
      <c r="U39" s="221">
        <f>IF(ISERR(V39/T39),store!D37,(V39/T39))</f>
        <v>0</v>
      </c>
      <c r="V39" s="222">
        <f t="shared" si="0"/>
        <v>0</v>
      </c>
    </row>
    <row r="40" spans="1:22" x14ac:dyDescent="0.35">
      <c r="A40" s="213">
        <v>36</v>
      </c>
      <c r="B40" s="214" t="s">
        <v>48</v>
      </c>
      <c r="C40" s="223" t="s">
        <v>31</v>
      </c>
      <c r="D40" s="215"/>
      <c r="E40" s="221"/>
      <c r="F40" s="215"/>
      <c r="G40" s="216"/>
      <c r="H40" s="217"/>
      <c r="I40" s="216"/>
      <c r="J40" s="215"/>
      <c r="K40" s="216"/>
      <c r="L40" s="217"/>
      <c r="M40" s="216"/>
      <c r="N40" s="215"/>
      <c r="O40" s="216"/>
      <c r="P40" s="217"/>
      <c r="Q40" s="218"/>
      <c r="R40" s="219"/>
      <c r="S40" s="216"/>
      <c r="T40" s="220">
        <f t="shared" si="1"/>
        <v>0</v>
      </c>
      <c r="U40" s="221">
        <f>IF(ISERR(V40/T40),store!D38,(V40/T40))</f>
        <v>127.5</v>
      </c>
      <c r="V40" s="222">
        <f t="shared" si="0"/>
        <v>0</v>
      </c>
    </row>
    <row r="41" spans="1:22" x14ac:dyDescent="0.35">
      <c r="A41" s="213">
        <v>37</v>
      </c>
      <c r="B41" s="214" t="s">
        <v>49</v>
      </c>
      <c r="C41" s="223" t="s">
        <v>9</v>
      </c>
      <c r="D41" s="215"/>
      <c r="E41" s="221"/>
      <c r="F41" s="215">
        <v>40</v>
      </c>
      <c r="G41" s="216">
        <v>3200</v>
      </c>
      <c r="H41" s="217"/>
      <c r="I41" s="216"/>
      <c r="J41" s="215"/>
      <c r="K41" s="216"/>
      <c r="L41" s="217"/>
      <c r="M41" s="216"/>
      <c r="N41" s="215">
        <v>1</v>
      </c>
      <c r="O41" s="216">
        <v>60</v>
      </c>
      <c r="P41" s="217">
        <v>120</v>
      </c>
      <c r="Q41" s="218">
        <v>9600</v>
      </c>
      <c r="R41" s="219">
        <v>2</v>
      </c>
      <c r="S41" s="216">
        <v>150</v>
      </c>
      <c r="T41" s="220">
        <f t="shared" si="1"/>
        <v>163</v>
      </c>
      <c r="U41" s="221">
        <f>IF(ISERR(V41/T41),store!D39,(V41/T41))</f>
        <v>79.815950920245399</v>
      </c>
      <c r="V41" s="222">
        <f t="shared" si="0"/>
        <v>13010</v>
      </c>
    </row>
    <row r="42" spans="1:22" x14ac:dyDescent="0.35">
      <c r="A42" s="213">
        <v>38</v>
      </c>
      <c r="B42" s="214" t="s">
        <v>50</v>
      </c>
      <c r="C42" s="223" t="s">
        <v>31</v>
      </c>
      <c r="D42" s="215"/>
      <c r="E42" s="221"/>
      <c r="F42" s="215">
        <v>1</v>
      </c>
      <c r="G42" s="216">
        <v>85</v>
      </c>
      <c r="H42" s="217"/>
      <c r="I42" s="216"/>
      <c r="J42" s="215"/>
      <c r="K42" s="216"/>
      <c r="L42" s="217"/>
      <c r="M42" s="216"/>
      <c r="N42" s="215">
        <v>2</v>
      </c>
      <c r="O42" s="216">
        <v>170</v>
      </c>
      <c r="P42" s="217">
        <v>2</v>
      </c>
      <c r="Q42" s="218">
        <v>170</v>
      </c>
      <c r="R42" s="219"/>
      <c r="S42" s="216"/>
      <c r="T42" s="220">
        <f t="shared" si="1"/>
        <v>5</v>
      </c>
      <c r="U42" s="221">
        <f>IF(ISERR(V42/T42),store!D40,(V42/T42))</f>
        <v>85</v>
      </c>
      <c r="V42" s="222">
        <f t="shared" si="0"/>
        <v>425</v>
      </c>
    </row>
    <row r="43" spans="1:22" x14ac:dyDescent="0.35">
      <c r="A43" s="213">
        <v>39</v>
      </c>
      <c r="B43" s="214" t="s">
        <v>335</v>
      </c>
      <c r="C43" s="223" t="s">
        <v>31</v>
      </c>
      <c r="D43" s="215"/>
      <c r="E43" s="221"/>
      <c r="F43" s="215"/>
      <c r="G43" s="216"/>
      <c r="H43" s="217"/>
      <c r="I43" s="216"/>
      <c r="J43" s="215"/>
      <c r="K43" s="216"/>
      <c r="L43" s="217"/>
      <c r="M43" s="216"/>
      <c r="N43" s="215"/>
      <c r="O43" s="216"/>
      <c r="P43" s="217"/>
      <c r="Q43" s="218"/>
      <c r="R43" s="219"/>
      <c r="S43" s="216"/>
      <c r="T43" s="220">
        <f t="shared" si="1"/>
        <v>0</v>
      </c>
      <c r="U43" s="221">
        <f>IF(ISERR(V43/T43),store!D41,(V43/T43))</f>
        <v>8</v>
      </c>
      <c r="V43" s="222">
        <f t="shared" si="0"/>
        <v>0</v>
      </c>
    </row>
    <row r="44" spans="1:22" x14ac:dyDescent="0.35">
      <c r="A44" s="213">
        <v>40</v>
      </c>
      <c r="B44" s="214" t="s">
        <v>51</v>
      </c>
      <c r="C44" s="223" t="s">
        <v>31</v>
      </c>
      <c r="D44" s="215"/>
      <c r="E44" s="221"/>
      <c r="F44" s="215"/>
      <c r="G44" s="216"/>
      <c r="H44" s="217"/>
      <c r="I44" s="216"/>
      <c r="J44" s="215"/>
      <c r="K44" s="216"/>
      <c r="L44" s="217"/>
      <c r="M44" s="216"/>
      <c r="N44" s="215"/>
      <c r="O44" s="216"/>
      <c r="P44" s="217"/>
      <c r="Q44" s="218"/>
      <c r="R44" s="219"/>
      <c r="S44" s="216"/>
      <c r="T44" s="220">
        <f t="shared" si="1"/>
        <v>0</v>
      </c>
      <c r="U44" s="221">
        <f>IF(ISERR(V44/T44),store!D42,(V44/T44))</f>
        <v>0</v>
      </c>
      <c r="V44" s="222">
        <f t="shared" si="0"/>
        <v>0</v>
      </c>
    </row>
    <row r="45" spans="1:22" x14ac:dyDescent="0.35">
      <c r="A45" s="213">
        <v>41</v>
      </c>
      <c r="B45" s="214" t="s">
        <v>285</v>
      </c>
      <c r="C45" s="223" t="s">
        <v>31</v>
      </c>
      <c r="D45" s="215"/>
      <c r="E45" s="221"/>
      <c r="F45" s="215"/>
      <c r="G45" s="216"/>
      <c r="H45" s="217"/>
      <c r="I45" s="216"/>
      <c r="J45" s="215"/>
      <c r="K45" s="216"/>
      <c r="L45" s="217"/>
      <c r="M45" s="216"/>
      <c r="N45" s="215"/>
      <c r="O45" s="216"/>
      <c r="P45" s="217"/>
      <c r="Q45" s="218"/>
      <c r="R45" s="219"/>
      <c r="S45" s="216"/>
      <c r="T45" s="220">
        <f t="shared" si="1"/>
        <v>0</v>
      </c>
      <c r="U45" s="221">
        <f>IF(ISERR(V45/T45),store!D43,(V45/T45))</f>
        <v>0.60083781512605039</v>
      </c>
      <c r="V45" s="222">
        <f t="shared" si="0"/>
        <v>0</v>
      </c>
    </row>
    <row r="46" spans="1:22" x14ac:dyDescent="0.35">
      <c r="A46" s="213">
        <v>42</v>
      </c>
      <c r="B46" s="214" t="s">
        <v>52</v>
      </c>
      <c r="C46" s="223" t="s">
        <v>31</v>
      </c>
      <c r="D46" s="215"/>
      <c r="E46" s="221"/>
      <c r="F46" s="215"/>
      <c r="G46" s="216"/>
      <c r="H46" s="217"/>
      <c r="I46" s="216"/>
      <c r="J46" s="215"/>
      <c r="K46" s="216"/>
      <c r="L46" s="217"/>
      <c r="M46" s="216"/>
      <c r="N46" s="215"/>
      <c r="O46" s="216"/>
      <c r="P46" s="217"/>
      <c r="Q46" s="218"/>
      <c r="R46" s="219"/>
      <c r="S46" s="216"/>
      <c r="T46" s="220">
        <f t="shared" si="1"/>
        <v>0</v>
      </c>
      <c r="U46" s="221">
        <f>IF(ISERR(V46/T46),store!D44,(V46/T46))</f>
        <v>8</v>
      </c>
      <c r="V46" s="222">
        <f t="shared" si="0"/>
        <v>0</v>
      </c>
    </row>
    <row r="47" spans="1:22" x14ac:dyDescent="0.35">
      <c r="A47" s="213">
        <v>43</v>
      </c>
      <c r="B47" s="214" t="s">
        <v>349</v>
      </c>
      <c r="C47" s="223" t="s">
        <v>31</v>
      </c>
      <c r="D47" s="215"/>
      <c r="E47" s="221"/>
      <c r="F47" s="215"/>
      <c r="G47" s="216"/>
      <c r="H47" s="217"/>
      <c r="I47" s="216"/>
      <c r="J47" s="215"/>
      <c r="K47" s="216"/>
      <c r="L47" s="217"/>
      <c r="M47" s="216"/>
      <c r="N47" s="215"/>
      <c r="O47" s="216"/>
      <c r="P47" s="217"/>
      <c r="Q47" s="218"/>
      <c r="R47" s="219"/>
      <c r="S47" s="216"/>
      <c r="T47" s="220">
        <f t="shared" si="1"/>
        <v>0</v>
      </c>
      <c r="U47" s="221">
        <f>IF(ISERR(V47/T47),store!D45,(V47/T47))</f>
        <v>9.0358925556879566</v>
      </c>
      <c r="V47" s="222">
        <f t="shared" si="0"/>
        <v>0</v>
      </c>
    </row>
    <row r="48" spans="1:22" x14ac:dyDescent="0.35">
      <c r="A48" s="213">
        <v>44</v>
      </c>
      <c r="B48" s="214" t="s">
        <v>53</v>
      </c>
      <c r="C48" s="223" t="s">
        <v>31</v>
      </c>
      <c r="D48" s="215"/>
      <c r="E48" s="221"/>
      <c r="F48" s="215"/>
      <c r="G48" s="216"/>
      <c r="H48" s="217"/>
      <c r="I48" s="216"/>
      <c r="J48" s="215"/>
      <c r="K48" s="216"/>
      <c r="L48" s="217"/>
      <c r="M48" s="216"/>
      <c r="N48" s="215"/>
      <c r="O48" s="216"/>
      <c r="P48" s="217"/>
      <c r="Q48" s="218"/>
      <c r="R48" s="219"/>
      <c r="S48" s="216"/>
      <c r="T48" s="220">
        <f t="shared" si="1"/>
        <v>0</v>
      </c>
      <c r="U48" s="221">
        <f>IF(ISERR(V48/T48),store!D46,(V48/T48))</f>
        <v>3.8032542527166182</v>
      </c>
      <c r="V48" s="222">
        <f t="shared" si="0"/>
        <v>0</v>
      </c>
    </row>
    <row r="49" spans="1:22" x14ac:dyDescent="0.35">
      <c r="A49" s="213">
        <v>45</v>
      </c>
      <c r="B49" s="214" t="s">
        <v>54</v>
      </c>
      <c r="C49" s="223" t="s">
        <v>31</v>
      </c>
      <c r="D49" s="215"/>
      <c r="E49" s="221"/>
      <c r="F49" s="215"/>
      <c r="G49" s="216"/>
      <c r="H49" s="217"/>
      <c r="I49" s="216"/>
      <c r="J49" s="215"/>
      <c r="K49" s="216"/>
      <c r="L49" s="217"/>
      <c r="M49" s="216"/>
      <c r="N49" s="215"/>
      <c r="O49" s="216"/>
      <c r="P49" s="217"/>
      <c r="Q49" s="218"/>
      <c r="R49" s="219"/>
      <c r="S49" s="216"/>
      <c r="T49" s="220">
        <f t="shared" si="1"/>
        <v>0</v>
      </c>
      <c r="U49" s="221">
        <f>IF(ISERR(V49/T49),store!D47,(V49/T49))</f>
        <v>2.1545454545454548</v>
      </c>
      <c r="V49" s="222">
        <f t="shared" si="0"/>
        <v>0</v>
      </c>
    </row>
    <row r="50" spans="1:22" x14ac:dyDescent="0.35">
      <c r="A50" s="213">
        <v>46</v>
      </c>
      <c r="B50" s="214" t="s">
        <v>55</v>
      </c>
      <c r="C50" s="223" t="s">
        <v>31</v>
      </c>
      <c r="D50" s="215"/>
      <c r="E50" s="221"/>
      <c r="F50" s="215"/>
      <c r="G50" s="216"/>
      <c r="H50" s="217"/>
      <c r="I50" s="216"/>
      <c r="J50" s="215"/>
      <c r="K50" s="216"/>
      <c r="L50" s="217"/>
      <c r="M50" s="216"/>
      <c r="N50" s="215"/>
      <c r="O50" s="216"/>
      <c r="P50" s="217"/>
      <c r="Q50" s="218"/>
      <c r="R50" s="219"/>
      <c r="S50" s="216"/>
      <c r="T50" s="220">
        <f t="shared" si="1"/>
        <v>0</v>
      </c>
      <c r="U50" s="221">
        <f>IF(ISERR(V50/T50),store!D48,(V50/T50))</f>
        <v>3.3</v>
      </c>
      <c r="V50" s="222">
        <f t="shared" si="0"/>
        <v>0</v>
      </c>
    </row>
    <row r="51" spans="1:22" x14ac:dyDescent="0.35">
      <c r="A51" s="213">
        <v>47</v>
      </c>
      <c r="B51" s="214" t="s">
        <v>56</v>
      </c>
      <c r="C51" s="223" t="s">
        <v>31</v>
      </c>
      <c r="D51" s="215"/>
      <c r="E51" s="221"/>
      <c r="F51" s="215"/>
      <c r="G51" s="216"/>
      <c r="H51" s="217"/>
      <c r="I51" s="216"/>
      <c r="J51" s="215"/>
      <c r="K51" s="216"/>
      <c r="L51" s="217"/>
      <c r="M51" s="216"/>
      <c r="N51" s="215"/>
      <c r="O51" s="216"/>
      <c r="P51" s="217"/>
      <c r="Q51" s="218"/>
      <c r="R51" s="219"/>
      <c r="S51" s="216"/>
      <c r="T51" s="220">
        <f t="shared" si="1"/>
        <v>0</v>
      </c>
      <c r="U51" s="221">
        <f>IF(ISERR(V51/T51),store!D49,(V51/T51))</f>
        <v>0</v>
      </c>
      <c r="V51" s="222">
        <f t="shared" si="0"/>
        <v>0</v>
      </c>
    </row>
    <row r="52" spans="1:22" x14ac:dyDescent="0.35">
      <c r="A52" s="213">
        <v>48</v>
      </c>
      <c r="B52" s="214" t="s">
        <v>58</v>
      </c>
      <c r="C52" s="223" t="s">
        <v>31</v>
      </c>
      <c r="D52" s="215"/>
      <c r="E52" s="221"/>
      <c r="F52" s="215">
        <v>2</v>
      </c>
      <c r="G52" s="216">
        <v>100</v>
      </c>
      <c r="H52" s="217"/>
      <c r="I52" s="216"/>
      <c r="J52" s="215"/>
      <c r="K52" s="216"/>
      <c r="L52" s="217"/>
      <c r="M52" s="216"/>
      <c r="N52" s="215">
        <v>2</v>
      </c>
      <c r="O52" s="216">
        <v>100</v>
      </c>
      <c r="P52" s="217">
        <v>2</v>
      </c>
      <c r="Q52" s="218">
        <v>100</v>
      </c>
      <c r="R52" s="219">
        <v>2</v>
      </c>
      <c r="S52" s="216">
        <v>100</v>
      </c>
      <c r="T52" s="220">
        <f t="shared" si="1"/>
        <v>8</v>
      </c>
      <c r="U52" s="221">
        <f>IF(ISERR(V52/T52),store!D50,(V52/T52))</f>
        <v>50</v>
      </c>
      <c r="V52" s="222">
        <f t="shared" si="0"/>
        <v>400</v>
      </c>
    </row>
    <row r="53" spans="1:22" x14ac:dyDescent="0.35">
      <c r="A53" s="213">
        <v>49</v>
      </c>
      <c r="B53" s="214" t="s">
        <v>59</v>
      </c>
      <c r="C53" s="223" t="s">
        <v>31</v>
      </c>
      <c r="D53" s="215"/>
      <c r="E53" s="221"/>
      <c r="F53" s="215"/>
      <c r="G53" s="216"/>
      <c r="H53" s="217"/>
      <c r="I53" s="216"/>
      <c r="J53" s="215"/>
      <c r="K53" s="216"/>
      <c r="L53" s="217"/>
      <c r="M53" s="216"/>
      <c r="N53" s="215"/>
      <c r="O53" s="216"/>
      <c r="P53" s="217"/>
      <c r="Q53" s="218"/>
      <c r="R53" s="219"/>
      <c r="S53" s="216"/>
      <c r="T53" s="220">
        <f t="shared" si="1"/>
        <v>0</v>
      </c>
      <c r="U53" s="221">
        <f>IF(ISERR(V53/T53),store!D51,(V53/T53))</f>
        <v>106.66666666666667</v>
      </c>
      <c r="V53" s="222">
        <f t="shared" si="0"/>
        <v>0</v>
      </c>
    </row>
    <row r="54" spans="1:22" x14ac:dyDescent="0.35">
      <c r="A54" s="213">
        <v>50</v>
      </c>
      <c r="B54" s="214" t="s">
        <v>60</v>
      </c>
      <c r="C54" s="223" t="s">
        <v>61</v>
      </c>
      <c r="D54" s="215"/>
      <c r="E54" s="221"/>
      <c r="F54" s="215">
        <v>2</v>
      </c>
      <c r="G54" s="216">
        <v>60</v>
      </c>
      <c r="H54" s="217"/>
      <c r="I54" s="216"/>
      <c r="J54" s="215"/>
      <c r="K54" s="216"/>
      <c r="L54" s="217"/>
      <c r="M54" s="216"/>
      <c r="N54" s="215"/>
      <c r="O54" s="216"/>
      <c r="P54" s="217">
        <v>2</v>
      </c>
      <c r="Q54" s="218">
        <v>60</v>
      </c>
      <c r="R54" s="219"/>
      <c r="S54" s="216"/>
      <c r="T54" s="220">
        <f t="shared" si="1"/>
        <v>4</v>
      </c>
      <c r="U54" s="221">
        <f>IF(ISERR(V54/T54),store!D52,(V54/T54))</f>
        <v>30</v>
      </c>
      <c r="V54" s="222">
        <f t="shared" si="0"/>
        <v>120</v>
      </c>
    </row>
    <row r="55" spans="1:22" x14ac:dyDescent="0.35">
      <c r="A55" s="213">
        <v>51</v>
      </c>
      <c r="B55" s="214" t="s">
        <v>62</v>
      </c>
      <c r="C55" s="223" t="s">
        <v>31</v>
      </c>
      <c r="D55" s="215"/>
      <c r="E55" s="221"/>
      <c r="F55" s="215">
        <v>100</v>
      </c>
      <c r="G55" s="216">
        <v>160</v>
      </c>
      <c r="H55" s="217"/>
      <c r="I55" s="216"/>
      <c r="J55" s="215"/>
      <c r="K55" s="216"/>
      <c r="L55" s="217"/>
      <c r="M55" s="216"/>
      <c r="N55" s="215"/>
      <c r="O55" s="216"/>
      <c r="P55" s="217">
        <v>200</v>
      </c>
      <c r="Q55" s="218">
        <v>400</v>
      </c>
      <c r="R55" s="219"/>
      <c r="S55" s="216"/>
      <c r="T55" s="220">
        <f t="shared" si="1"/>
        <v>300</v>
      </c>
      <c r="U55" s="221">
        <f>IF(ISERR(V55/T55),store!D53,(V55/T55))</f>
        <v>1.8666666666666667</v>
      </c>
      <c r="V55" s="222">
        <f t="shared" si="0"/>
        <v>560</v>
      </c>
    </row>
    <row r="56" spans="1:22" x14ac:dyDescent="0.35">
      <c r="A56" s="213">
        <v>52</v>
      </c>
      <c r="B56" s="214" t="s">
        <v>63</v>
      </c>
      <c r="C56" s="223" t="s">
        <v>31</v>
      </c>
      <c r="D56" s="215">
        <v>100</v>
      </c>
      <c r="E56" s="221">
        <v>140</v>
      </c>
      <c r="F56" s="215"/>
      <c r="G56" s="216"/>
      <c r="H56" s="217"/>
      <c r="I56" s="216"/>
      <c r="J56" s="215"/>
      <c r="K56" s="216"/>
      <c r="L56" s="217"/>
      <c r="M56" s="216"/>
      <c r="N56" s="215"/>
      <c r="O56" s="216"/>
      <c r="P56" s="217">
        <v>100</v>
      </c>
      <c r="Q56" s="218">
        <v>90</v>
      </c>
      <c r="R56" s="219">
        <v>200</v>
      </c>
      <c r="S56" s="216">
        <v>200</v>
      </c>
      <c r="T56" s="220">
        <f t="shared" si="1"/>
        <v>400</v>
      </c>
      <c r="U56" s="221">
        <f>IF(ISERR(V56/T56),store!D54,(V56/T56))</f>
        <v>1.075</v>
      </c>
      <c r="V56" s="222">
        <f t="shared" si="0"/>
        <v>430</v>
      </c>
    </row>
    <row r="57" spans="1:22" x14ac:dyDescent="0.35">
      <c r="A57" s="213">
        <v>53</v>
      </c>
      <c r="B57" s="214" t="s">
        <v>64</v>
      </c>
      <c r="C57" s="223" t="s">
        <v>31</v>
      </c>
      <c r="D57" s="215">
        <v>100</v>
      </c>
      <c r="E57" s="221">
        <v>20</v>
      </c>
      <c r="F57" s="215"/>
      <c r="G57" s="216"/>
      <c r="H57" s="217"/>
      <c r="I57" s="216"/>
      <c r="J57" s="215"/>
      <c r="K57" s="216"/>
      <c r="L57" s="217"/>
      <c r="M57" s="216"/>
      <c r="N57" s="215"/>
      <c r="O57" s="216"/>
      <c r="P57" s="217">
        <v>100</v>
      </c>
      <c r="Q57" s="218">
        <v>30</v>
      </c>
      <c r="R57" s="219">
        <v>200</v>
      </c>
      <c r="S57" s="216">
        <v>120</v>
      </c>
      <c r="T57" s="220">
        <f t="shared" si="1"/>
        <v>400</v>
      </c>
      <c r="U57" s="227">
        <f>IF(ISERR(V57/T57),store!D55,(V57/T57))</f>
        <v>0.42499999999999999</v>
      </c>
      <c r="V57" s="222">
        <f t="shared" si="0"/>
        <v>170</v>
      </c>
    </row>
    <row r="58" spans="1:22" x14ac:dyDescent="0.35">
      <c r="A58" s="213">
        <v>54</v>
      </c>
      <c r="B58" s="214" t="s">
        <v>65</v>
      </c>
      <c r="C58" s="223" t="s">
        <v>31</v>
      </c>
      <c r="D58" s="215">
        <v>3</v>
      </c>
      <c r="E58" s="221">
        <v>60</v>
      </c>
      <c r="F58" s="215">
        <v>5</v>
      </c>
      <c r="G58" s="216">
        <v>100</v>
      </c>
      <c r="H58" s="217">
        <v>3</v>
      </c>
      <c r="I58" s="216">
        <v>60</v>
      </c>
      <c r="J58" s="215">
        <v>3</v>
      </c>
      <c r="K58" s="216">
        <v>60</v>
      </c>
      <c r="L58" s="217">
        <v>2</v>
      </c>
      <c r="M58" s="216">
        <v>40</v>
      </c>
      <c r="N58" s="215">
        <v>5</v>
      </c>
      <c r="O58" s="216">
        <v>100</v>
      </c>
      <c r="P58" s="217">
        <v>10</v>
      </c>
      <c r="Q58" s="218">
        <v>200</v>
      </c>
      <c r="R58" s="219">
        <v>8</v>
      </c>
      <c r="S58" s="216">
        <v>120</v>
      </c>
      <c r="T58" s="220">
        <f t="shared" si="1"/>
        <v>39</v>
      </c>
      <c r="U58" s="221">
        <f>IF(ISERR(V58/T58),store!D56,(V58/T58))</f>
        <v>18.974358974358974</v>
      </c>
      <c r="V58" s="222">
        <f t="shared" si="0"/>
        <v>740</v>
      </c>
    </row>
    <row r="59" spans="1:22" x14ac:dyDescent="0.35">
      <c r="A59" s="213">
        <v>55</v>
      </c>
      <c r="B59" s="214" t="s">
        <v>66</v>
      </c>
      <c r="C59" s="223" t="s">
        <v>67</v>
      </c>
      <c r="D59" s="215"/>
      <c r="E59" s="221"/>
      <c r="F59" s="215">
        <v>1</v>
      </c>
      <c r="G59" s="216">
        <v>900</v>
      </c>
      <c r="H59" s="217"/>
      <c r="I59" s="216"/>
      <c r="J59" s="215"/>
      <c r="K59" s="216"/>
      <c r="L59" s="217"/>
      <c r="M59" s="216"/>
      <c r="N59" s="215"/>
      <c r="O59" s="216"/>
      <c r="P59" s="217">
        <v>1</v>
      </c>
      <c r="Q59" s="218">
        <v>850</v>
      </c>
      <c r="R59" s="219"/>
      <c r="S59" s="216"/>
      <c r="T59" s="220">
        <f t="shared" si="1"/>
        <v>2</v>
      </c>
      <c r="U59" s="221">
        <f>IF(ISERR(V59/T59),store!D57,(V59/T59))</f>
        <v>875</v>
      </c>
      <c r="V59" s="222">
        <f t="shared" si="0"/>
        <v>1750</v>
      </c>
    </row>
    <row r="60" spans="1:22" x14ac:dyDescent="0.35">
      <c r="A60" s="213">
        <v>56</v>
      </c>
      <c r="B60" s="214" t="s">
        <v>68</v>
      </c>
      <c r="C60" s="223" t="s">
        <v>31</v>
      </c>
      <c r="D60" s="215"/>
      <c r="E60" s="221"/>
      <c r="F60" s="215"/>
      <c r="G60" s="216"/>
      <c r="H60" s="217"/>
      <c r="I60" s="216"/>
      <c r="J60" s="215"/>
      <c r="K60" s="216"/>
      <c r="L60" s="224"/>
      <c r="M60" s="216"/>
      <c r="N60" s="225"/>
      <c r="O60" s="216"/>
      <c r="P60" s="224"/>
      <c r="Q60" s="218"/>
      <c r="R60" s="226"/>
      <c r="S60" s="216"/>
      <c r="T60" s="220">
        <f t="shared" si="1"/>
        <v>0</v>
      </c>
      <c r="U60" s="221">
        <f>IF(ISERR(V60/T60),store!D58,(V60/T60))</f>
        <v>328.4790657694021</v>
      </c>
      <c r="V60" s="222">
        <f t="shared" si="0"/>
        <v>0</v>
      </c>
    </row>
    <row r="61" spans="1:22" x14ac:dyDescent="0.35">
      <c r="A61" s="213">
        <v>57</v>
      </c>
      <c r="B61" s="214" t="s">
        <v>69</v>
      </c>
      <c r="C61" s="223" t="s">
        <v>31</v>
      </c>
      <c r="D61" s="215"/>
      <c r="E61" s="221"/>
      <c r="F61" s="215"/>
      <c r="G61" s="216"/>
      <c r="H61" s="217"/>
      <c r="I61" s="216"/>
      <c r="J61" s="215"/>
      <c r="K61" s="216"/>
      <c r="L61" s="217"/>
      <c r="M61" s="216"/>
      <c r="N61" s="215"/>
      <c r="O61" s="216"/>
      <c r="P61" s="217"/>
      <c r="Q61" s="218"/>
      <c r="R61" s="219">
        <v>5</v>
      </c>
      <c r="S61" s="216">
        <v>600</v>
      </c>
      <c r="T61" s="220">
        <f t="shared" si="1"/>
        <v>5</v>
      </c>
      <c r="U61" s="221">
        <f>IF(ISERR(V61/T61),store!D59,(V61/T61))</f>
        <v>120</v>
      </c>
      <c r="V61" s="222">
        <f t="shared" si="0"/>
        <v>600</v>
      </c>
    </row>
    <row r="62" spans="1:22" x14ac:dyDescent="0.35">
      <c r="A62" s="213">
        <v>58</v>
      </c>
      <c r="B62" s="214" t="s">
        <v>70</v>
      </c>
      <c r="C62" s="223" t="s">
        <v>26</v>
      </c>
      <c r="D62" s="215">
        <v>2</v>
      </c>
      <c r="E62" s="221">
        <v>220</v>
      </c>
      <c r="F62" s="215"/>
      <c r="G62" s="216"/>
      <c r="H62" s="217">
        <v>2</v>
      </c>
      <c r="I62" s="216">
        <v>220</v>
      </c>
      <c r="J62" s="215"/>
      <c r="K62" s="216"/>
      <c r="L62" s="217"/>
      <c r="M62" s="216"/>
      <c r="N62" s="215">
        <v>5</v>
      </c>
      <c r="O62" s="216">
        <v>550</v>
      </c>
      <c r="P62" s="217"/>
      <c r="Q62" s="218"/>
      <c r="R62" s="219"/>
      <c r="S62" s="216"/>
      <c r="T62" s="220">
        <f t="shared" si="1"/>
        <v>9</v>
      </c>
      <c r="U62" s="221">
        <f>IF(ISERR(V62/T62),store!D60,(V62/T62))</f>
        <v>110</v>
      </c>
      <c r="V62" s="222">
        <f t="shared" si="0"/>
        <v>990</v>
      </c>
    </row>
    <row r="63" spans="1:22" x14ac:dyDescent="0.35">
      <c r="A63" s="213">
        <v>59</v>
      </c>
      <c r="B63" s="214" t="s">
        <v>71</v>
      </c>
      <c r="C63" s="223" t="s">
        <v>9</v>
      </c>
      <c r="D63" s="215"/>
      <c r="E63" s="221"/>
      <c r="F63" s="215"/>
      <c r="G63" s="216"/>
      <c r="H63" s="217"/>
      <c r="I63" s="216"/>
      <c r="J63" s="215">
        <v>1</v>
      </c>
      <c r="K63" s="216">
        <v>640</v>
      </c>
      <c r="L63" s="217"/>
      <c r="M63" s="216"/>
      <c r="N63" s="215"/>
      <c r="O63" s="216"/>
      <c r="P63" s="217"/>
      <c r="Q63" s="218"/>
      <c r="R63" s="219">
        <v>1</v>
      </c>
      <c r="S63" s="216">
        <v>590</v>
      </c>
      <c r="T63" s="220">
        <f t="shared" si="1"/>
        <v>2</v>
      </c>
      <c r="U63" s="221">
        <f>IF(ISERR(V63/T63),store!D61,(V63/T63))</f>
        <v>615</v>
      </c>
      <c r="V63" s="222">
        <f t="shared" si="0"/>
        <v>1230</v>
      </c>
    </row>
    <row r="64" spans="1:22" x14ac:dyDescent="0.35">
      <c r="A64" s="213">
        <v>60</v>
      </c>
      <c r="B64" s="214" t="s">
        <v>72</v>
      </c>
      <c r="C64" s="223" t="s">
        <v>9</v>
      </c>
      <c r="D64" s="215"/>
      <c r="E64" s="221"/>
      <c r="F64" s="215"/>
      <c r="G64" s="216"/>
      <c r="H64" s="217"/>
      <c r="I64" s="216"/>
      <c r="J64" s="215"/>
      <c r="K64" s="216"/>
      <c r="L64" s="217"/>
      <c r="M64" s="216"/>
      <c r="N64" s="215"/>
      <c r="O64" s="216"/>
      <c r="P64" s="217"/>
      <c r="Q64" s="218"/>
      <c r="R64" s="219">
        <v>1</v>
      </c>
      <c r="S64" s="216">
        <v>598</v>
      </c>
      <c r="T64" s="220">
        <f t="shared" si="1"/>
        <v>1</v>
      </c>
      <c r="U64" s="221">
        <f>IF(ISERR(V64/T64),store!D62,(V64/T64))</f>
        <v>598</v>
      </c>
      <c r="V64" s="222">
        <f t="shared" si="0"/>
        <v>598</v>
      </c>
    </row>
    <row r="65" spans="1:22" x14ac:dyDescent="0.35">
      <c r="A65" s="213">
        <v>61</v>
      </c>
      <c r="B65" s="214" t="s">
        <v>73</v>
      </c>
      <c r="C65" s="223" t="s">
        <v>9</v>
      </c>
      <c r="D65" s="215"/>
      <c r="E65" s="221"/>
      <c r="F65" s="215"/>
      <c r="G65" s="216"/>
      <c r="H65" s="217"/>
      <c r="I65" s="216"/>
      <c r="J65" s="215"/>
      <c r="K65" s="216"/>
      <c r="L65" s="217"/>
      <c r="M65" s="216"/>
      <c r="N65" s="215"/>
      <c r="O65" s="216"/>
      <c r="P65" s="217"/>
      <c r="Q65" s="218"/>
      <c r="R65" s="219"/>
      <c r="S65" s="216"/>
      <c r="T65" s="220">
        <f t="shared" si="1"/>
        <v>0</v>
      </c>
      <c r="U65" s="221">
        <f>IF(ISERR(V65/T65),store!D63,(V65/T65))</f>
        <v>438.54166666666669</v>
      </c>
      <c r="V65" s="222">
        <f t="shared" si="0"/>
        <v>0</v>
      </c>
    </row>
    <row r="66" spans="1:22" x14ac:dyDescent="0.35">
      <c r="A66" s="213">
        <v>62</v>
      </c>
      <c r="B66" s="214" t="s">
        <v>74</v>
      </c>
      <c r="C66" s="223" t="s">
        <v>9</v>
      </c>
      <c r="D66" s="215"/>
      <c r="E66" s="221"/>
      <c r="F66" s="215">
        <v>0.2</v>
      </c>
      <c r="G66" s="216">
        <v>70</v>
      </c>
      <c r="H66" s="217"/>
      <c r="I66" s="216"/>
      <c r="J66" s="215"/>
      <c r="K66" s="216"/>
      <c r="L66" s="217"/>
      <c r="M66" s="216"/>
      <c r="N66" s="215"/>
      <c r="O66" s="216"/>
      <c r="P66" s="217"/>
      <c r="Q66" s="218"/>
      <c r="R66" s="219"/>
      <c r="S66" s="216"/>
      <c r="T66" s="220">
        <f t="shared" si="1"/>
        <v>0.2</v>
      </c>
      <c r="U66" s="221">
        <f>IF(ISERR(V66/T66),store!D64,(V66/T66))</f>
        <v>350</v>
      </c>
      <c r="V66" s="222">
        <f t="shared" si="0"/>
        <v>70</v>
      </c>
    </row>
    <row r="67" spans="1:22" x14ac:dyDescent="0.35">
      <c r="A67" s="213">
        <v>63</v>
      </c>
      <c r="B67" s="214" t="s">
        <v>75</v>
      </c>
      <c r="C67" s="223" t="s">
        <v>9</v>
      </c>
      <c r="D67" s="215"/>
      <c r="E67" s="221"/>
      <c r="F67" s="215"/>
      <c r="G67" s="216"/>
      <c r="H67" s="217"/>
      <c r="I67" s="216"/>
      <c r="J67" s="215"/>
      <c r="K67" s="216"/>
      <c r="L67" s="217"/>
      <c r="M67" s="216"/>
      <c r="N67" s="215"/>
      <c r="O67" s="216"/>
      <c r="P67" s="217">
        <v>0.5</v>
      </c>
      <c r="Q67" s="218">
        <v>400</v>
      </c>
      <c r="R67" s="219">
        <v>0.4</v>
      </c>
      <c r="S67" s="216">
        <v>280</v>
      </c>
      <c r="T67" s="220">
        <f t="shared" si="1"/>
        <v>0.9</v>
      </c>
      <c r="U67" s="221">
        <f>IF(ISERR(V67/T67),store!D65,(V67/T67))</f>
        <v>755.55555555555554</v>
      </c>
      <c r="V67" s="222">
        <f t="shared" si="0"/>
        <v>680</v>
      </c>
    </row>
    <row r="68" spans="1:22" x14ac:dyDescent="0.35">
      <c r="A68" s="213">
        <v>64</v>
      </c>
      <c r="B68" s="214" t="s">
        <v>76</v>
      </c>
      <c r="C68" s="223" t="s">
        <v>31</v>
      </c>
      <c r="D68" s="215"/>
      <c r="E68" s="221"/>
      <c r="F68" s="215"/>
      <c r="G68" s="216"/>
      <c r="H68" s="217"/>
      <c r="I68" s="216"/>
      <c r="J68" s="215"/>
      <c r="K68" s="216"/>
      <c r="L68" s="217"/>
      <c r="M68" s="216"/>
      <c r="N68" s="215">
        <v>4</v>
      </c>
      <c r="O68" s="216">
        <v>80</v>
      </c>
      <c r="P68" s="217">
        <v>4</v>
      </c>
      <c r="Q68" s="218">
        <v>80</v>
      </c>
      <c r="R68" s="219">
        <v>4</v>
      </c>
      <c r="S68" s="216">
        <v>60</v>
      </c>
      <c r="T68" s="220">
        <f t="shared" si="1"/>
        <v>12</v>
      </c>
      <c r="U68" s="221">
        <f>IF(ISERR(V68/T68),store!D66,(V68/T68))</f>
        <v>18.333333333333332</v>
      </c>
      <c r="V68" s="222">
        <f t="shared" si="0"/>
        <v>220</v>
      </c>
    </row>
    <row r="69" spans="1:22" x14ac:dyDescent="0.35">
      <c r="A69" s="213">
        <v>65</v>
      </c>
      <c r="B69" s="214" t="s">
        <v>77</v>
      </c>
      <c r="C69" s="223" t="s">
        <v>31</v>
      </c>
      <c r="D69" s="215"/>
      <c r="E69" s="221"/>
      <c r="F69" s="215"/>
      <c r="G69" s="216"/>
      <c r="H69" s="217"/>
      <c r="I69" s="216"/>
      <c r="J69" s="215"/>
      <c r="K69" s="216"/>
      <c r="L69" s="217"/>
      <c r="M69" s="216"/>
      <c r="N69" s="215">
        <v>4</v>
      </c>
      <c r="O69" s="216">
        <v>80</v>
      </c>
      <c r="P69" s="217">
        <v>4</v>
      </c>
      <c r="Q69" s="218">
        <v>80</v>
      </c>
      <c r="R69" s="219">
        <v>4</v>
      </c>
      <c r="S69" s="216">
        <v>60</v>
      </c>
      <c r="T69" s="220">
        <f t="shared" si="1"/>
        <v>12</v>
      </c>
      <c r="U69" s="221">
        <f>IF(ISERR(V69/T69),store!D67,(V69/T69))</f>
        <v>18.333333333333332</v>
      </c>
      <c r="V69" s="222">
        <f t="shared" ref="V69:V132" si="2">E69+G69+I69+K69+M69+O69+Q69+S69</f>
        <v>220</v>
      </c>
    </row>
    <row r="70" spans="1:22" x14ac:dyDescent="0.35">
      <c r="A70" s="213">
        <v>66</v>
      </c>
      <c r="B70" s="214" t="s">
        <v>78</v>
      </c>
      <c r="C70" s="223" t="s">
        <v>9</v>
      </c>
      <c r="D70" s="215">
        <v>0.2</v>
      </c>
      <c r="E70" s="221">
        <v>1000</v>
      </c>
      <c r="F70" s="215"/>
      <c r="G70" s="216"/>
      <c r="H70" s="217"/>
      <c r="I70" s="216"/>
      <c r="J70" s="215"/>
      <c r="K70" s="216"/>
      <c r="L70" s="217"/>
      <c r="M70" s="216"/>
      <c r="N70" s="215">
        <v>0.1</v>
      </c>
      <c r="O70" s="216">
        <v>500</v>
      </c>
      <c r="P70" s="217">
        <v>0.1</v>
      </c>
      <c r="Q70" s="218">
        <v>500</v>
      </c>
      <c r="R70" s="219">
        <v>0.1</v>
      </c>
      <c r="S70" s="216">
        <v>500</v>
      </c>
      <c r="T70" s="220">
        <f t="shared" ref="T70:T133" si="3">R70+P70+N70+L70+J70+H70+F70+D70</f>
        <v>0.5</v>
      </c>
      <c r="U70" s="221">
        <f>IF(ISERR(V70/T70),store!D68,(V70/T70))</f>
        <v>5000</v>
      </c>
      <c r="V70" s="222">
        <f t="shared" si="2"/>
        <v>2500</v>
      </c>
    </row>
    <row r="71" spans="1:22" x14ac:dyDescent="0.35">
      <c r="A71" s="213">
        <v>67</v>
      </c>
      <c r="B71" s="214" t="s">
        <v>79</v>
      </c>
      <c r="C71" s="223" t="s">
        <v>9</v>
      </c>
      <c r="D71" s="215"/>
      <c r="E71" s="221"/>
      <c r="F71" s="215"/>
      <c r="G71" s="216"/>
      <c r="H71" s="217"/>
      <c r="I71" s="216"/>
      <c r="J71" s="215"/>
      <c r="K71" s="216"/>
      <c r="L71" s="217"/>
      <c r="M71" s="216"/>
      <c r="N71" s="215"/>
      <c r="O71" s="216"/>
      <c r="P71" s="217"/>
      <c r="Q71" s="218"/>
      <c r="R71" s="219">
        <v>0.2</v>
      </c>
      <c r="S71" s="216">
        <v>120</v>
      </c>
      <c r="T71" s="220">
        <f t="shared" si="3"/>
        <v>0.2</v>
      </c>
      <c r="U71" s="221">
        <f>IF(ISERR(V71/T71),store!D69,(V71/T71))</f>
        <v>600</v>
      </c>
      <c r="V71" s="222">
        <f t="shared" si="2"/>
        <v>120</v>
      </c>
    </row>
    <row r="72" spans="1:22" x14ac:dyDescent="0.35">
      <c r="A72" s="213">
        <v>68</v>
      </c>
      <c r="B72" s="214" t="s">
        <v>80</v>
      </c>
      <c r="C72" s="223" t="s">
        <v>9</v>
      </c>
      <c r="D72" s="215"/>
      <c r="E72" s="221"/>
      <c r="F72" s="215"/>
      <c r="G72" s="216"/>
      <c r="H72" s="217"/>
      <c r="I72" s="216"/>
      <c r="J72" s="215"/>
      <c r="K72" s="216"/>
      <c r="L72" s="217"/>
      <c r="M72" s="216"/>
      <c r="N72" s="215">
        <v>0.1</v>
      </c>
      <c r="O72" s="216">
        <v>180</v>
      </c>
      <c r="P72" s="217">
        <v>0.1</v>
      </c>
      <c r="Q72" s="218">
        <v>180</v>
      </c>
      <c r="R72" s="219">
        <v>0.1</v>
      </c>
      <c r="S72" s="216">
        <v>160</v>
      </c>
      <c r="T72" s="220">
        <f t="shared" si="3"/>
        <v>0.30000000000000004</v>
      </c>
      <c r="U72" s="221">
        <f>IF(ISERR(V72/T72),store!D70,(V72/T72))</f>
        <v>1733.333333333333</v>
      </c>
      <c r="V72" s="222">
        <f t="shared" si="2"/>
        <v>520</v>
      </c>
    </row>
    <row r="73" spans="1:22" x14ac:dyDescent="0.35">
      <c r="A73" s="213">
        <v>69</v>
      </c>
      <c r="B73" s="214" t="s">
        <v>81</v>
      </c>
      <c r="C73" s="223" t="s">
        <v>31</v>
      </c>
      <c r="D73" s="215"/>
      <c r="E73" s="221"/>
      <c r="F73" s="215"/>
      <c r="G73" s="216"/>
      <c r="H73" s="217"/>
      <c r="I73" s="216"/>
      <c r="J73" s="215"/>
      <c r="K73" s="216"/>
      <c r="L73" s="217"/>
      <c r="M73" s="216"/>
      <c r="N73" s="215">
        <v>5</v>
      </c>
      <c r="O73" s="216">
        <v>40</v>
      </c>
      <c r="P73" s="217">
        <v>4</v>
      </c>
      <c r="Q73" s="218">
        <v>32</v>
      </c>
      <c r="R73" s="219"/>
      <c r="S73" s="216"/>
      <c r="T73" s="220">
        <f t="shared" si="3"/>
        <v>9</v>
      </c>
      <c r="U73" s="221">
        <f>IF(ISERR(V73/T73),store!D71,(V73/T73))</f>
        <v>8</v>
      </c>
      <c r="V73" s="222">
        <f t="shared" si="2"/>
        <v>72</v>
      </c>
    </row>
    <row r="74" spans="1:22" x14ac:dyDescent="0.35">
      <c r="A74" s="213">
        <v>70</v>
      </c>
      <c r="B74" s="214" t="s">
        <v>82</v>
      </c>
      <c r="C74" s="223" t="s">
        <v>9</v>
      </c>
      <c r="D74" s="215"/>
      <c r="E74" s="221"/>
      <c r="F74" s="215">
        <v>1</v>
      </c>
      <c r="G74" s="216">
        <v>680</v>
      </c>
      <c r="H74" s="217"/>
      <c r="I74" s="216"/>
      <c r="J74" s="215"/>
      <c r="K74" s="216"/>
      <c r="L74" s="217"/>
      <c r="M74" s="216"/>
      <c r="N74" s="215">
        <v>1</v>
      </c>
      <c r="O74" s="216">
        <v>690</v>
      </c>
      <c r="P74" s="217">
        <v>1</v>
      </c>
      <c r="Q74" s="218">
        <v>690</v>
      </c>
      <c r="R74" s="219">
        <v>1</v>
      </c>
      <c r="S74" s="216">
        <v>670</v>
      </c>
      <c r="T74" s="220">
        <f t="shared" si="3"/>
        <v>4</v>
      </c>
      <c r="U74" s="221">
        <f>IF(ISERR(V74/T74),store!D72,(V74/T74))</f>
        <v>682.5</v>
      </c>
      <c r="V74" s="222">
        <f t="shared" si="2"/>
        <v>2730</v>
      </c>
    </row>
    <row r="75" spans="1:22" x14ac:dyDescent="0.35">
      <c r="A75" s="213">
        <v>71</v>
      </c>
      <c r="B75" s="214" t="s">
        <v>83</v>
      </c>
      <c r="C75" s="223" t="s">
        <v>9</v>
      </c>
      <c r="D75" s="215"/>
      <c r="E75" s="221"/>
      <c r="F75" s="215">
        <v>1</v>
      </c>
      <c r="G75" s="216">
        <v>560</v>
      </c>
      <c r="H75" s="217"/>
      <c r="I75" s="216"/>
      <c r="J75" s="215"/>
      <c r="K75" s="216"/>
      <c r="L75" s="217"/>
      <c r="M75" s="216"/>
      <c r="N75" s="215">
        <v>1</v>
      </c>
      <c r="O75" s="216">
        <v>580</v>
      </c>
      <c r="P75" s="217">
        <v>1</v>
      </c>
      <c r="Q75" s="218">
        <v>590</v>
      </c>
      <c r="R75" s="219">
        <v>1</v>
      </c>
      <c r="S75" s="216">
        <v>520</v>
      </c>
      <c r="T75" s="220">
        <f t="shared" si="3"/>
        <v>4</v>
      </c>
      <c r="U75" s="221">
        <f>IF(ISERR(V75/T75),store!D73,(V75/T75))</f>
        <v>562.5</v>
      </c>
      <c r="V75" s="222">
        <f t="shared" si="2"/>
        <v>2250</v>
      </c>
    </row>
    <row r="76" spans="1:22" x14ac:dyDescent="0.35">
      <c r="A76" s="213">
        <v>72</v>
      </c>
      <c r="B76" s="214" t="s">
        <v>84</v>
      </c>
      <c r="C76" s="223" t="s">
        <v>9</v>
      </c>
      <c r="D76" s="215"/>
      <c r="E76" s="221"/>
      <c r="F76" s="215"/>
      <c r="G76" s="216"/>
      <c r="H76" s="217"/>
      <c r="I76" s="216"/>
      <c r="J76" s="215"/>
      <c r="K76" s="216"/>
      <c r="L76" s="217"/>
      <c r="M76" s="216"/>
      <c r="N76" s="215"/>
      <c r="O76" s="216"/>
      <c r="P76" s="217"/>
      <c r="Q76" s="218"/>
      <c r="R76" s="219"/>
      <c r="S76" s="216"/>
      <c r="T76" s="220">
        <f t="shared" si="3"/>
        <v>0</v>
      </c>
      <c r="U76" s="221">
        <f>IF(ISERR(V76/T76),store!D74,(V76/T76))</f>
        <v>0</v>
      </c>
      <c r="V76" s="222">
        <f t="shared" si="2"/>
        <v>0</v>
      </c>
    </row>
    <row r="77" spans="1:22" x14ac:dyDescent="0.35">
      <c r="A77" s="213">
        <v>73</v>
      </c>
      <c r="B77" s="214" t="s">
        <v>309</v>
      </c>
      <c r="C77" s="223" t="s">
        <v>9</v>
      </c>
      <c r="D77" s="215"/>
      <c r="E77" s="221"/>
      <c r="F77" s="215"/>
      <c r="G77" s="216"/>
      <c r="H77" s="217"/>
      <c r="I77" s="216"/>
      <c r="J77" s="215"/>
      <c r="K77" s="216"/>
      <c r="L77" s="217"/>
      <c r="M77" s="216"/>
      <c r="N77" s="215">
        <v>1.3</v>
      </c>
      <c r="O77" s="216">
        <v>2060</v>
      </c>
      <c r="P77" s="217">
        <v>1.8</v>
      </c>
      <c r="Q77" s="218">
        <v>2740</v>
      </c>
      <c r="R77" s="219">
        <v>2.7</v>
      </c>
      <c r="S77" s="216">
        <v>4110</v>
      </c>
      <c r="T77" s="220">
        <f t="shared" si="3"/>
        <v>5.8</v>
      </c>
      <c r="U77" s="221">
        <f>IF(ISERR(V77/T77),store!D75,(V77/T77))</f>
        <v>1536.2068965517242</v>
      </c>
      <c r="V77" s="222">
        <f t="shared" si="2"/>
        <v>8910</v>
      </c>
    </row>
    <row r="78" spans="1:22" x14ac:dyDescent="0.35">
      <c r="A78" s="213">
        <v>74</v>
      </c>
      <c r="B78" s="214" t="s">
        <v>85</v>
      </c>
      <c r="C78" s="223" t="s">
        <v>9</v>
      </c>
      <c r="D78" s="215"/>
      <c r="E78" s="221"/>
      <c r="F78" s="215"/>
      <c r="G78" s="216"/>
      <c r="H78" s="217"/>
      <c r="I78" s="216"/>
      <c r="J78" s="215"/>
      <c r="K78" s="216"/>
      <c r="L78" s="217"/>
      <c r="M78" s="216"/>
      <c r="N78" s="215"/>
      <c r="O78" s="216"/>
      <c r="P78" s="217"/>
      <c r="Q78" s="218"/>
      <c r="R78" s="219"/>
      <c r="S78" s="216"/>
      <c r="T78" s="220">
        <f t="shared" si="3"/>
        <v>0</v>
      </c>
      <c r="U78" s="221">
        <f>IF(ISERR(V78/T78),store!D76,(V78/T78))</f>
        <v>1409.9714700785885</v>
      </c>
      <c r="V78" s="222">
        <f t="shared" si="2"/>
        <v>0</v>
      </c>
    </row>
    <row r="79" spans="1:22" x14ac:dyDescent="0.35">
      <c r="A79" s="213">
        <v>75</v>
      </c>
      <c r="B79" s="214" t="s">
        <v>86</v>
      </c>
      <c r="C79" s="223" t="s">
        <v>9</v>
      </c>
      <c r="D79" s="215"/>
      <c r="E79" s="221"/>
      <c r="F79" s="215"/>
      <c r="G79" s="216"/>
      <c r="H79" s="217"/>
      <c r="I79" s="216"/>
      <c r="J79" s="215"/>
      <c r="K79" s="216"/>
      <c r="L79" s="224"/>
      <c r="M79" s="216"/>
      <c r="N79" s="225">
        <v>0.1</v>
      </c>
      <c r="O79" s="216">
        <v>340</v>
      </c>
      <c r="P79" s="224">
        <v>0.1</v>
      </c>
      <c r="Q79" s="218">
        <v>340</v>
      </c>
      <c r="R79" s="226">
        <v>0.2</v>
      </c>
      <c r="S79" s="216">
        <v>600</v>
      </c>
      <c r="T79" s="220">
        <f t="shared" si="3"/>
        <v>0.4</v>
      </c>
      <c r="U79" s="221">
        <f>IF(ISERR(V79/T79),store!D77,(V79/T79))</f>
        <v>3200</v>
      </c>
      <c r="V79" s="222">
        <f t="shared" si="2"/>
        <v>1280</v>
      </c>
    </row>
    <row r="80" spans="1:22" x14ac:dyDescent="0.35">
      <c r="A80" s="213">
        <v>76</v>
      </c>
      <c r="B80" s="214" t="s">
        <v>87</v>
      </c>
      <c r="C80" s="223" t="s">
        <v>9</v>
      </c>
      <c r="D80" s="215"/>
      <c r="E80" s="221"/>
      <c r="F80" s="215"/>
      <c r="G80" s="216"/>
      <c r="H80" s="217"/>
      <c r="I80" s="216"/>
      <c r="J80" s="215"/>
      <c r="K80" s="216"/>
      <c r="L80" s="217"/>
      <c r="M80" s="216"/>
      <c r="N80" s="215"/>
      <c r="O80" s="216"/>
      <c r="P80" s="217"/>
      <c r="Q80" s="218"/>
      <c r="R80" s="219">
        <v>0.1</v>
      </c>
      <c r="S80" s="216">
        <v>35</v>
      </c>
      <c r="T80" s="220">
        <f t="shared" si="3"/>
        <v>0.1</v>
      </c>
      <c r="U80" s="221">
        <f>IF(ISERR(V80/T80),store!D78,(V80/T80))</f>
        <v>350</v>
      </c>
      <c r="V80" s="222">
        <f t="shared" si="2"/>
        <v>35</v>
      </c>
    </row>
    <row r="81" spans="1:22" x14ac:dyDescent="0.35">
      <c r="A81" s="213">
        <v>77</v>
      </c>
      <c r="B81" s="214" t="s">
        <v>88</v>
      </c>
      <c r="C81" s="223" t="s">
        <v>9</v>
      </c>
      <c r="D81" s="215"/>
      <c r="E81" s="221"/>
      <c r="F81" s="215"/>
      <c r="G81" s="216"/>
      <c r="H81" s="217"/>
      <c r="I81" s="216"/>
      <c r="J81" s="215"/>
      <c r="K81" s="216"/>
      <c r="L81" s="217"/>
      <c r="M81" s="216"/>
      <c r="N81" s="215"/>
      <c r="O81" s="216"/>
      <c r="P81" s="217"/>
      <c r="Q81" s="218"/>
      <c r="R81" s="219"/>
      <c r="S81" s="216"/>
      <c r="T81" s="220">
        <f t="shared" si="3"/>
        <v>0</v>
      </c>
      <c r="U81" s="221">
        <f>IF(ISERR(V81/T81),store!D79,(V81/T81))</f>
        <v>333.33333333333326</v>
      </c>
      <c r="V81" s="222">
        <f t="shared" si="2"/>
        <v>0</v>
      </c>
    </row>
    <row r="82" spans="1:22" x14ac:dyDescent="0.35">
      <c r="A82" s="213">
        <v>78</v>
      </c>
      <c r="B82" s="214" t="s">
        <v>89</v>
      </c>
      <c r="C82" s="223" t="s">
        <v>9</v>
      </c>
      <c r="D82" s="215"/>
      <c r="E82" s="221"/>
      <c r="F82" s="215">
        <v>2</v>
      </c>
      <c r="G82" s="216">
        <v>360</v>
      </c>
      <c r="H82" s="217"/>
      <c r="I82" s="216"/>
      <c r="J82" s="215"/>
      <c r="K82" s="216"/>
      <c r="L82" s="217"/>
      <c r="M82" s="216"/>
      <c r="N82" s="215"/>
      <c r="O82" s="216"/>
      <c r="P82" s="217">
        <v>2</v>
      </c>
      <c r="Q82" s="218">
        <v>360</v>
      </c>
      <c r="R82" s="219">
        <v>2</v>
      </c>
      <c r="S82" s="216">
        <v>320</v>
      </c>
      <c r="T82" s="220">
        <f t="shared" si="3"/>
        <v>6</v>
      </c>
      <c r="U82" s="221">
        <f>IF(ISERR(V82/T82),store!D80,(V82/T82))</f>
        <v>173.33333333333334</v>
      </c>
      <c r="V82" s="222">
        <f t="shared" si="2"/>
        <v>1040</v>
      </c>
    </row>
    <row r="83" spans="1:22" x14ac:dyDescent="0.35">
      <c r="A83" s="213">
        <v>79</v>
      </c>
      <c r="B83" s="214" t="s">
        <v>90</v>
      </c>
      <c r="C83" s="223" t="s">
        <v>9</v>
      </c>
      <c r="D83" s="215"/>
      <c r="E83" s="221"/>
      <c r="F83" s="215"/>
      <c r="G83" s="216"/>
      <c r="H83" s="217"/>
      <c r="I83" s="216"/>
      <c r="J83" s="215"/>
      <c r="K83" s="216"/>
      <c r="L83" s="217"/>
      <c r="M83" s="216"/>
      <c r="N83" s="215"/>
      <c r="O83" s="216"/>
      <c r="P83" s="217"/>
      <c r="Q83" s="218"/>
      <c r="R83" s="219"/>
      <c r="S83" s="216"/>
      <c r="T83" s="220">
        <f t="shared" si="3"/>
        <v>0</v>
      </c>
      <c r="U83" s="221">
        <f>IF(ISERR(V83/T83),store!D81,(V83/T83))</f>
        <v>920</v>
      </c>
      <c r="V83" s="222">
        <f t="shared" si="2"/>
        <v>0</v>
      </c>
    </row>
    <row r="84" spans="1:22" x14ac:dyDescent="0.35">
      <c r="A84" s="213">
        <v>80</v>
      </c>
      <c r="B84" s="214" t="s">
        <v>286</v>
      </c>
      <c r="C84" s="223" t="s">
        <v>9</v>
      </c>
      <c r="D84" s="215"/>
      <c r="E84" s="221"/>
      <c r="F84" s="215"/>
      <c r="G84" s="216"/>
      <c r="H84" s="217"/>
      <c r="I84" s="216"/>
      <c r="J84" s="215"/>
      <c r="K84" s="216"/>
      <c r="L84" s="217"/>
      <c r="M84" s="216"/>
      <c r="N84" s="215"/>
      <c r="O84" s="216"/>
      <c r="P84" s="217"/>
      <c r="Q84" s="218"/>
      <c r="R84" s="219"/>
      <c r="S84" s="216"/>
      <c r="T84" s="220">
        <f t="shared" si="3"/>
        <v>0</v>
      </c>
      <c r="U84" s="221">
        <f>IF(ISERR(V84/T84),store!D82,(V84/T84))</f>
        <v>160</v>
      </c>
      <c r="V84" s="222">
        <f t="shared" si="2"/>
        <v>0</v>
      </c>
    </row>
    <row r="85" spans="1:22" x14ac:dyDescent="0.35">
      <c r="A85" s="213">
        <v>81</v>
      </c>
      <c r="B85" s="214" t="s">
        <v>252</v>
      </c>
      <c r="C85" s="223" t="s">
        <v>9</v>
      </c>
      <c r="D85" s="215"/>
      <c r="E85" s="221"/>
      <c r="F85" s="215"/>
      <c r="G85" s="216"/>
      <c r="H85" s="217"/>
      <c r="I85" s="216"/>
      <c r="J85" s="215"/>
      <c r="K85" s="216"/>
      <c r="L85" s="217"/>
      <c r="M85" s="216"/>
      <c r="N85" s="215"/>
      <c r="O85" s="216"/>
      <c r="P85" s="217"/>
      <c r="Q85" s="218"/>
      <c r="R85" s="219"/>
      <c r="S85" s="216"/>
      <c r="T85" s="220">
        <f t="shared" si="3"/>
        <v>0</v>
      </c>
      <c r="U85" s="221">
        <f>IF(ISERR(V85/T85),store!D83,(V85/T85))</f>
        <v>3500.0000000000005</v>
      </c>
      <c r="V85" s="222">
        <f t="shared" si="2"/>
        <v>0</v>
      </c>
    </row>
    <row r="86" spans="1:22" x14ac:dyDescent="0.35">
      <c r="A86" s="213">
        <v>82</v>
      </c>
      <c r="B86" s="214" t="s">
        <v>91</v>
      </c>
      <c r="C86" s="223" t="s">
        <v>9</v>
      </c>
      <c r="D86" s="215"/>
      <c r="E86" s="221"/>
      <c r="F86" s="215"/>
      <c r="G86" s="216"/>
      <c r="H86" s="217"/>
      <c r="I86" s="216"/>
      <c r="J86" s="215"/>
      <c r="K86" s="216"/>
      <c r="L86" s="224"/>
      <c r="M86" s="216"/>
      <c r="N86" s="225"/>
      <c r="O86" s="216"/>
      <c r="P86" s="224"/>
      <c r="Q86" s="218"/>
      <c r="R86" s="226"/>
      <c r="S86" s="216"/>
      <c r="T86" s="220">
        <f t="shared" si="3"/>
        <v>0</v>
      </c>
      <c r="U86" s="221">
        <f>IF(ISERR(V86/T86),store!D84,(V86/T86))</f>
        <v>3641.4141414141418</v>
      </c>
      <c r="V86" s="222">
        <f t="shared" si="2"/>
        <v>0</v>
      </c>
    </row>
    <row r="87" spans="1:22" x14ac:dyDescent="0.35">
      <c r="A87" s="213">
        <v>83</v>
      </c>
      <c r="B87" s="214" t="s">
        <v>92</v>
      </c>
      <c r="C87" s="223" t="s">
        <v>9</v>
      </c>
      <c r="D87" s="215"/>
      <c r="E87" s="221"/>
      <c r="F87" s="215"/>
      <c r="G87" s="216"/>
      <c r="H87" s="217"/>
      <c r="I87" s="216"/>
      <c r="J87" s="215"/>
      <c r="K87" s="216"/>
      <c r="L87" s="217"/>
      <c r="M87" s="216"/>
      <c r="N87" s="215"/>
      <c r="O87" s="216"/>
      <c r="P87" s="217"/>
      <c r="Q87" s="218"/>
      <c r="R87" s="219"/>
      <c r="S87" s="216"/>
      <c r="T87" s="220">
        <f t="shared" si="3"/>
        <v>0</v>
      </c>
      <c r="U87" s="221">
        <f>IF(ISERR(V87/T87),store!D85,(V87/T87))</f>
        <v>240</v>
      </c>
      <c r="V87" s="222">
        <f t="shared" si="2"/>
        <v>0</v>
      </c>
    </row>
    <row r="88" spans="1:22" x14ac:dyDescent="0.35">
      <c r="A88" s="213">
        <v>84</v>
      </c>
      <c r="B88" s="214" t="s">
        <v>291</v>
      </c>
      <c r="C88" s="223" t="s">
        <v>9</v>
      </c>
      <c r="D88" s="215"/>
      <c r="E88" s="221"/>
      <c r="F88" s="215">
        <v>0.2</v>
      </c>
      <c r="G88" s="216">
        <v>340</v>
      </c>
      <c r="H88" s="217"/>
      <c r="I88" s="216"/>
      <c r="J88" s="215"/>
      <c r="K88" s="216"/>
      <c r="L88" s="224"/>
      <c r="M88" s="216"/>
      <c r="N88" s="225">
        <v>0.1</v>
      </c>
      <c r="O88" s="216">
        <v>170</v>
      </c>
      <c r="P88" s="224">
        <v>0.2</v>
      </c>
      <c r="Q88" s="218">
        <v>340</v>
      </c>
      <c r="R88" s="226">
        <v>0.2</v>
      </c>
      <c r="S88" s="216">
        <v>280</v>
      </c>
      <c r="T88" s="220">
        <f t="shared" si="3"/>
        <v>0.7</v>
      </c>
      <c r="U88" s="221">
        <f>IF(ISERR(V88/T88),store!D86,(V88/T88))</f>
        <v>1614.2857142857144</v>
      </c>
      <c r="V88" s="222">
        <f t="shared" si="2"/>
        <v>1130</v>
      </c>
    </row>
    <row r="89" spans="1:22" x14ac:dyDescent="0.35">
      <c r="A89" s="213">
        <v>85</v>
      </c>
      <c r="B89" s="214" t="s">
        <v>93</v>
      </c>
      <c r="C89" s="223" t="s">
        <v>9</v>
      </c>
      <c r="D89" s="215"/>
      <c r="E89" s="221"/>
      <c r="F89" s="215"/>
      <c r="G89" s="216"/>
      <c r="H89" s="217"/>
      <c r="I89" s="216"/>
      <c r="J89" s="215"/>
      <c r="K89" s="216"/>
      <c r="L89" s="217"/>
      <c r="M89" s="216"/>
      <c r="N89" s="215"/>
      <c r="O89" s="216"/>
      <c r="P89" s="217"/>
      <c r="Q89" s="218"/>
      <c r="R89" s="219">
        <v>24</v>
      </c>
      <c r="S89" s="216">
        <v>1596</v>
      </c>
      <c r="T89" s="220">
        <f t="shared" si="3"/>
        <v>24</v>
      </c>
      <c r="U89" s="221">
        <f>IF(ISERR(V89/T89),store!D87,(V89/T89))</f>
        <v>66.5</v>
      </c>
      <c r="V89" s="222">
        <f t="shared" si="2"/>
        <v>1596</v>
      </c>
    </row>
    <row r="90" spans="1:22" x14ac:dyDescent="0.35">
      <c r="A90" s="213">
        <v>86</v>
      </c>
      <c r="B90" s="214" t="s">
        <v>94</v>
      </c>
      <c r="C90" s="223" t="s">
        <v>9</v>
      </c>
      <c r="D90" s="215"/>
      <c r="E90" s="221"/>
      <c r="F90" s="215"/>
      <c r="G90" s="216"/>
      <c r="H90" s="217"/>
      <c r="I90" s="216"/>
      <c r="J90" s="215"/>
      <c r="K90" s="216"/>
      <c r="L90" s="217"/>
      <c r="M90" s="216"/>
      <c r="N90" s="215"/>
      <c r="O90" s="216"/>
      <c r="P90" s="217"/>
      <c r="Q90" s="218"/>
      <c r="R90" s="219">
        <v>7</v>
      </c>
      <c r="S90" s="216">
        <v>900</v>
      </c>
      <c r="T90" s="220">
        <f t="shared" si="3"/>
        <v>7</v>
      </c>
      <c r="U90" s="221">
        <f>IF(ISERR(V90/T90),store!D88,(V90/T90))</f>
        <v>128.57142857142858</v>
      </c>
      <c r="V90" s="222">
        <f t="shared" si="2"/>
        <v>900</v>
      </c>
    </row>
    <row r="91" spans="1:22" x14ac:dyDescent="0.35">
      <c r="A91" s="213">
        <v>87</v>
      </c>
      <c r="B91" s="214" t="s">
        <v>95</v>
      </c>
      <c r="C91" s="223" t="s">
        <v>31</v>
      </c>
      <c r="D91" s="215">
        <v>40</v>
      </c>
      <c r="E91" s="221">
        <v>440</v>
      </c>
      <c r="F91" s="215">
        <v>200</v>
      </c>
      <c r="G91" s="216">
        <v>2200</v>
      </c>
      <c r="H91" s="217"/>
      <c r="I91" s="216"/>
      <c r="J91" s="215"/>
      <c r="K91" s="216"/>
      <c r="L91" s="217">
        <v>40</v>
      </c>
      <c r="M91" s="216">
        <v>440</v>
      </c>
      <c r="N91" s="215">
        <v>240</v>
      </c>
      <c r="O91" s="216">
        <v>2640</v>
      </c>
      <c r="P91" s="217">
        <v>200</v>
      </c>
      <c r="Q91" s="218">
        <v>2200</v>
      </c>
      <c r="R91" s="219">
        <v>240</v>
      </c>
      <c r="S91" s="216">
        <v>2520</v>
      </c>
      <c r="T91" s="220">
        <f t="shared" si="3"/>
        <v>960</v>
      </c>
      <c r="U91" s="221">
        <f>IF(ISERR(V91/T91),store!D89,(V91/T91))</f>
        <v>10.875</v>
      </c>
      <c r="V91" s="222">
        <f t="shared" si="2"/>
        <v>10440</v>
      </c>
    </row>
    <row r="92" spans="1:22" x14ac:dyDescent="0.35">
      <c r="A92" s="213">
        <v>88</v>
      </c>
      <c r="B92" s="214" t="s">
        <v>353</v>
      </c>
      <c r="C92" s="223" t="s">
        <v>31</v>
      </c>
      <c r="D92" s="215"/>
      <c r="E92" s="221"/>
      <c r="F92" s="215"/>
      <c r="G92" s="216"/>
      <c r="H92" s="217"/>
      <c r="I92" s="216"/>
      <c r="J92" s="215"/>
      <c r="K92" s="216"/>
      <c r="L92" s="217"/>
      <c r="M92" s="216"/>
      <c r="N92" s="215"/>
      <c r="O92" s="216"/>
      <c r="P92" s="217"/>
      <c r="Q92" s="218"/>
      <c r="R92" s="219"/>
      <c r="S92" s="216"/>
      <c r="T92" s="220">
        <f t="shared" si="3"/>
        <v>0</v>
      </c>
      <c r="U92" s="221">
        <f>IF(ISERR(V92/T92),store!D90,(V92/T92))</f>
        <v>20</v>
      </c>
      <c r="V92" s="222">
        <f t="shared" si="2"/>
        <v>0</v>
      </c>
    </row>
    <row r="93" spans="1:22" x14ac:dyDescent="0.35">
      <c r="A93" s="213">
        <v>89</v>
      </c>
      <c r="B93" s="214" t="s">
        <v>97</v>
      </c>
      <c r="C93" s="223" t="s">
        <v>31</v>
      </c>
      <c r="D93" s="215"/>
      <c r="E93" s="221"/>
      <c r="F93" s="215"/>
      <c r="G93" s="216"/>
      <c r="H93" s="217"/>
      <c r="I93" s="216"/>
      <c r="J93" s="215"/>
      <c r="K93" s="216"/>
      <c r="L93" s="217"/>
      <c r="M93" s="216"/>
      <c r="N93" s="215"/>
      <c r="O93" s="216"/>
      <c r="P93" s="217"/>
      <c r="Q93" s="218"/>
      <c r="R93" s="219"/>
      <c r="S93" s="216"/>
      <c r="T93" s="220">
        <f t="shared" si="3"/>
        <v>0</v>
      </c>
      <c r="U93" s="221">
        <f>IF(ISERR(V93/T93),store!D91,(V93/T93))</f>
        <v>247.60000000000002</v>
      </c>
      <c r="V93" s="222">
        <f t="shared" si="2"/>
        <v>0</v>
      </c>
    </row>
    <row r="94" spans="1:22" x14ac:dyDescent="0.35">
      <c r="A94" s="213">
        <v>90</v>
      </c>
      <c r="B94" s="214" t="s">
        <v>98</v>
      </c>
      <c r="C94" s="223" t="s">
        <v>9</v>
      </c>
      <c r="D94" s="215"/>
      <c r="E94" s="221"/>
      <c r="F94" s="215"/>
      <c r="G94" s="216"/>
      <c r="H94" s="217"/>
      <c r="I94" s="216"/>
      <c r="J94" s="215"/>
      <c r="K94" s="216"/>
      <c r="L94" s="217"/>
      <c r="M94" s="216"/>
      <c r="N94" s="215"/>
      <c r="O94" s="216"/>
      <c r="P94" s="217"/>
      <c r="Q94" s="218"/>
      <c r="R94" s="219">
        <v>1</v>
      </c>
      <c r="S94" s="216">
        <v>300</v>
      </c>
      <c r="T94" s="220">
        <f t="shared" si="3"/>
        <v>1</v>
      </c>
      <c r="U94" s="221">
        <f>IF(ISERR(V94/T94),store!D92,(V94/T94))</f>
        <v>300</v>
      </c>
      <c r="V94" s="222">
        <f t="shared" si="2"/>
        <v>300</v>
      </c>
    </row>
    <row r="95" spans="1:22" x14ac:dyDescent="0.35">
      <c r="A95" s="213">
        <v>91</v>
      </c>
      <c r="B95" s="214" t="s">
        <v>99</v>
      </c>
      <c r="C95" s="223" t="s">
        <v>26</v>
      </c>
      <c r="D95" s="215"/>
      <c r="E95" s="221"/>
      <c r="F95" s="215"/>
      <c r="G95" s="216"/>
      <c r="H95" s="217"/>
      <c r="I95" s="216"/>
      <c r="J95" s="215"/>
      <c r="K95" s="216"/>
      <c r="L95" s="217"/>
      <c r="M95" s="216"/>
      <c r="N95" s="215"/>
      <c r="O95" s="216"/>
      <c r="P95" s="217"/>
      <c r="Q95" s="218"/>
      <c r="R95" s="219"/>
      <c r="S95" s="216"/>
      <c r="T95" s="220">
        <f t="shared" si="3"/>
        <v>0</v>
      </c>
      <c r="U95" s="221">
        <f>IF(ISERR(V95/T95),store!D93,(V95/T95))</f>
        <v>0</v>
      </c>
      <c r="V95" s="222">
        <f t="shared" si="2"/>
        <v>0</v>
      </c>
    </row>
    <row r="96" spans="1:22" x14ac:dyDescent="0.35">
      <c r="A96" s="213">
        <v>92</v>
      </c>
      <c r="B96" s="214" t="s">
        <v>100</v>
      </c>
      <c r="C96" s="223" t="s">
        <v>31</v>
      </c>
      <c r="D96" s="215"/>
      <c r="E96" s="221"/>
      <c r="F96" s="215"/>
      <c r="G96" s="216"/>
      <c r="H96" s="217"/>
      <c r="I96" s="216"/>
      <c r="J96" s="215"/>
      <c r="K96" s="216"/>
      <c r="L96" s="217"/>
      <c r="M96" s="216"/>
      <c r="N96" s="215"/>
      <c r="O96" s="216"/>
      <c r="P96" s="217"/>
      <c r="Q96" s="218"/>
      <c r="R96" s="219"/>
      <c r="S96" s="216"/>
      <c r="T96" s="220">
        <f t="shared" si="3"/>
        <v>0</v>
      </c>
      <c r="U96" s="221">
        <f>IF(ISERR(V96/T96),store!D94,(V96/T96))</f>
        <v>0</v>
      </c>
      <c r="V96" s="222">
        <f t="shared" si="2"/>
        <v>0</v>
      </c>
    </row>
    <row r="97" spans="1:22" x14ac:dyDescent="0.35">
      <c r="A97" s="213">
        <v>93</v>
      </c>
      <c r="B97" s="214" t="s">
        <v>101</v>
      </c>
      <c r="C97" s="223" t="s">
        <v>31</v>
      </c>
      <c r="D97" s="215"/>
      <c r="E97" s="221"/>
      <c r="F97" s="215"/>
      <c r="G97" s="216"/>
      <c r="H97" s="217"/>
      <c r="I97" s="216"/>
      <c r="J97" s="215"/>
      <c r="K97" s="216"/>
      <c r="L97" s="217"/>
      <c r="M97" s="216"/>
      <c r="N97" s="215">
        <v>3</v>
      </c>
      <c r="O97" s="216">
        <v>240</v>
      </c>
      <c r="P97" s="217">
        <v>4</v>
      </c>
      <c r="Q97" s="218">
        <v>320</v>
      </c>
      <c r="R97" s="219">
        <v>4</v>
      </c>
      <c r="S97" s="216">
        <v>320</v>
      </c>
      <c r="T97" s="220">
        <f t="shared" si="3"/>
        <v>11</v>
      </c>
      <c r="U97" s="221">
        <f>IF(ISERR(V97/T97),store!D95,(V97/T97))</f>
        <v>80</v>
      </c>
      <c r="V97" s="222">
        <f t="shared" si="2"/>
        <v>880</v>
      </c>
    </row>
    <row r="98" spans="1:22" x14ac:dyDescent="0.35">
      <c r="A98" s="213">
        <v>94</v>
      </c>
      <c r="B98" s="214" t="s">
        <v>102</v>
      </c>
      <c r="C98" s="223" t="s">
        <v>31</v>
      </c>
      <c r="D98" s="215"/>
      <c r="E98" s="221"/>
      <c r="F98" s="215"/>
      <c r="G98" s="216"/>
      <c r="H98" s="217"/>
      <c r="I98" s="216"/>
      <c r="J98" s="215"/>
      <c r="K98" s="216"/>
      <c r="L98" s="217"/>
      <c r="M98" s="216"/>
      <c r="N98" s="215"/>
      <c r="O98" s="216"/>
      <c r="P98" s="217"/>
      <c r="Q98" s="218"/>
      <c r="R98" s="219"/>
      <c r="S98" s="216"/>
      <c r="T98" s="220">
        <f t="shared" si="3"/>
        <v>0</v>
      </c>
      <c r="U98" s="221">
        <f>IF(ISERR(V98/T98),store!D96,(V98/T98))</f>
        <v>130</v>
      </c>
      <c r="V98" s="222">
        <f t="shared" si="2"/>
        <v>0</v>
      </c>
    </row>
    <row r="99" spans="1:22" x14ac:dyDescent="0.35">
      <c r="A99" s="213">
        <v>95</v>
      </c>
      <c r="B99" s="214" t="s">
        <v>103</v>
      </c>
      <c r="C99" s="223" t="s">
        <v>31</v>
      </c>
      <c r="D99" s="215"/>
      <c r="E99" s="221"/>
      <c r="F99" s="215"/>
      <c r="G99" s="216"/>
      <c r="H99" s="217"/>
      <c r="I99" s="216"/>
      <c r="J99" s="215"/>
      <c r="K99" s="216"/>
      <c r="L99" s="217"/>
      <c r="M99" s="216"/>
      <c r="N99" s="215"/>
      <c r="O99" s="216"/>
      <c r="P99" s="217"/>
      <c r="Q99" s="218"/>
      <c r="R99" s="219"/>
      <c r="S99" s="216"/>
      <c r="T99" s="220">
        <f t="shared" si="3"/>
        <v>0</v>
      </c>
      <c r="U99" s="221">
        <f>IF(ISERR(V99/T99),store!D97,(V99/T99))</f>
        <v>0</v>
      </c>
      <c r="V99" s="222">
        <f t="shared" si="2"/>
        <v>0</v>
      </c>
    </row>
    <row r="100" spans="1:22" x14ac:dyDescent="0.35">
      <c r="A100" s="213">
        <v>96</v>
      </c>
      <c r="B100" s="214" t="s">
        <v>398</v>
      </c>
      <c r="C100" s="223" t="s">
        <v>31</v>
      </c>
      <c r="D100" s="215"/>
      <c r="E100" s="221"/>
      <c r="F100" s="215"/>
      <c r="G100" s="216"/>
      <c r="H100" s="217"/>
      <c r="I100" s="216"/>
      <c r="J100" s="215"/>
      <c r="K100" s="216"/>
      <c r="L100" s="217"/>
      <c r="M100" s="216"/>
      <c r="N100" s="215"/>
      <c r="O100" s="216"/>
      <c r="P100" s="217">
        <v>1</v>
      </c>
      <c r="Q100" s="218">
        <v>110</v>
      </c>
      <c r="R100" s="219"/>
      <c r="S100" s="216"/>
      <c r="T100" s="220">
        <f t="shared" si="3"/>
        <v>1</v>
      </c>
      <c r="U100" s="221">
        <f>IF(ISERR(V100/T100),store!D98,(V100/T100))</f>
        <v>110</v>
      </c>
      <c r="V100" s="222">
        <f t="shared" si="2"/>
        <v>110</v>
      </c>
    </row>
    <row r="101" spans="1:22" x14ac:dyDescent="0.35">
      <c r="A101" s="213">
        <v>97</v>
      </c>
      <c r="B101" s="214" t="s">
        <v>105</v>
      </c>
      <c r="C101" s="223" t="s">
        <v>9</v>
      </c>
      <c r="D101" s="215"/>
      <c r="E101" s="221"/>
      <c r="F101" s="215"/>
      <c r="G101" s="216"/>
      <c r="H101" s="217"/>
      <c r="I101" s="216"/>
      <c r="J101" s="215"/>
      <c r="K101" s="216"/>
      <c r="L101" s="217"/>
      <c r="M101" s="216"/>
      <c r="N101" s="215"/>
      <c r="O101" s="216"/>
      <c r="P101" s="217"/>
      <c r="Q101" s="218"/>
      <c r="R101" s="219"/>
      <c r="S101" s="216"/>
      <c r="T101" s="220">
        <f t="shared" si="3"/>
        <v>0</v>
      </c>
      <c r="U101" s="221">
        <f>IF(ISERR(V101/T101),store!D99,(V101/T101))</f>
        <v>277.25838396335143</v>
      </c>
      <c r="V101" s="222">
        <f t="shared" si="2"/>
        <v>0</v>
      </c>
    </row>
    <row r="102" spans="1:22" x14ac:dyDescent="0.35">
      <c r="A102" s="213">
        <v>98</v>
      </c>
      <c r="B102" s="214" t="s">
        <v>106</v>
      </c>
      <c r="C102" s="223" t="s">
        <v>31</v>
      </c>
      <c r="D102" s="215"/>
      <c r="E102" s="221"/>
      <c r="F102" s="215"/>
      <c r="G102" s="216"/>
      <c r="H102" s="217"/>
      <c r="I102" s="216"/>
      <c r="J102" s="215"/>
      <c r="K102" s="216"/>
      <c r="L102" s="217"/>
      <c r="M102" s="216"/>
      <c r="N102" s="215"/>
      <c r="O102" s="216"/>
      <c r="P102" s="217"/>
      <c r="Q102" s="218"/>
      <c r="R102" s="219"/>
      <c r="S102" s="216"/>
      <c r="T102" s="220">
        <f t="shared" si="3"/>
        <v>0</v>
      </c>
      <c r="U102" s="221">
        <f>IF(ISERR(V102/T102),store!D100,(V102/T102))</f>
        <v>168.75</v>
      </c>
      <c r="V102" s="222">
        <f t="shared" si="2"/>
        <v>0</v>
      </c>
    </row>
    <row r="103" spans="1:22" x14ac:dyDescent="0.35">
      <c r="A103" s="213">
        <v>99</v>
      </c>
      <c r="B103" s="214" t="s">
        <v>320</v>
      </c>
      <c r="C103" s="205" t="s">
        <v>31</v>
      </c>
      <c r="D103" s="215"/>
      <c r="E103" s="216"/>
      <c r="F103" s="215"/>
      <c r="G103" s="216"/>
      <c r="H103" s="217"/>
      <c r="I103" s="216"/>
      <c r="J103" s="215"/>
      <c r="K103" s="216"/>
      <c r="L103" s="217"/>
      <c r="M103" s="216"/>
      <c r="N103" s="215"/>
      <c r="O103" s="216"/>
      <c r="P103" s="217"/>
      <c r="Q103" s="218"/>
      <c r="R103" s="219"/>
      <c r="S103" s="216"/>
      <c r="T103" s="220">
        <f t="shared" si="3"/>
        <v>0</v>
      </c>
      <c r="U103" s="221">
        <f>IF(ISERR(V103/T103),store!D101,(V103/T103))</f>
        <v>65</v>
      </c>
      <c r="V103" s="222">
        <f t="shared" si="2"/>
        <v>0</v>
      </c>
    </row>
    <row r="104" spans="1:22" x14ac:dyDescent="0.35">
      <c r="A104" s="213">
        <v>100</v>
      </c>
      <c r="B104" s="214" t="s">
        <v>324</v>
      </c>
      <c r="C104" s="205" t="s">
        <v>31</v>
      </c>
      <c r="D104" s="215"/>
      <c r="E104" s="216"/>
      <c r="F104" s="215"/>
      <c r="G104" s="216"/>
      <c r="H104" s="217"/>
      <c r="I104" s="216"/>
      <c r="J104" s="215"/>
      <c r="K104" s="216"/>
      <c r="L104" s="217"/>
      <c r="M104" s="216"/>
      <c r="N104" s="215"/>
      <c r="O104" s="216"/>
      <c r="P104" s="217"/>
      <c r="Q104" s="218"/>
      <c r="R104" s="219"/>
      <c r="S104" s="216"/>
      <c r="T104" s="220">
        <f t="shared" si="3"/>
        <v>0</v>
      </c>
      <c r="U104" s="221">
        <f>IF(ISERR(V104/T104),store!D102,(V104/T104))</f>
        <v>0</v>
      </c>
      <c r="V104" s="222">
        <f t="shared" si="2"/>
        <v>0</v>
      </c>
    </row>
    <row r="105" spans="1:22" x14ac:dyDescent="0.35">
      <c r="A105" s="213">
        <v>101</v>
      </c>
      <c r="B105" s="214" t="s">
        <v>322</v>
      </c>
      <c r="C105" s="205" t="s">
        <v>31</v>
      </c>
      <c r="D105" s="215"/>
      <c r="E105" s="216"/>
      <c r="F105" s="215"/>
      <c r="G105" s="216"/>
      <c r="H105" s="217"/>
      <c r="I105" s="216"/>
      <c r="J105" s="215"/>
      <c r="K105" s="216"/>
      <c r="L105" s="217"/>
      <c r="M105" s="216"/>
      <c r="N105" s="215"/>
      <c r="O105" s="216"/>
      <c r="P105" s="217">
        <v>1</v>
      </c>
      <c r="Q105" s="218">
        <v>220</v>
      </c>
      <c r="R105" s="219"/>
      <c r="S105" s="216"/>
      <c r="T105" s="220">
        <f t="shared" si="3"/>
        <v>1</v>
      </c>
      <c r="U105" s="221">
        <f>IF(ISERR(V105/T105),store!D103,(V105/T105))</f>
        <v>220</v>
      </c>
      <c r="V105" s="222">
        <f t="shared" si="2"/>
        <v>220</v>
      </c>
    </row>
    <row r="106" spans="1:22" x14ac:dyDescent="0.35">
      <c r="A106" s="213">
        <v>102</v>
      </c>
      <c r="B106" s="214" t="s">
        <v>107</v>
      </c>
      <c r="C106" s="223" t="s">
        <v>31</v>
      </c>
      <c r="D106" s="215"/>
      <c r="E106" s="221"/>
      <c r="F106" s="215"/>
      <c r="G106" s="216"/>
      <c r="H106" s="217"/>
      <c r="I106" s="216"/>
      <c r="J106" s="215"/>
      <c r="K106" s="216"/>
      <c r="L106" s="217"/>
      <c r="M106" s="216"/>
      <c r="N106" s="215"/>
      <c r="O106" s="216"/>
      <c r="P106" s="217"/>
      <c r="Q106" s="218"/>
      <c r="R106" s="219"/>
      <c r="S106" s="216"/>
      <c r="T106" s="220">
        <f t="shared" si="3"/>
        <v>0</v>
      </c>
      <c r="U106" s="221">
        <f>IF(ISERR(V106/T106),store!D104,(V106/T106))</f>
        <v>150.47169811320754</v>
      </c>
      <c r="V106" s="222">
        <f t="shared" si="2"/>
        <v>0</v>
      </c>
    </row>
    <row r="107" spans="1:22" x14ac:dyDescent="0.35">
      <c r="A107" s="213">
        <v>103</v>
      </c>
      <c r="B107" s="214" t="s">
        <v>108</v>
      </c>
      <c r="C107" s="223" t="s">
        <v>31</v>
      </c>
      <c r="D107" s="215"/>
      <c r="E107" s="221"/>
      <c r="F107" s="215"/>
      <c r="G107" s="216"/>
      <c r="H107" s="217"/>
      <c r="I107" s="216"/>
      <c r="J107" s="215"/>
      <c r="K107" s="216"/>
      <c r="L107" s="217"/>
      <c r="M107" s="216"/>
      <c r="N107" s="215"/>
      <c r="O107" s="216"/>
      <c r="P107" s="217"/>
      <c r="Q107" s="218"/>
      <c r="R107" s="219"/>
      <c r="S107" s="216"/>
      <c r="T107" s="220">
        <f t="shared" si="3"/>
        <v>0</v>
      </c>
      <c r="U107" s="221">
        <f>IF(ISERR(V107/T107),store!D105,(V107/T107))</f>
        <v>170</v>
      </c>
      <c r="V107" s="222">
        <f t="shared" si="2"/>
        <v>0</v>
      </c>
    </row>
    <row r="108" spans="1:22" x14ac:dyDescent="0.35">
      <c r="A108" s="213">
        <v>104</v>
      </c>
      <c r="B108" s="214" t="s">
        <v>109</v>
      </c>
      <c r="C108" s="223" t="s">
        <v>110</v>
      </c>
      <c r="D108" s="215"/>
      <c r="E108" s="221"/>
      <c r="F108" s="215">
        <v>2</v>
      </c>
      <c r="G108" s="216">
        <v>320</v>
      </c>
      <c r="H108" s="217"/>
      <c r="I108" s="216"/>
      <c r="J108" s="215"/>
      <c r="K108" s="216"/>
      <c r="L108" s="217"/>
      <c r="M108" s="216"/>
      <c r="N108" s="215"/>
      <c r="O108" s="216"/>
      <c r="P108" s="217"/>
      <c r="Q108" s="218"/>
      <c r="R108" s="219"/>
      <c r="S108" s="216"/>
      <c r="T108" s="220">
        <f t="shared" si="3"/>
        <v>2</v>
      </c>
      <c r="U108" s="221">
        <f>IF(ISERR(V108/T108),store!D106,(V108/T108))</f>
        <v>160</v>
      </c>
      <c r="V108" s="222">
        <f t="shared" si="2"/>
        <v>320</v>
      </c>
    </row>
    <row r="109" spans="1:22" x14ac:dyDescent="0.35">
      <c r="A109" s="213">
        <v>105</v>
      </c>
      <c r="B109" s="214" t="s">
        <v>111</v>
      </c>
      <c r="C109" s="223" t="s">
        <v>9</v>
      </c>
      <c r="D109" s="215"/>
      <c r="E109" s="221"/>
      <c r="F109" s="215"/>
      <c r="G109" s="216"/>
      <c r="H109" s="217"/>
      <c r="I109" s="216"/>
      <c r="J109" s="215"/>
      <c r="K109" s="216"/>
      <c r="L109" s="217"/>
      <c r="M109" s="216"/>
      <c r="N109" s="215"/>
      <c r="O109" s="216"/>
      <c r="P109" s="217"/>
      <c r="Q109" s="218"/>
      <c r="R109" s="219"/>
      <c r="S109" s="216"/>
      <c r="T109" s="220">
        <f t="shared" si="3"/>
        <v>0</v>
      </c>
      <c r="U109" s="221">
        <f>IF(ISERR(V109/T109),store!D107,(V109/T109))</f>
        <v>568.48368142991171</v>
      </c>
      <c r="V109" s="222">
        <f t="shared" si="2"/>
        <v>0</v>
      </c>
    </row>
    <row r="110" spans="1:22" x14ac:dyDescent="0.35">
      <c r="A110" s="213">
        <v>106</v>
      </c>
      <c r="B110" s="214" t="s">
        <v>112</v>
      </c>
      <c r="C110" s="223" t="s">
        <v>31</v>
      </c>
      <c r="D110" s="215"/>
      <c r="E110" s="221"/>
      <c r="F110" s="215"/>
      <c r="G110" s="216"/>
      <c r="H110" s="217"/>
      <c r="I110" s="216"/>
      <c r="J110" s="215"/>
      <c r="K110" s="216"/>
      <c r="L110" s="217"/>
      <c r="M110" s="216"/>
      <c r="N110" s="215"/>
      <c r="O110" s="216"/>
      <c r="P110" s="217"/>
      <c r="Q110" s="218"/>
      <c r="R110" s="219"/>
      <c r="S110" s="216"/>
      <c r="T110" s="220">
        <f t="shared" si="3"/>
        <v>0</v>
      </c>
      <c r="U110" s="221">
        <f>IF(ISERR(V110/T110),store!D108,(V110/T110))</f>
        <v>413.33333333333331</v>
      </c>
      <c r="V110" s="222">
        <f t="shared" si="2"/>
        <v>0</v>
      </c>
    </row>
    <row r="111" spans="1:22" x14ac:dyDescent="0.35">
      <c r="A111" s="213">
        <v>107</v>
      </c>
      <c r="B111" s="214" t="s">
        <v>113</v>
      </c>
      <c r="C111" s="223" t="s">
        <v>31</v>
      </c>
      <c r="D111" s="215"/>
      <c r="E111" s="221"/>
      <c r="F111" s="215"/>
      <c r="G111" s="216"/>
      <c r="H111" s="217"/>
      <c r="I111" s="216"/>
      <c r="J111" s="215"/>
      <c r="K111" s="216"/>
      <c r="L111" s="217"/>
      <c r="M111" s="216"/>
      <c r="N111" s="215"/>
      <c r="O111" s="216"/>
      <c r="P111" s="217"/>
      <c r="Q111" s="218"/>
      <c r="R111" s="219"/>
      <c r="S111" s="216"/>
      <c r="T111" s="220">
        <f t="shared" si="3"/>
        <v>0</v>
      </c>
      <c r="U111" s="221">
        <f>IF(ISERR(V111/T111),store!D109,(V111/T111))</f>
        <v>215</v>
      </c>
      <c r="V111" s="222">
        <f t="shared" si="2"/>
        <v>0</v>
      </c>
    </row>
    <row r="112" spans="1:22" x14ac:dyDescent="0.35">
      <c r="A112" s="213">
        <v>108</v>
      </c>
      <c r="B112" s="214" t="s">
        <v>121</v>
      </c>
      <c r="C112" s="223" t="s">
        <v>9</v>
      </c>
      <c r="D112" s="215"/>
      <c r="E112" s="221"/>
      <c r="F112" s="215"/>
      <c r="G112" s="216"/>
      <c r="H112" s="217"/>
      <c r="I112" s="216"/>
      <c r="J112" s="215"/>
      <c r="K112" s="216"/>
      <c r="L112" s="217"/>
      <c r="M112" s="216"/>
      <c r="N112" s="215"/>
      <c r="O112" s="216"/>
      <c r="P112" s="217"/>
      <c r="Q112" s="218"/>
      <c r="R112" s="219"/>
      <c r="S112" s="216"/>
      <c r="T112" s="220">
        <f t="shared" si="3"/>
        <v>0</v>
      </c>
      <c r="U112" s="221">
        <f>IF(ISERR(V112/T112),store!D110,(V112/T112))</f>
        <v>0</v>
      </c>
      <c r="V112" s="222">
        <f t="shared" si="2"/>
        <v>0</v>
      </c>
    </row>
    <row r="113" spans="1:22" x14ac:dyDescent="0.35">
      <c r="A113" s="213">
        <v>109</v>
      </c>
      <c r="B113" s="228" t="s">
        <v>114</v>
      </c>
      <c r="C113" s="229" t="s">
        <v>9</v>
      </c>
      <c r="D113" s="215"/>
      <c r="E113" s="221"/>
      <c r="F113" s="215"/>
      <c r="G113" s="216"/>
      <c r="H113" s="217"/>
      <c r="I113" s="216"/>
      <c r="J113" s="215"/>
      <c r="K113" s="216"/>
      <c r="L113" s="217"/>
      <c r="M113" s="216"/>
      <c r="N113" s="215"/>
      <c r="O113" s="216"/>
      <c r="P113" s="217"/>
      <c r="Q113" s="218"/>
      <c r="R113" s="219"/>
      <c r="S113" s="216"/>
      <c r="T113" s="220">
        <f t="shared" si="3"/>
        <v>0</v>
      </c>
      <c r="U113" s="221">
        <f>IF(ISERR(V113/T113),store!D111,(V113/T113))</f>
        <v>1200</v>
      </c>
      <c r="V113" s="222">
        <f t="shared" si="2"/>
        <v>0</v>
      </c>
    </row>
    <row r="114" spans="1:22" x14ac:dyDescent="0.35">
      <c r="A114" s="213">
        <v>110</v>
      </c>
      <c r="B114" s="214" t="s">
        <v>325</v>
      </c>
      <c r="C114" s="223" t="s">
        <v>9</v>
      </c>
      <c r="D114" s="215"/>
      <c r="E114" s="221"/>
      <c r="F114" s="215"/>
      <c r="G114" s="216"/>
      <c r="H114" s="217"/>
      <c r="I114" s="216"/>
      <c r="J114" s="215"/>
      <c r="K114" s="216"/>
      <c r="L114" s="217"/>
      <c r="M114" s="216"/>
      <c r="N114" s="215"/>
      <c r="O114" s="216"/>
      <c r="P114" s="217">
        <v>1</v>
      </c>
      <c r="Q114" s="218">
        <v>650</v>
      </c>
      <c r="R114" s="219"/>
      <c r="S114" s="216"/>
      <c r="T114" s="220">
        <f t="shared" si="3"/>
        <v>1</v>
      </c>
      <c r="U114" s="221">
        <f>IF(ISERR(V114/T114),store!D112,(V114/T114))</f>
        <v>650</v>
      </c>
      <c r="V114" s="222">
        <f t="shared" si="2"/>
        <v>650</v>
      </c>
    </row>
    <row r="115" spans="1:22" x14ac:dyDescent="0.35">
      <c r="A115" s="213">
        <v>111</v>
      </c>
      <c r="B115" s="214" t="s">
        <v>115</v>
      </c>
      <c r="C115" s="223" t="s">
        <v>9</v>
      </c>
      <c r="D115" s="215"/>
      <c r="E115" s="221"/>
      <c r="F115" s="215"/>
      <c r="G115" s="216"/>
      <c r="H115" s="217"/>
      <c r="I115" s="216"/>
      <c r="J115" s="215"/>
      <c r="K115" s="216"/>
      <c r="L115" s="217"/>
      <c r="M115" s="216"/>
      <c r="N115" s="215"/>
      <c r="O115" s="216"/>
      <c r="P115" s="217"/>
      <c r="Q115" s="218"/>
      <c r="R115" s="219"/>
      <c r="S115" s="216"/>
      <c r="T115" s="220">
        <f t="shared" si="3"/>
        <v>0</v>
      </c>
      <c r="U115" s="221">
        <f>IF(ISERR(V115/T115),store!D113,(V115/T115))</f>
        <v>2414.2857142857142</v>
      </c>
      <c r="V115" s="222">
        <f t="shared" si="2"/>
        <v>0</v>
      </c>
    </row>
    <row r="116" spans="1:22" x14ac:dyDescent="0.35">
      <c r="A116" s="213">
        <v>112</v>
      </c>
      <c r="B116" s="214" t="s">
        <v>116</v>
      </c>
      <c r="C116" s="223" t="s">
        <v>9</v>
      </c>
      <c r="D116" s="215"/>
      <c r="E116" s="221"/>
      <c r="F116" s="215"/>
      <c r="G116" s="216"/>
      <c r="H116" s="217"/>
      <c r="I116" s="216"/>
      <c r="J116" s="215"/>
      <c r="K116" s="216"/>
      <c r="L116" s="217"/>
      <c r="M116" s="216"/>
      <c r="N116" s="215"/>
      <c r="O116" s="216"/>
      <c r="P116" s="217"/>
      <c r="Q116" s="218"/>
      <c r="R116" s="219"/>
      <c r="S116" s="216"/>
      <c r="T116" s="220">
        <f t="shared" si="3"/>
        <v>0</v>
      </c>
      <c r="U116" s="221">
        <f>IF(ISERR(V116/T116),store!D114,(V116/T116))</f>
        <v>440</v>
      </c>
      <c r="V116" s="222">
        <f t="shared" si="2"/>
        <v>0</v>
      </c>
    </row>
    <row r="117" spans="1:22" x14ac:dyDescent="0.35">
      <c r="A117" s="213">
        <v>113</v>
      </c>
      <c r="B117" s="214" t="s">
        <v>117</v>
      </c>
      <c r="C117" s="223" t="s">
        <v>9</v>
      </c>
      <c r="D117" s="215"/>
      <c r="E117" s="221"/>
      <c r="F117" s="215"/>
      <c r="G117" s="216"/>
      <c r="H117" s="217"/>
      <c r="I117" s="216"/>
      <c r="J117" s="215"/>
      <c r="K117" s="216"/>
      <c r="L117" s="217"/>
      <c r="M117" s="216"/>
      <c r="N117" s="215"/>
      <c r="O117" s="216"/>
      <c r="P117" s="217"/>
      <c r="Q117" s="218"/>
      <c r="R117" s="219"/>
      <c r="S117" s="216"/>
      <c r="T117" s="220">
        <f t="shared" si="3"/>
        <v>0</v>
      </c>
      <c r="U117" s="221">
        <f>IF(ISERR(V117/T117),store!D115,(V117/T117))</f>
        <v>220</v>
      </c>
      <c r="V117" s="222">
        <f t="shared" si="2"/>
        <v>0</v>
      </c>
    </row>
    <row r="118" spans="1:22" x14ac:dyDescent="0.35">
      <c r="A118" s="213">
        <v>114</v>
      </c>
      <c r="B118" s="214" t="s">
        <v>118</v>
      </c>
      <c r="C118" s="223" t="s">
        <v>122</v>
      </c>
      <c r="D118" s="215"/>
      <c r="E118" s="221"/>
      <c r="F118" s="215"/>
      <c r="G118" s="216"/>
      <c r="H118" s="217"/>
      <c r="I118" s="216"/>
      <c r="J118" s="215"/>
      <c r="K118" s="216"/>
      <c r="L118" s="217"/>
      <c r="M118" s="216"/>
      <c r="N118" s="215">
        <v>15</v>
      </c>
      <c r="O118" s="216">
        <v>1200</v>
      </c>
      <c r="P118" s="217">
        <v>7</v>
      </c>
      <c r="Q118" s="218">
        <v>540</v>
      </c>
      <c r="R118" s="219">
        <v>5</v>
      </c>
      <c r="S118" s="216">
        <v>400</v>
      </c>
      <c r="T118" s="220">
        <f t="shared" si="3"/>
        <v>27</v>
      </c>
      <c r="U118" s="221">
        <f>IF(ISERR(V118/T118),store!D116,(V118/T118))</f>
        <v>79.259259259259252</v>
      </c>
      <c r="V118" s="222">
        <f t="shared" si="2"/>
        <v>2140</v>
      </c>
    </row>
    <row r="119" spans="1:22" x14ac:dyDescent="0.35">
      <c r="A119" s="213">
        <v>115</v>
      </c>
      <c r="B119" s="214" t="s">
        <v>119</v>
      </c>
      <c r="C119" s="223" t="s">
        <v>9</v>
      </c>
      <c r="D119" s="215"/>
      <c r="E119" s="221"/>
      <c r="F119" s="215"/>
      <c r="G119" s="216"/>
      <c r="H119" s="217"/>
      <c r="I119" s="216"/>
      <c r="J119" s="215"/>
      <c r="K119" s="216"/>
      <c r="L119" s="217"/>
      <c r="M119" s="216"/>
      <c r="N119" s="215"/>
      <c r="O119" s="216"/>
      <c r="P119" s="217"/>
      <c r="Q119" s="218"/>
      <c r="R119" s="219"/>
      <c r="S119" s="216"/>
      <c r="T119" s="220">
        <f t="shared" si="3"/>
        <v>0</v>
      </c>
      <c r="U119" s="221">
        <f>IF(ISERR(V119/T119),store!D117,(V119/T119))</f>
        <v>0</v>
      </c>
      <c r="V119" s="222">
        <f t="shared" si="2"/>
        <v>0</v>
      </c>
    </row>
    <row r="120" spans="1:22" x14ac:dyDescent="0.35">
      <c r="A120" s="213">
        <v>116</v>
      </c>
      <c r="B120" s="214" t="s">
        <v>120</v>
      </c>
      <c r="C120" s="223" t="s">
        <v>31</v>
      </c>
      <c r="D120" s="215"/>
      <c r="E120" s="221"/>
      <c r="F120" s="215"/>
      <c r="G120" s="216"/>
      <c r="H120" s="217"/>
      <c r="I120" s="216"/>
      <c r="J120" s="215"/>
      <c r="K120" s="216"/>
      <c r="L120" s="217"/>
      <c r="M120" s="216"/>
      <c r="N120" s="215"/>
      <c r="O120" s="216"/>
      <c r="P120" s="217"/>
      <c r="Q120" s="218"/>
      <c r="R120" s="219"/>
      <c r="S120" s="216"/>
      <c r="T120" s="220">
        <f t="shared" si="3"/>
        <v>0</v>
      </c>
      <c r="U120" s="221">
        <f>IF(ISERR(V120/T120),store!D118,(V120/T120))</f>
        <v>480</v>
      </c>
      <c r="V120" s="222">
        <f t="shared" si="2"/>
        <v>0</v>
      </c>
    </row>
    <row r="121" spans="1:22" x14ac:dyDescent="0.35">
      <c r="A121" s="213">
        <v>117</v>
      </c>
      <c r="B121" s="214" t="s">
        <v>287</v>
      </c>
      <c r="C121" s="223" t="s">
        <v>122</v>
      </c>
      <c r="D121" s="215"/>
      <c r="E121" s="221"/>
      <c r="F121" s="215"/>
      <c r="G121" s="216"/>
      <c r="H121" s="217"/>
      <c r="I121" s="216"/>
      <c r="J121" s="215"/>
      <c r="K121" s="216"/>
      <c r="L121" s="217"/>
      <c r="M121" s="216"/>
      <c r="N121" s="215"/>
      <c r="O121" s="216"/>
      <c r="P121" s="217"/>
      <c r="Q121" s="218"/>
      <c r="R121" s="219"/>
      <c r="S121" s="216"/>
      <c r="T121" s="220">
        <f t="shared" si="3"/>
        <v>0</v>
      </c>
      <c r="U121" s="221">
        <f>IF(ISERR(V121/T121),store!D119,(V121/T121))</f>
        <v>0</v>
      </c>
      <c r="V121" s="222">
        <f t="shared" si="2"/>
        <v>0</v>
      </c>
    </row>
    <row r="122" spans="1:22" x14ac:dyDescent="0.35">
      <c r="A122" s="213">
        <v>118</v>
      </c>
      <c r="B122" s="214" t="s">
        <v>123</v>
      </c>
      <c r="C122" s="223" t="s">
        <v>9</v>
      </c>
      <c r="D122" s="215"/>
      <c r="E122" s="221"/>
      <c r="F122" s="215"/>
      <c r="G122" s="216"/>
      <c r="H122" s="217"/>
      <c r="I122" s="216"/>
      <c r="J122" s="215"/>
      <c r="K122" s="216"/>
      <c r="L122" s="217"/>
      <c r="M122" s="216"/>
      <c r="N122" s="215"/>
      <c r="O122" s="216"/>
      <c r="P122" s="217"/>
      <c r="Q122" s="218"/>
      <c r="R122" s="219"/>
      <c r="S122" s="216"/>
      <c r="T122" s="220">
        <f t="shared" si="3"/>
        <v>0</v>
      </c>
      <c r="U122" s="221">
        <f>IF(ISERR(V122/T122),store!D120,(V122/T122))</f>
        <v>150</v>
      </c>
      <c r="V122" s="222">
        <f t="shared" si="2"/>
        <v>0</v>
      </c>
    </row>
    <row r="123" spans="1:22" x14ac:dyDescent="0.35">
      <c r="A123" s="213">
        <v>119</v>
      </c>
      <c r="B123" s="214" t="s">
        <v>124</v>
      </c>
      <c r="C123" s="223" t="s">
        <v>9</v>
      </c>
      <c r="D123" s="215"/>
      <c r="E123" s="221"/>
      <c r="F123" s="215"/>
      <c r="G123" s="216"/>
      <c r="H123" s="217"/>
      <c r="I123" s="216"/>
      <c r="J123" s="215"/>
      <c r="K123" s="216"/>
      <c r="L123" s="217"/>
      <c r="M123" s="216"/>
      <c r="N123" s="215"/>
      <c r="O123" s="216"/>
      <c r="P123" s="217"/>
      <c r="Q123" s="218"/>
      <c r="R123" s="219"/>
      <c r="S123" s="216"/>
      <c r="T123" s="220">
        <f t="shared" si="3"/>
        <v>0</v>
      </c>
      <c r="U123" s="221">
        <f>IF(ISERR(V123/T123),store!D121,(V123/T123))</f>
        <v>0</v>
      </c>
      <c r="V123" s="222">
        <f t="shared" si="2"/>
        <v>0</v>
      </c>
    </row>
    <row r="124" spans="1:22" x14ac:dyDescent="0.35">
      <c r="A124" s="213">
        <v>120</v>
      </c>
      <c r="B124" s="214" t="s">
        <v>125</v>
      </c>
      <c r="C124" s="223" t="s">
        <v>9</v>
      </c>
      <c r="D124" s="215"/>
      <c r="E124" s="221"/>
      <c r="F124" s="215"/>
      <c r="G124" s="216"/>
      <c r="H124" s="217"/>
      <c r="I124" s="216"/>
      <c r="J124" s="215"/>
      <c r="K124" s="216"/>
      <c r="L124" s="217"/>
      <c r="M124" s="216"/>
      <c r="N124" s="215"/>
      <c r="O124" s="216"/>
      <c r="P124" s="217"/>
      <c r="Q124" s="218"/>
      <c r="R124" s="219"/>
      <c r="S124" s="216"/>
      <c r="T124" s="220">
        <f t="shared" si="3"/>
        <v>0</v>
      </c>
      <c r="U124" s="221">
        <f>IF(ISERR(V124/T124),store!D122,(V124/T124))</f>
        <v>0</v>
      </c>
      <c r="V124" s="222">
        <f t="shared" si="2"/>
        <v>0</v>
      </c>
    </row>
    <row r="125" spans="1:22" x14ac:dyDescent="0.35">
      <c r="A125" s="213">
        <v>121</v>
      </c>
      <c r="B125" s="214" t="s">
        <v>126</v>
      </c>
      <c r="C125" s="223" t="s">
        <v>9</v>
      </c>
      <c r="D125" s="215"/>
      <c r="E125" s="221"/>
      <c r="F125" s="215"/>
      <c r="G125" s="216"/>
      <c r="H125" s="217"/>
      <c r="I125" s="216"/>
      <c r="J125" s="215"/>
      <c r="K125" s="216"/>
      <c r="L125" s="217"/>
      <c r="M125" s="216"/>
      <c r="N125" s="215"/>
      <c r="O125" s="216"/>
      <c r="P125" s="217"/>
      <c r="Q125" s="218"/>
      <c r="R125" s="219">
        <v>1.1299999999999999</v>
      </c>
      <c r="S125" s="216">
        <v>1356</v>
      </c>
      <c r="T125" s="220">
        <f t="shared" si="3"/>
        <v>1.1299999999999999</v>
      </c>
      <c r="U125" s="221">
        <f>IF(ISERR(V125/T125),store!D123,(V125/T125))</f>
        <v>1200</v>
      </c>
      <c r="V125" s="222">
        <f t="shared" si="2"/>
        <v>1356</v>
      </c>
    </row>
    <row r="126" spans="1:22" x14ac:dyDescent="0.35">
      <c r="A126" s="213">
        <v>122</v>
      </c>
      <c r="B126" s="214" t="s">
        <v>127</v>
      </c>
      <c r="C126" s="223" t="s">
        <v>31</v>
      </c>
      <c r="D126" s="215">
        <v>65</v>
      </c>
      <c r="E126" s="221">
        <v>650</v>
      </c>
      <c r="F126" s="215">
        <v>32</v>
      </c>
      <c r="G126" s="216">
        <v>320</v>
      </c>
      <c r="H126" s="217">
        <v>16</v>
      </c>
      <c r="I126" s="216">
        <v>160</v>
      </c>
      <c r="J126" s="215">
        <v>32</v>
      </c>
      <c r="K126" s="216">
        <v>320</v>
      </c>
      <c r="L126" s="217">
        <v>46</v>
      </c>
      <c r="M126" s="216">
        <v>460</v>
      </c>
      <c r="N126" s="215">
        <v>44</v>
      </c>
      <c r="O126" s="216">
        <v>440</v>
      </c>
      <c r="P126" s="217">
        <v>140</v>
      </c>
      <c r="Q126" s="218">
        <v>1400</v>
      </c>
      <c r="R126" s="219">
        <v>330</v>
      </c>
      <c r="S126" s="216">
        <v>3300</v>
      </c>
      <c r="T126" s="220">
        <f t="shared" si="3"/>
        <v>705</v>
      </c>
      <c r="U126" s="221">
        <f>IF(ISERR(V126/T126),store!D124,(V126/T126))</f>
        <v>10</v>
      </c>
      <c r="V126" s="222">
        <f t="shared" si="2"/>
        <v>7050</v>
      </c>
    </row>
    <row r="127" spans="1:22" x14ac:dyDescent="0.35">
      <c r="A127" s="213">
        <v>123</v>
      </c>
      <c r="B127" s="214" t="s">
        <v>290</v>
      </c>
      <c r="C127" s="223" t="s">
        <v>9</v>
      </c>
      <c r="D127" s="215">
        <v>3.5</v>
      </c>
      <c r="E127" s="221">
        <v>910</v>
      </c>
      <c r="F127" s="215">
        <v>6.8</v>
      </c>
      <c r="G127" s="216">
        <v>1848</v>
      </c>
      <c r="H127" s="217"/>
      <c r="I127" s="216"/>
      <c r="J127" s="215"/>
      <c r="K127" s="216"/>
      <c r="L127" s="217"/>
      <c r="M127" s="216"/>
      <c r="N127" s="215"/>
      <c r="O127" s="216"/>
      <c r="P127" s="217"/>
      <c r="Q127" s="218"/>
      <c r="R127" s="219">
        <v>5.08</v>
      </c>
      <c r="S127" s="216">
        <v>1625</v>
      </c>
      <c r="T127" s="220">
        <f t="shared" si="3"/>
        <v>15.379999999999999</v>
      </c>
      <c r="U127" s="221">
        <f>IF(ISERR(V127/T127),store!D125,(V127/T127))</f>
        <v>284.98049414824447</v>
      </c>
      <c r="V127" s="222">
        <f t="shared" si="2"/>
        <v>4383</v>
      </c>
    </row>
    <row r="128" spans="1:22" x14ac:dyDescent="0.35">
      <c r="A128" s="213">
        <v>124</v>
      </c>
      <c r="B128" s="214" t="s">
        <v>348</v>
      </c>
      <c r="C128" s="223" t="s">
        <v>9</v>
      </c>
      <c r="D128" s="215">
        <v>21.1</v>
      </c>
      <c r="E128" s="221">
        <v>2532</v>
      </c>
      <c r="F128" s="215"/>
      <c r="G128" s="216"/>
      <c r="H128" s="217"/>
      <c r="I128" s="216"/>
      <c r="J128" s="215"/>
      <c r="K128" s="216"/>
      <c r="L128" s="217"/>
      <c r="M128" s="216"/>
      <c r="N128" s="215"/>
      <c r="O128" s="216"/>
      <c r="P128" s="217"/>
      <c r="Q128" s="218"/>
      <c r="R128" s="219"/>
      <c r="S128" s="216"/>
      <c r="T128" s="220">
        <f t="shared" si="3"/>
        <v>21.1</v>
      </c>
      <c r="U128" s="221">
        <f>IF(ISERR(V128/T128),store!D126,(V128/T128))</f>
        <v>119.99999999999999</v>
      </c>
      <c r="V128" s="222">
        <f t="shared" si="2"/>
        <v>2532</v>
      </c>
    </row>
    <row r="129" spans="1:22" x14ac:dyDescent="0.35">
      <c r="A129" s="213">
        <v>125</v>
      </c>
      <c r="B129" s="214" t="s">
        <v>288</v>
      </c>
      <c r="C129" s="223" t="s">
        <v>9</v>
      </c>
      <c r="D129" s="215"/>
      <c r="E129" s="221"/>
      <c r="F129" s="215"/>
      <c r="G129" s="216"/>
      <c r="H129" s="217"/>
      <c r="I129" s="216"/>
      <c r="J129" s="215"/>
      <c r="K129" s="216"/>
      <c r="L129" s="217"/>
      <c r="M129" s="216"/>
      <c r="N129" s="215"/>
      <c r="O129" s="216"/>
      <c r="P129" s="217">
        <v>3.9</v>
      </c>
      <c r="Q129" s="218">
        <v>1287</v>
      </c>
      <c r="R129" s="219"/>
      <c r="S129" s="216"/>
      <c r="T129" s="220">
        <f t="shared" si="3"/>
        <v>3.9</v>
      </c>
      <c r="U129" s="221">
        <f>IF(ISERR(V129/T129),store!D127,(V129/T129))</f>
        <v>330</v>
      </c>
      <c r="V129" s="222">
        <f t="shared" si="2"/>
        <v>1287</v>
      </c>
    </row>
    <row r="130" spans="1:22" x14ac:dyDescent="0.35">
      <c r="A130" s="213">
        <v>126</v>
      </c>
      <c r="B130" s="214" t="s">
        <v>292</v>
      </c>
      <c r="C130" s="223" t="s">
        <v>9</v>
      </c>
      <c r="D130" s="215"/>
      <c r="E130" s="221"/>
      <c r="F130" s="215"/>
      <c r="G130" s="216"/>
      <c r="H130" s="217"/>
      <c r="I130" s="216"/>
      <c r="J130" s="215"/>
      <c r="K130" s="216"/>
      <c r="L130" s="230"/>
      <c r="M130" s="216"/>
      <c r="N130" s="231"/>
      <c r="O130" s="216"/>
      <c r="P130" s="230"/>
      <c r="Q130" s="218"/>
      <c r="R130" s="232"/>
      <c r="S130" s="216"/>
      <c r="T130" s="220">
        <f t="shared" si="3"/>
        <v>0</v>
      </c>
      <c r="U130" s="221">
        <f>IF(ISERR(V130/T130),store!D128,(V130/T130))</f>
        <v>410</v>
      </c>
      <c r="V130" s="222">
        <f t="shared" si="2"/>
        <v>0</v>
      </c>
    </row>
    <row r="131" spans="1:22" x14ac:dyDescent="0.35">
      <c r="A131" s="213">
        <v>127</v>
      </c>
      <c r="B131" s="214" t="s">
        <v>289</v>
      </c>
      <c r="C131" s="223" t="s">
        <v>9</v>
      </c>
      <c r="D131" s="215"/>
      <c r="E131" s="221"/>
      <c r="F131" s="215"/>
      <c r="G131" s="216"/>
      <c r="H131" s="217"/>
      <c r="I131" s="216"/>
      <c r="J131" s="215"/>
      <c r="K131" s="216"/>
      <c r="L131" s="217"/>
      <c r="M131" s="216"/>
      <c r="N131" s="215"/>
      <c r="O131" s="216"/>
      <c r="P131" s="217"/>
      <c r="Q131" s="218"/>
      <c r="R131" s="219"/>
      <c r="S131" s="216"/>
      <c r="T131" s="220">
        <f t="shared" si="3"/>
        <v>0</v>
      </c>
      <c r="U131" s="221">
        <f>IF(ISERR(V131/T131),store!D129,(V131/T131))</f>
        <v>340</v>
      </c>
      <c r="V131" s="222">
        <f t="shared" si="2"/>
        <v>0</v>
      </c>
    </row>
    <row r="132" spans="1:22" x14ac:dyDescent="0.35">
      <c r="A132" s="213">
        <v>128</v>
      </c>
      <c r="B132" s="214" t="s">
        <v>129</v>
      </c>
      <c r="C132" s="223" t="s">
        <v>9</v>
      </c>
      <c r="D132" s="215">
        <v>10</v>
      </c>
      <c r="E132" s="221">
        <v>1000</v>
      </c>
      <c r="F132" s="215"/>
      <c r="G132" s="216"/>
      <c r="H132" s="217"/>
      <c r="I132" s="216"/>
      <c r="J132" s="215"/>
      <c r="K132" s="216"/>
      <c r="L132" s="217"/>
      <c r="M132" s="216"/>
      <c r="N132" s="215"/>
      <c r="O132" s="216"/>
      <c r="P132" s="217">
        <v>5</v>
      </c>
      <c r="Q132" s="218">
        <v>500</v>
      </c>
      <c r="R132" s="219">
        <v>8</v>
      </c>
      <c r="S132" s="216">
        <v>800</v>
      </c>
      <c r="T132" s="220">
        <f t="shared" si="3"/>
        <v>23</v>
      </c>
      <c r="U132" s="221">
        <f>IF(ISERR(V132/T132),store!D130,(V132/T132))</f>
        <v>100</v>
      </c>
      <c r="V132" s="222">
        <f t="shared" si="2"/>
        <v>2300</v>
      </c>
    </row>
    <row r="133" spans="1:22" x14ac:dyDescent="0.35">
      <c r="A133" s="213">
        <v>129</v>
      </c>
      <c r="B133" s="214" t="s">
        <v>130</v>
      </c>
      <c r="C133" s="223" t="s">
        <v>9</v>
      </c>
      <c r="D133" s="215"/>
      <c r="E133" s="221"/>
      <c r="F133" s="215"/>
      <c r="G133" s="216"/>
      <c r="H133" s="217"/>
      <c r="I133" s="216"/>
      <c r="J133" s="215"/>
      <c r="K133" s="216"/>
      <c r="L133" s="217"/>
      <c r="M133" s="216"/>
      <c r="N133" s="215"/>
      <c r="O133" s="216"/>
      <c r="P133" s="217"/>
      <c r="Q133" s="218"/>
      <c r="R133" s="219"/>
      <c r="S133" s="216"/>
      <c r="T133" s="220">
        <f t="shared" si="3"/>
        <v>0</v>
      </c>
      <c r="U133" s="221">
        <f>IF(ISERR(V133/T133),store!D131,(V133/T133))</f>
        <v>130</v>
      </c>
      <c r="V133" s="222">
        <f t="shared" ref="V133:V196" si="4">E133+G133+I133+K133+M133+O133+Q133+S133</f>
        <v>0</v>
      </c>
    </row>
    <row r="134" spans="1:22" x14ac:dyDescent="0.35">
      <c r="A134" s="213">
        <v>130</v>
      </c>
      <c r="B134" s="214" t="s">
        <v>3</v>
      </c>
      <c r="C134" s="223" t="s">
        <v>9</v>
      </c>
      <c r="D134" s="215"/>
      <c r="E134" s="221"/>
      <c r="F134" s="215"/>
      <c r="G134" s="216"/>
      <c r="H134" s="217"/>
      <c r="I134" s="216"/>
      <c r="J134" s="215"/>
      <c r="K134" s="216"/>
      <c r="L134" s="217"/>
      <c r="M134" s="216"/>
      <c r="N134" s="215"/>
      <c r="O134" s="216"/>
      <c r="P134" s="217"/>
      <c r="Q134" s="218"/>
      <c r="R134" s="219"/>
      <c r="S134" s="216"/>
      <c r="T134" s="220">
        <f t="shared" ref="T134:T197" si="5">R134+P134+N134+L134+J134+H134+F134+D134</f>
        <v>0</v>
      </c>
      <c r="U134" s="221">
        <f>IF(ISERR(V134/T134),store!D132,(V134/T134))</f>
        <v>0</v>
      </c>
      <c r="V134" s="222">
        <f t="shared" si="4"/>
        <v>0</v>
      </c>
    </row>
    <row r="135" spans="1:22" x14ac:dyDescent="0.35">
      <c r="A135" s="213">
        <v>131</v>
      </c>
      <c r="B135" s="214" t="s">
        <v>315</v>
      </c>
      <c r="C135" s="205" t="s">
        <v>9</v>
      </c>
      <c r="D135" s="215"/>
      <c r="E135" s="216"/>
      <c r="F135" s="215"/>
      <c r="G135" s="216"/>
      <c r="H135" s="217"/>
      <c r="I135" s="216"/>
      <c r="J135" s="215"/>
      <c r="K135" s="216"/>
      <c r="L135" s="217"/>
      <c r="M135" s="216"/>
      <c r="N135" s="215"/>
      <c r="O135" s="216"/>
      <c r="P135" s="217"/>
      <c r="Q135" s="218"/>
      <c r="R135" s="219"/>
      <c r="S135" s="216"/>
      <c r="T135" s="220">
        <f t="shared" si="5"/>
        <v>0</v>
      </c>
      <c r="U135" s="221">
        <f>IF(ISERR(V135/T135),store!D133,(V135/T135))</f>
        <v>179.91360691144709</v>
      </c>
      <c r="V135" s="222">
        <f t="shared" si="4"/>
        <v>0</v>
      </c>
    </row>
    <row r="136" spans="1:22" x14ac:dyDescent="0.35">
      <c r="A136" s="213">
        <v>132</v>
      </c>
      <c r="B136" s="214" t="s">
        <v>317</v>
      </c>
      <c r="C136" s="205" t="s">
        <v>31</v>
      </c>
      <c r="D136" s="215">
        <v>21</v>
      </c>
      <c r="E136" s="216">
        <v>630</v>
      </c>
      <c r="F136" s="215">
        <v>2</v>
      </c>
      <c r="G136" s="216">
        <v>90</v>
      </c>
      <c r="H136" s="217"/>
      <c r="I136" s="216"/>
      <c r="J136" s="215"/>
      <c r="K136" s="216"/>
      <c r="L136" s="217"/>
      <c r="M136" s="216"/>
      <c r="N136" s="215"/>
      <c r="O136" s="216"/>
      <c r="P136" s="217"/>
      <c r="Q136" s="218"/>
      <c r="R136" s="219"/>
      <c r="S136" s="216"/>
      <c r="T136" s="220">
        <f t="shared" si="5"/>
        <v>23</v>
      </c>
      <c r="U136" s="221">
        <f>IF(ISERR(V136/T136),store!D134,(V136/T136))</f>
        <v>31.304347826086957</v>
      </c>
      <c r="V136" s="222">
        <f t="shared" si="4"/>
        <v>720</v>
      </c>
    </row>
    <row r="137" spans="1:22" x14ac:dyDescent="0.35">
      <c r="A137" s="213">
        <v>133</v>
      </c>
      <c r="B137" s="214" t="s">
        <v>318</v>
      </c>
      <c r="C137" s="205" t="s">
        <v>9</v>
      </c>
      <c r="D137" s="215"/>
      <c r="E137" s="216"/>
      <c r="F137" s="215"/>
      <c r="G137" s="216"/>
      <c r="H137" s="217"/>
      <c r="I137" s="216"/>
      <c r="J137" s="215"/>
      <c r="K137" s="216"/>
      <c r="L137" s="217"/>
      <c r="M137" s="216"/>
      <c r="N137" s="215"/>
      <c r="O137" s="216"/>
      <c r="P137" s="217"/>
      <c r="Q137" s="218"/>
      <c r="R137" s="219"/>
      <c r="S137" s="216"/>
      <c r="T137" s="220">
        <f t="shared" si="5"/>
        <v>0</v>
      </c>
      <c r="U137" s="221">
        <f>IF(ISERR(V137/T137),store!D135,(V137/T137))</f>
        <v>0</v>
      </c>
      <c r="V137" s="222">
        <f t="shared" si="4"/>
        <v>0</v>
      </c>
    </row>
    <row r="138" spans="1:22" x14ac:dyDescent="0.35">
      <c r="A138" s="213">
        <v>134</v>
      </c>
      <c r="B138" s="214" t="s">
        <v>316</v>
      </c>
      <c r="C138" s="223" t="s">
        <v>9</v>
      </c>
      <c r="D138" s="215"/>
      <c r="E138" s="221"/>
      <c r="F138" s="215"/>
      <c r="G138" s="216"/>
      <c r="H138" s="217"/>
      <c r="I138" s="216"/>
      <c r="J138" s="215"/>
      <c r="K138" s="216"/>
      <c r="L138" s="217"/>
      <c r="M138" s="216"/>
      <c r="N138" s="215"/>
      <c r="O138" s="216"/>
      <c r="P138" s="217"/>
      <c r="Q138" s="218"/>
      <c r="R138" s="219"/>
      <c r="S138" s="216"/>
      <c r="T138" s="220">
        <f t="shared" si="5"/>
        <v>0</v>
      </c>
      <c r="U138" s="221">
        <f>IF(ISERR(V138/T138),store!D136,(V138/T138))</f>
        <v>480</v>
      </c>
      <c r="V138" s="222">
        <f t="shared" si="4"/>
        <v>0</v>
      </c>
    </row>
    <row r="139" spans="1:22" x14ac:dyDescent="0.35">
      <c r="A139" s="213">
        <v>135</v>
      </c>
      <c r="B139" s="214" t="s">
        <v>319</v>
      </c>
      <c r="C139" s="223" t="s">
        <v>9</v>
      </c>
      <c r="D139" s="215"/>
      <c r="E139" s="221"/>
      <c r="F139" s="215"/>
      <c r="G139" s="216"/>
      <c r="H139" s="217"/>
      <c r="I139" s="216"/>
      <c r="J139" s="215"/>
      <c r="K139" s="216"/>
      <c r="L139" s="217"/>
      <c r="M139" s="216"/>
      <c r="N139" s="215"/>
      <c r="O139" s="216"/>
      <c r="P139" s="217"/>
      <c r="Q139" s="218"/>
      <c r="R139" s="219"/>
      <c r="S139" s="216"/>
      <c r="T139" s="220">
        <f t="shared" si="5"/>
        <v>0</v>
      </c>
      <c r="U139" s="221">
        <f>IF(ISERR(V139/T139),store!D137,(V139/T139))</f>
        <v>110</v>
      </c>
      <c r="V139" s="222">
        <f t="shared" si="4"/>
        <v>0</v>
      </c>
    </row>
    <row r="140" spans="1:22" x14ac:dyDescent="0.35">
      <c r="A140" s="213">
        <v>136</v>
      </c>
      <c r="B140" s="214" t="s">
        <v>131</v>
      </c>
      <c r="C140" s="223" t="s">
        <v>31</v>
      </c>
      <c r="D140" s="215"/>
      <c r="E140" s="221"/>
      <c r="F140" s="215"/>
      <c r="G140" s="216"/>
      <c r="H140" s="217"/>
      <c r="I140" s="216"/>
      <c r="J140" s="215"/>
      <c r="K140" s="216"/>
      <c r="L140" s="217"/>
      <c r="M140" s="216"/>
      <c r="N140" s="215"/>
      <c r="O140" s="216"/>
      <c r="P140" s="217"/>
      <c r="Q140" s="218"/>
      <c r="R140" s="219"/>
      <c r="S140" s="216"/>
      <c r="T140" s="220">
        <f t="shared" si="5"/>
        <v>0</v>
      </c>
      <c r="U140" s="221">
        <f>IF(ISERR(V140/T140),store!D138,(V140/T140))</f>
        <v>25</v>
      </c>
      <c r="V140" s="222">
        <f t="shared" si="4"/>
        <v>0</v>
      </c>
    </row>
    <row r="141" spans="1:22" x14ac:dyDescent="0.35">
      <c r="A141" s="213">
        <v>137</v>
      </c>
      <c r="B141" s="214" t="s">
        <v>132</v>
      </c>
      <c r="C141" s="223" t="s">
        <v>31</v>
      </c>
      <c r="D141" s="215"/>
      <c r="E141" s="221"/>
      <c r="F141" s="215"/>
      <c r="G141" s="216"/>
      <c r="H141" s="217"/>
      <c r="I141" s="216"/>
      <c r="J141" s="215"/>
      <c r="K141" s="216"/>
      <c r="L141" s="217"/>
      <c r="M141" s="216"/>
      <c r="N141" s="215"/>
      <c r="O141" s="216"/>
      <c r="P141" s="217"/>
      <c r="Q141" s="218"/>
      <c r="R141" s="219"/>
      <c r="S141" s="216"/>
      <c r="T141" s="220">
        <f t="shared" si="5"/>
        <v>0</v>
      </c>
      <c r="U141" s="221">
        <f>IF(ISERR(V141/T141),store!D139,(V141/T141))</f>
        <v>0</v>
      </c>
      <c r="V141" s="222">
        <f t="shared" si="4"/>
        <v>0</v>
      </c>
    </row>
    <row r="142" spans="1:22" x14ac:dyDescent="0.35">
      <c r="A142" s="213">
        <v>138</v>
      </c>
      <c r="B142" s="214" t="s">
        <v>133</v>
      </c>
      <c r="C142" s="223" t="s">
        <v>31</v>
      </c>
      <c r="D142" s="215"/>
      <c r="E142" s="221"/>
      <c r="F142" s="215"/>
      <c r="G142" s="216"/>
      <c r="H142" s="217"/>
      <c r="I142" s="216"/>
      <c r="J142" s="215"/>
      <c r="K142" s="216"/>
      <c r="L142" s="217"/>
      <c r="M142" s="216"/>
      <c r="N142" s="215"/>
      <c r="O142" s="216"/>
      <c r="P142" s="217"/>
      <c r="Q142" s="218"/>
      <c r="R142" s="219"/>
      <c r="S142" s="216"/>
      <c r="T142" s="220">
        <f t="shared" si="5"/>
        <v>0</v>
      </c>
      <c r="U142" s="221">
        <f>IF(ISERR(V142/T142),store!D140,(V142/T142))</f>
        <v>0</v>
      </c>
      <c r="V142" s="222">
        <f t="shared" si="4"/>
        <v>0</v>
      </c>
    </row>
    <row r="143" spans="1:22" x14ac:dyDescent="0.35">
      <c r="A143" s="213">
        <v>139</v>
      </c>
      <c r="B143" s="214" t="s">
        <v>134</v>
      </c>
      <c r="C143" s="223" t="s">
        <v>31</v>
      </c>
      <c r="D143" s="215"/>
      <c r="E143" s="221"/>
      <c r="F143" s="215"/>
      <c r="G143" s="216"/>
      <c r="H143" s="217"/>
      <c r="I143" s="216"/>
      <c r="J143" s="215"/>
      <c r="K143" s="216"/>
      <c r="L143" s="217"/>
      <c r="M143" s="216"/>
      <c r="N143" s="215"/>
      <c r="O143" s="216"/>
      <c r="P143" s="217">
        <v>32</v>
      </c>
      <c r="Q143" s="218">
        <v>608</v>
      </c>
      <c r="R143" s="219">
        <v>50</v>
      </c>
      <c r="S143" s="216">
        <v>1083</v>
      </c>
      <c r="T143" s="220">
        <f t="shared" si="5"/>
        <v>82</v>
      </c>
      <c r="U143" s="221">
        <f>IF(ISERR(V143/T143),store!D141,(V143/T143))</f>
        <v>20.621951219512194</v>
      </c>
      <c r="V143" s="222">
        <f t="shared" si="4"/>
        <v>1691</v>
      </c>
    </row>
    <row r="144" spans="1:22" x14ac:dyDescent="0.35">
      <c r="A144" s="213">
        <v>140</v>
      </c>
      <c r="B144" s="214" t="s">
        <v>135</v>
      </c>
      <c r="C144" s="223" t="s">
        <v>31</v>
      </c>
      <c r="D144" s="215"/>
      <c r="E144" s="221"/>
      <c r="F144" s="215"/>
      <c r="G144" s="216"/>
      <c r="H144" s="217"/>
      <c r="I144" s="216"/>
      <c r="J144" s="215"/>
      <c r="K144" s="216"/>
      <c r="L144" s="217"/>
      <c r="M144" s="216"/>
      <c r="N144" s="215"/>
      <c r="O144" s="216"/>
      <c r="P144" s="217">
        <v>2</v>
      </c>
      <c r="Q144" s="218">
        <v>140</v>
      </c>
      <c r="R144" s="219"/>
      <c r="S144" s="216"/>
      <c r="T144" s="220">
        <f t="shared" si="5"/>
        <v>2</v>
      </c>
      <c r="U144" s="221">
        <f>IF(ISERR(V144/T144),store!D142,(V144/T144))</f>
        <v>70</v>
      </c>
      <c r="V144" s="222">
        <f t="shared" si="4"/>
        <v>140</v>
      </c>
    </row>
    <row r="145" spans="1:22" x14ac:dyDescent="0.35">
      <c r="A145" s="213">
        <v>141</v>
      </c>
      <c r="B145" s="214" t="s">
        <v>293</v>
      </c>
      <c r="C145" s="223" t="s">
        <v>9</v>
      </c>
      <c r="D145" s="215">
        <v>6</v>
      </c>
      <c r="E145" s="221">
        <v>6900</v>
      </c>
      <c r="F145" s="215">
        <v>40</v>
      </c>
      <c r="G145" s="216">
        <v>46000</v>
      </c>
      <c r="H145" s="217"/>
      <c r="I145" s="216"/>
      <c r="J145" s="215"/>
      <c r="K145" s="216"/>
      <c r="L145" s="217"/>
      <c r="M145" s="216"/>
      <c r="N145" s="215">
        <v>30</v>
      </c>
      <c r="O145" s="216">
        <v>34500</v>
      </c>
      <c r="P145" s="217">
        <v>46</v>
      </c>
      <c r="Q145" s="218">
        <v>52900</v>
      </c>
      <c r="R145" s="219">
        <v>25</v>
      </c>
      <c r="S145" s="216">
        <v>28750</v>
      </c>
      <c r="T145" s="220">
        <f t="shared" si="5"/>
        <v>147</v>
      </c>
      <c r="U145" s="221">
        <f>IF(ISERR(V145/T145),store!D143,(V145/T145))</f>
        <v>1150</v>
      </c>
      <c r="V145" s="222">
        <f t="shared" si="4"/>
        <v>169050</v>
      </c>
    </row>
    <row r="146" spans="1:22" x14ac:dyDescent="0.35">
      <c r="A146" s="213">
        <v>142</v>
      </c>
      <c r="B146" s="214" t="s">
        <v>136</v>
      </c>
      <c r="C146" s="223" t="s">
        <v>9</v>
      </c>
      <c r="D146" s="215"/>
      <c r="E146" s="221"/>
      <c r="F146" s="215"/>
      <c r="G146" s="216"/>
      <c r="H146" s="217"/>
      <c r="I146" s="216"/>
      <c r="J146" s="215"/>
      <c r="K146" s="216"/>
      <c r="L146" s="217"/>
      <c r="M146" s="216"/>
      <c r="N146" s="215"/>
      <c r="O146" s="216"/>
      <c r="P146" s="217"/>
      <c r="Q146" s="218"/>
      <c r="R146" s="219"/>
      <c r="S146" s="216"/>
      <c r="T146" s="220">
        <f t="shared" si="5"/>
        <v>0</v>
      </c>
      <c r="U146" s="221">
        <f>IF(ISERR(V146/T146),store!D144,(V146/T146))</f>
        <v>0</v>
      </c>
      <c r="V146" s="222">
        <f t="shared" si="4"/>
        <v>0</v>
      </c>
    </row>
    <row r="147" spans="1:22" x14ac:dyDescent="0.35">
      <c r="A147" s="213">
        <v>143</v>
      </c>
      <c r="B147" s="214" t="s">
        <v>137</v>
      </c>
      <c r="C147" s="223" t="s">
        <v>9</v>
      </c>
      <c r="D147" s="215"/>
      <c r="E147" s="221"/>
      <c r="F147" s="215"/>
      <c r="G147" s="216"/>
      <c r="H147" s="217"/>
      <c r="I147" s="216"/>
      <c r="J147" s="215"/>
      <c r="K147" s="216"/>
      <c r="L147" s="217"/>
      <c r="M147" s="216"/>
      <c r="N147" s="215"/>
      <c r="O147" s="216"/>
      <c r="P147" s="217"/>
      <c r="Q147" s="218"/>
      <c r="R147" s="219"/>
      <c r="S147" s="216"/>
      <c r="T147" s="220">
        <f t="shared" si="5"/>
        <v>0</v>
      </c>
      <c r="U147" s="221">
        <f>IF(ISERR(V147/T147),store!D145,(V147/T147))</f>
        <v>800</v>
      </c>
      <c r="V147" s="222">
        <f t="shared" si="4"/>
        <v>0</v>
      </c>
    </row>
    <row r="148" spans="1:22" x14ac:dyDescent="0.35">
      <c r="A148" s="213">
        <v>144</v>
      </c>
      <c r="B148" s="214" t="s">
        <v>138</v>
      </c>
      <c r="C148" s="223" t="s">
        <v>9</v>
      </c>
      <c r="D148" s="215"/>
      <c r="E148" s="221"/>
      <c r="F148" s="215"/>
      <c r="G148" s="216"/>
      <c r="H148" s="217"/>
      <c r="I148" s="216"/>
      <c r="J148" s="215"/>
      <c r="K148" s="216"/>
      <c r="L148" s="217"/>
      <c r="M148" s="216"/>
      <c r="N148" s="215"/>
      <c r="O148" s="216"/>
      <c r="P148" s="217"/>
      <c r="Q148" s="218"/>
      <c r="R148" s="219">
        <v>1</v>
      </c>
      <c r="S148" s="216">
        <v>1150</v>
      </c>
      <c r="T148" s="220">
        <f t="shared" si="5"/>
        <v>1</v>
      </c>
      <c r="U148" s="221">
        <f>IF(ISERR(V148/T148),store!D146,(V148/T148))</f>
        <v>1150</v>
      </c>
      <c r="V148" s="222">
        <f t="shared" si="4"/>
        <v>1150</v>
      </c>
    </row>
    <row r="149" spans="1:22" x14ac:dyDescent="0.35">
      <c r="A149" s="213">
        <v>145</v>
      </c>
      <c r="B149" s="214" t="s">
        <v>139</v>
      </c>
      <c r="C149" s="223" t="s">
        <v>9</v>
      </c>
      <c r="D149" s="215"/>
      <c r="E149" s="221"/>
      <c r="F149" s="215"/>
      <c r="G149" s="216"/>
      <c r="H149" s="217"/>
      <c r="I149" s="216"/>
      <c r="J149" s="215"/>
      <c r="K149" s="216"/>
      <c r="L149" s="217"/>
      <c r="M149" s="216"/>
      <c r="N149" s="215"/>
      <c r="O149" s="216"/>
      <c r="P149" s="217"/>
      <c r="Q149" s="218"/>
      <c r="R149" s="219"/>
      <c r="S149" s="216"/>
      <c r="T149" s="220">
        <f t="shared" si="5"/>
        <v>0</v>
      </c>
      <c r="U149" s="221">
        <f>IF(ISERR(V149/T149),store!D147,(V149/T149))</f>
        <v>750</v>
      </c>
      <c r="V149" s="222">
        <f t="shared" si="4"/>
        <v>0</v>
      </c>
    </row>
    <row r="150" spans="1:22" x14ac:dyDescent="0.35">
      <c r="A150" s="213">
        <v>146</v>
      </c>
      <c r="B150" s="214" t="s">
        <v>140</v>
      </c>
      <c r="C150" s="223" t="s">
        <v>9</v>
      </c>
      <c r="D150" s="215"/>
      <c r="E150" s="221"/>
      <c r="F150" s="215"/>
      <c r="G150" s="216"/>
      <c r="H150" s="217"/>
      <c r="I150" s="216"/>
      <c r="J150" s="215"/>
      <c r="K150" s="216"/>
      <c r="L150" s="217"/>
      <c r="M150" s="216"/>
      <c r="N150" s="215"/>
      <c r="O150" s="216"/>
      <c r="P150" s="217"/>
      <c r="Q150" s="218"/>
      <c r="R150" s="219"/>
      <c r="S150" s="216"/>
      <c r="T150" s="220">
        <f t="shared" si="5"/>
        <v>0</v>
      </c>
      <c r="U150" s="221">
        <f>IF(ISERR(V150/T150),store!D148,(V150/T150))</f>
        <v>0</v>
      </c>
      <c r="V150" s="222">
        <f t="shared" si="4"/>
        <v>0</v>
      </c>
    </row>
    <row r="151" spans="1:22" x14ac:dyDescent="0.35">
      <c r="A151" s="213">
        <v>147</v>
      </c>
      <c r="B151" s="214" t="s">
        <v>141</v>
      </c>
      <c r="C151" s="223" t="s">
        <v>9</v>
      </c>
      <c r="D151" s="215"/>
      <c r="E151" s="221"/>
      <c r="F151" s="215"/>
      <c r="G151" s="216"/>
      <c r="H151" s="217"/>
      <c r="I151" s="216"/>
      <c r="J151" s="215"/>
      <c r="K151" s="216"/>
      <c r="L151" s="217"/>
      <c r="M151" s="216"/>
      <c r="N151" s="215"/>
      <c r="O151" s="216"/>
      <c r="P151" s="217"/>
      <c r="Q151" s="218"/>
      <c r="R151" s="219"/>
      <c r="S151" s="216"/>
      <c r="T151" s="220">
        <f t="shared" si="5"/>
        <v>0</v>
      </c>
      <c r="U151" s="221">
        <f>IF(ISERR(V151/T151),store!D149,(V151/T151))</f>
        <v>543.52941176470586</v>
      </c>
      <c r="V151" s="222">
        <f t="shared" si="4"/>
        <v>0</v>
      </c>
    </row>
    <row r="152" spans="1:22" ht="18.75" customHeight="1" x14ac:dyDescent="0.35">
      <c r="A152" s="213">
        <v>148</v>
      </c>
      <c r="B152" s="233" t="s">
        <v>226</v>
      </c>
      <c r="C152" s="205" t="s">
        <v>31</v>
      </c>
      <c r="D152" s="215">
        <v>9.1999999999999993</v>
      </c>
      <c r="E152" s="216">
        <v>3036</v>
      </c>
      <c r="F152" s="215">
        <v>22.7</v>
      </c>
      <c r="G152" s="216">
        <v>7491</v>
      </c>
      <c r="H152" s="217">
        <v>6.8</v>
      </c>
      <c r="I152" s="216">
        <v>2244</v>
      </c>
      <c r="J152" s="215">
        <v>10</v>
      </c>
      <c r="K152" s="216">
        <v>2890</v>
      </c>
      <c r="L152" s="217">
        <v>8</v>
      </c>
      <c r="M152" s="216">
        <v>2343</v>
      </c>
      <c r="N152" s="215">
        <v>39</v>
      </c>
      <c r="O152" s="216">
        <v>11418</v>
      </c>
      <c r="P152" s="217">
        <v>48</v>
      </c>
      <c r="Q152" s="218">
        <v>13893</v>
      </c>
      <c r="R152" s="219">
        <v>50</v>
      </c>
      <c r="S152" s="216">
        <v>13600</v>
      </c>
      <c r="T152" s="220">
        <f t="shared" si="5"/>
        <v>193.7</v>
      </c>
      <c r="U152" s="221">
        <f>IF(ISERR(V152/T152),store!D150,(V152/T152))</f>
        <v>293.83066597831703</v>
      </c>
      <c r="V152" s="222">
        <f t="shared" si="4"/>
        <v>56915</v>
      </c>
    </row>
    <row r="153" spans="1:22" x14ac:dyDescent="0.35">
      <c r="A153" s="213">
        <v>149</v>
      </c>
      <c r="B153" s="214" t="s">
        <v>142</v>
      </c>
      <c r="C153" s="223" t="s">
        <v>9</v>
      </c>
      <c r="D153" s="215"/>
      <c r="E153" s="221"/>
      <c r="F153" s="215"/>
      <c r="G153" s="216"/>
      <c r="H153" s="217"/>
      <c r="I153" s="216"/>
      <c r="J153" s="215"/>
      <c r="K153" s="216"/>
      <c r="L153" s="217"/>
      <c r="M153" s="216"/>
      <c r="N153" s="215"/>
      <c r="O153" s="216"/>
      <c r="P153" s="217"/>
      <c r="Q153" s="218"/>
      <c r="R153" s="219"/>
      <c r="S153" s="216"/>
      <c r="T153" s="220">
        <f t="shared" si="5"/>
        <v>0</v>
      </c>
      <c r="U153" s="221">
        <f>IF(ISERR(V153/T153),store!D151,(V153/T153))</f>
        <v>0</v>
      </c>
      <c r="V153" s="222">
        <f t="shared" si="4"/>
        <v>0</v>
      </c>
    </row>
    <row r="154" spans="1:22" x14ac:dyDescent="0.35">
      <c r="A154" s="213">
        <v>150</v>
      </c>
      <c r="B154" s="214" t="s">
        <v>391</v>
      </c>
      <c r="C154" s="223" t="s">
        <v>9</v>
      </c>
      <c r="D154" s="215">
        <v>2.5</v>
      </c>
      <c r="E154" s="221">
        <v>480</v>
      </c>
      <c r="F154" s="215">
        <v>4.0999999999999996</v>
      </c>
      <c r="G154" s="216">
        <v>820</v>
      </c>
      <c r="H154" s="217"/>
      <c r="I154" s="216"/>
      <c r="J154" s="215"/>
      <c r="K154" s="216"/>
      <c r="L154" s="217"/>
      <c r="M154" s="216"/>
      <c r="N154" s="215">
        <v>4</v>
      </c>
      <c r="O154" s="216">
        <v>1845</v>
      </c>
      <c r="P154" s="217">
        <v>10</v>
      </c>
      <c r="Q154" s="218">
        <v>3092</v>
      </c>
      <c r="R154" s="219">
        <v>10.199999999999999</v>
      </c>
      <c r="S154" s="216">
        <v>2040</v>
      </c>
      <c r="T154" s="220">
        <f t="shared" si="5"/>
        <v>30.799999999999997</v>
      </c>
      <c r="U154" s="221">
        <f>IF(ISERR(V154/T154),store!D152,(V154/T154))</f>
        <v>268.73376623376623</v>
      </c>
      <c r="V154" s="222">
        <f t="shared" si="4"/>
        <v>8277</v>
      </c>
    </row>
    <row r="155" spans="1:22" x14ac:dyDescent="0.35">
      <c r="A155" s="213">
        <v>151</v>
      </c>
      <c r="B155" s="214" t="s">
        <v>143</v>
      </c>
      <c r="C155" s="223" t="s">
        <v>9</v>
      </c>
      <c r="D155" s="215"/>
      <c r="E155" s="221"/>
      <c r="F155" s="215">
        <v>4</v>
      </c>
      <c r="G155" s="216">
        <v>1360</v>
      </c>
      <c r="H155" s="217"/>
      <c r="I155" s="216"/>
      <c r="J155" s="215">
        <v>5</v>
      </c>
      <c r="K155" s="216">
        <v>1768</v>
      </c>
      <c r="L155" s="217"/>
      <c r="M155" s="216"/>
      <c r="N155" s="215">
        <v>10</v>
      </c>
      <c r="O155" s="216">
        <v>3250</v>
      </c>
      <c r="P155" s="217">
        <v>21</v>
      </c>
      <c r="Q155" s="218">
        <v>7101</v>
      </c>
      <c r="R155" s="219">
        <v>8.25</v>
      </c>
      <c r="S155" s="216">
        <v>2805</v>
      </c>
      <c r="T155" s="220">
        <f t="shared" si="5"/>
        <v>48.25</v>
      </c>
      <c r="U155" s="221">
        <f>IF(ISERR(V155/T155),store!D153,(V155/T155))</f>
        <v>337.49222797927462</v>
      </c>
      <c r="V155" s="222">
        <f t="shared" si="4"/>
        <v>16284</v>
      </c>
    </row>
    <row r="156" spans="1:22" x14ac:dyDescent="0.35">
      <c r="A156" s="213">
        <v>152</v>
      </c>
      <c r="B156" s="214" t="s">
        <v>294</v>
      </c>
      <c r="C156" s="223" t="s">
        <v>9</v>
      </c>
      <c r="D156" s="215">
        <v>10.5</v>
      </c>
      <c r="E156" s="221">
        <v>3360</v>
      </c>
      <c r="F156" s="215"/>
      <c r="G156" s="216"/>
      <c r="H156" s="217"/>
      <c r="I156" s="216"/>
      <c r="J156" s="215"/>
      <c r="K156" s="216"/>
      <c r="L156" s="217"/>
      <c r="M156" s="216"/>
      <c r="N156" s="215"/>
      <c r="O156" s="216"/>
      <c r="P156" s="217"/>
      <c r="Q156" s="218"/>
      <c r="R156" s="219">
        <v>10.7</v>
      </c>
      <c r="S156" s="216">
        <v>3745</v>
      </c>
      <c r="T156" s="220">
        <f t="shared" si="5"/>
        <v>21.2</v>
      </c>
      <c r="U156" s="221">
        <f>IF(ISERR(V156/T156),store!D154,(V156/T156))</f>
        <v>335.14150943396226</v>
      </c>
      <c r="V156" s="222">
        <f t="shared" si="4"/>
        <v>7105</v>
      </c>
    </row>
    <row r="157" spans="1:22" x14ac:dyDescent="0.35">
      <c r="A157" s="213">
        <v>153</v>
      </c>
      <c r="B157" s="214" t="s">
        <v>144</v>
      </c>
      <c r="C157" s="223" t="s">
        <v>9</v>
      </c>
      <c r="D157" s="215"/>
      <c r="E157" s="221"/>
      <c r="F157" s="215"/>
      <c r="G157" s="216"/>
      <c r="H157" s="217"/>
      <c r="I157" s="216"/>
      <c r="J157" s="215"/>
      <c r="K157" s="216"/>
      <c r="L157" s="217"/>
      <c r="M157" s="216"/>
      <c r="N157" s="215"/>
      <c r="O157" s="216"/>
      <c r="P157" s="217"/>
      <c r="Q157" s="218"/>
      <c r="R157" s="219"/>
      <c r="S157" s="216"/>
      <c r="T157" s="220">
        <f t="shared" si="5"/>
        <v>0</v>
      </c>
      <c r="U157" s="221">
        <f>IF(ISERR(V157/T157),store!D155,(V157/T157))</f>
        <v>1949.7692953020135</v>
      </c>
      <c r="V157" s="222">
        <f t="shared" si="4"/>
        <v>0</v>
      </c>
    </row>
    <row r="158" spans="1:22" x14ac:dyDescent="0.35">
      <c r="A158" s="213">
        <v>154</v>
      </c>
      <c r="B158" s="214" t="s">
        <v>145</v>
      </c>
      <c r="C158" s="223" t="s">
        <v>9</v>
      </c>
      <c r="D158" s="215"/>
      <c r="E158" s="221"/>
      <c r="F158" s="215"/>
      <c r="G158" s="216"/>
      <c r="H158" s="217"/>
      <c r="I158" s="216"/>
      <c r="J158" s="215"/>
      <c r="K158" s="216"/>
      <c r="L158" s="217"/>
      <c r="M158" s="216"/>
      <c r="N158" s="215"/>
      <c r="O158" s="216"/>
      <c r="P158" s="217"/>
      <c r="Q158" s="218"/>
      <c r="R158" s="219"/>
      <c r="S158" s="216"/>
      <c r="T158" s="220">
        <f t="shared" si="5"/>
        <v>0</v>
      </c>
      <c r="U158" s="221">
        <f>IF(ISERR(V158/T158),store!D156,(V158/T158))</f>
        <v>1000</v>
      </c>
      <c r="V158" s="222">
        <f t="shared" si="4"/>
        <v>0</v>
      </c>
    </row>
    <row r="159" spans="1:22" x14ac:dyDescent="0.35">
      <c r="A159" s="213">
        <v>155</v>
      </c>
      <c r="B159" s="214" t="s">
        <v>146</v>
      </c>
      <c r="C159" s="223" t="s">
        <v>9</v>
      </c>
      <c r="D159" s="215"/>
      <c r="E159" s="221"/>
      <c r="F159" s="215"/>
      <c r="G159" s="216"/>
      <c r="H159" s="217"/>
      <c r="I159" s="216"/>
      <c r="J159" s="215"/>
      <c r="K159" s="216"/>
      <c r="L159" s="217"/>
      <c r="M159" s="216"/>
      <c r="N159" s="215"/>
      <c r="O159" s="216"/>
      <c r="P159" s="217"/>
      <c r="Q159" s="218"/>
      <c r="R159" s="219"/>
      <c r="S159" s="216"/>
      <c r="T159" s="220">
        <f t="shared" si="5"/>
        <v>0</v>
      </c>
      <c r="U159" s="221">
        <f>IF(ISERR(V159/T159),store!D157,(V159/T159))</f>
        <v>0</v>
      </c>
      <c r="V159" s="222">
        <f t="shared" si="4"/>
        <v>0</v>
      </c>
    </row>
    <row r="160" spans="1:22" x14ac:dyDescent="0.35">
      <c r="A160" s="213">
        <v>156</v>
      </c>
      <c r="B160" s="214" t="s">
        <v>147</v>
      </c>
      <c r="C160" s="223" t="s">
        <v>9</v>
      </c>
      <c r="D160" s="215"/>
      <c r="E160" s="221"/>
      <c r="F160" s="215"/>
      <c r="G160" s="216"/>
      <c r="H160" s="217"/>
      <c r="I160" s="216"/>
      <c r="J160" s="215"/>
      <c r="K160" s="216"/>
      <c r="L160" s="217"/>
      <c r="M160" s="216"/>
      <c r="N160" s="215"/>
      <c r="O160" s="216"/>
      <c r="P160" s="217"/>
      <c r="Q160" s="218"/>
      <c r="R160" s="219"/>
      <c r="S160" s="216"/>
      <c r="T160" s="220">
        <f t="shared" si="5"/>
        <v>0</v>
      </c>
      <c r="U160" s="221">
        <f>IF(ISERR(V160/T160),store!D158,(V160/T160))</f>
        <v>620</v>
      </c>
      <c r="V160" s="222">
        <f t="shared" si="4"/>
        <v>0</v>
      </c>
    </row>
    <row r="161" spans="1:22" x14ac:dyDescent="0.35">
      <c r="A161" s="213">
        <v>157</v>
      </c>
      <c r="B161" s="214" t="s">
        <v>148</v>
      </c>
      <c r="C161" s="223" t="s">
        <v>9</v>
      </c>
      <c r="D161" s="215"/>
      <c r="E161" s="221"/>
      <c r="F161" s="215"/>
      <c r="G161" s="216"/>
      <c r="H161" s="217"/>
      <c r="I161" s="216"/>
      <c r="J161" s="215"/>
      <c r="K161" s="216"/>
      <c r="L161" s="217"/>
      <c r="M161" s="216"/>
      <c r="N161" s="215"/>
      <c r="O161" s="216"/>
      <c r="P161" s="217"/>
      <c r="Q161" s="218"/>
      <c r="R161" s="219"/>
      <c r="S161" s="216"/>
      <c r="T161" s="220">
        <f t="shared" si="5"/>
        <v>0</v>
      </c>
      <c r="U161" s="221">
        <f>IF(ISERR(V161/T161),store!D159,(V161/T161))</f>
        <v>0</v>
      </c>
      <c r="V161" s="222">
        <f t="shared" si="4"/>
        <v>0</v>
      </c>
    </row>
    <row r="162" spans="1:22" x14ac:dyDescent="0.35">
      <c r="A162" s="213">
        <v>158</v>
      </c>
      <c r="B162" s="214" t="s">
        <v>149</v>
      </c>
      <c r="C162" s="223" t="s">
        <v>9</v>
      </c>
      <c r="D162" s="215"/>
      <c r="E162" s="221"/>
      <c r="F162" s="215"/>
      <c r="G162" s="216"/>
      <c r="H162" s="217"/>
      <c r="I162" s="216"/>
      <c r="J162" s="215"/>
      <c r="K162" s="216"/>
      <c r="L162" s="217"/>
      <c r="M162" s="216"/>
      <c r="N162" s="215"/>
      <c r="O162" s="216"/>
      <c r="P162" s="217"/>
      <c r="Q162" s="218"/>
      <c r="R162" s="219"/>
      <c r="S162" s="216"/>
      <c r="T162" s="220">
        <f t="shared" si="5"/>
        <v>0</v>
      </c>
      <c r="U162" s="221">
        <f>IF(ISERR(V162/T162),store!D160,(V162/T162))</f>
        <v>360</v>
      </c>
      <c r="V162" s="222">
        <f t="shared" si="4"/>
        <v>0</v>
      </c>
    </row>
    <row r="163" spans="1:22" x14ac:dyDescent="0.35">
      <c r="A163" s="213">
        <v>159</v>
      </c>
      <c r="B163" s="214" t="s">
        <v>150</v>
      </c>
      <c r="C163" s="223" t="s">
        <v>9</v>
      </c>
      <c r="D163" s="215"/>
      <c r="E163" s="221"/>
      <c r="F163" s="215"/>
      <c r="G163" s="216"/>
      <c r="H163" s="217"/>
      <c r="I163" s="216"/>
      <c r="J163" s="215"/>
      <c r="K163" s="216"/>
      <c r="L163" s="217"/>
      <c r="M163" s="216"/>
      <c r="N163" s="215"/>
      <c r="O163" s="216"/>
      <c r="P163" s="217"/>
      <c r="Q163" s="218"/>
      <c r="R163" s="219"/>
      <c r="S163" s="216"/>
      <c r="T163" s="220">
        <f t="shared" si="5"/>
        <v>0</v>
      </c>
      <c r="U163" s="221">
        <f>IF(ISERR(V163/T163),store!D161,(V163/T163))</f>
        <v>633.33333333333337</v>
      </c>
      <c r="V163" s="222">
        <f t="shared" si="4"/>
        <v>0</v>
      </c>
    </row>
    <row r="164" spans="1:22" x14ac:dyDescent="0.35">
      <c r="A164" s="213">
        <v>160</v>
      </c>
      <c r="B164" s="214" t="s">
        <v>151</v>
      </c>
      <c r="C164" s="223" t="s">
        <v>9</v>
      </c>
      <c r="D164" s="215"/>
      <c r="E164" s="221"/>
      <c r="F164" s="215"/>
      <c r="G164" s="216"/>
      <c r="H164" s="217"/>
      <c r="I164" s="216"/>
      <c r="J164" s="215"/>
      <c r="K164" s="216"/>
      <c r="L164" s="217"/>
      <c r="M164" s="216"/>
      <c r="N164" s="215"/>
      <c r="O164" s="216"/>
      <c r="P164" s="217"/>
      <c r="Q164" s="218"/>
      <c r="R164" s="219"/>
      <c r="S164" s="216"/>
      <c r="T164" s="220">
        <f t="shared" si="5"/>
        <v>0</v>
      </c>
      <c r="U164" s="221">
        <f>IF(ISERR(V164/T164),store!D162,(V164/T164))</f>
        <v>1250</v>
      </c>
      <c r="V164" s="222">
        <f t="shared" si="4"/>
        <v>0</v>
      </c>
    </row>
    <row r="165" spans="1:22" x14ac:dyDescent="0.35">
      <c r="A165" s="213">
        <v>161</v>
      </c>
      <c r="B165" s="214" t="s">
        <v>152</v>
      </c>
      <c r="C165" s="223" t="s">
        <v>9</v>
      </c>
      <c r="D165" s="215"/>
      <c r="E165" s="221"/>
      <c r="F165" s="215"/>
      <c r="G165" s="216"/>
      <c r="H165" s="217"/>
      <c r="I165" s="216"/>
      <c r="J165" s="215"/>
      <c r="K165" s="216"/>
      <c r="L165" s="217"/>
      <c r="M165" s="216"/>
      <c r="N165" s="215"/>
      <c r="O165" s="216"/>
      <c r="P165" s="217"/>
      <c r="Q165" s="218"/>
      <c r="R165" s="219"/>
      <c r="S165" s="216"/>
      <c r="T165" s="220">
        <f t="shared" si="5"/>
        <v>0</v>
      </c>
      <c r="U165" s="221">
        <f>IF(ISERR(V165/T165),store!D163,(V165/T165))</f>
        <v>0</v>
      </c>
      <c r="V165" s="222">
        <f t="shared" si="4"/>
        <v>0</v>
      </c>
    </row>
    <row r="166" spans="1:22" x14ac:dyDescent="0.35">
      <c r="A166" s="213">
        <v>162</v>
      </c>
      <c r="B166" s="214" t="s">
        <v>153</v>
      </c>
      <c r="C166" s="223" t="s">
        <v>9</v>
      </c>
      <c r="D166" s="215"/>
      <c r="E166" s="221"/>
      <c r="F166" s="215"/>
      <c r="G166" s="216"/>
      <c r="H166" s="217"/>
      <c r="I166" s="216"/>
      <c r="J166" s="215"/>
      <c r="K166" s="216"/>
      <c r="L166" s="217"/>
      <c r="M166" s="216"/>
      <c r="N166" s="215"/>
      <c r="O166" s="216"/>
      <c r="P166" s="217"/>
      <c r="Q166" s="218"/>
      <c r="R166" s="219"/>
      <c r="S166" s="216"/>
      <c r="T166" s="220">
        <f t="shared" si="5"/>
        <v>0</v>
      </c>
      <c r="U166" s="221">
        <f>IF(ISERR(V166/T166),store!D164,(V166/T166))</f>
        <v>180</v>
      </c>
      <c r="V166" s="222">
        <f t="shared" si="4"/>
        <v>0</v>
      </c>
    </row>
    <row r="167" spans="1:22" x14ac:dyDescent="0.35">
      <c r="A167" s="213">
        <v>163</v>
      </c>
      <c r="B167" s="214" t="s">
        <v>154</v>
      </c>
      <c r="C167" s="223" t="s">
        <v>9</v>
      </c>
      <c r="D167" s="215"/>
      <c r="E167" s="221"/>
      <c r="F167" s="215"/>
      <c r="G167" s="216"/>
      <c r="H167" s="217"/>
      <c r="I167" s="216"/>
      <c r="J167" s="215"/>
      <c r="K167" s="216"/>
      <c r="L167" s="217"/>
      <c r="M167" s="216"/>
      <c r="N167" s="215"/>
      <c r="O167" s="216"/>
      <c r="P167" s="217"/>
      <c r="Q167" s="218"/>
      <c r="R167" s="219"/>
      <c r="S167" s="216"/>
      <c r="T167" s="220">
        <f t="shared" si="5"/>
        <v>0</v>
      </c>
      <c r="U167" s="221">
        <f>IF(ISERR(V167/T167),store!D165,(V167/T167))</f>
        <v>0</v>
      </c>
      <c r="V167" s="222">
        <f t="shared" si="4"/>
        <v>0</v>
      </c>
    </row>
    <row r="168" spans="1:22" x14ac:dyDescent="0.35">
      <c r="A168" s="213">
        <v>164</v>
      </c>
      <c r="B168" s="214" t="s">
        <v>155</v>
      </c>
      <c r="C168" s="223" t="s">
        <v>9</v>
      </c>
      <c r="D168" s="215"/>
      <c r="E168" s="221"/>
      <c r="F168" s="215"/>
      <c r="G168" s="216"/>
      <c r="H168" s="217"/>
      <c r="I168" s="216"/>
      <c r="J168" s="215"/>
      <c r="K168" s="216"/>
      <c r="L168" s="217"/>
      <c r="M168" s="216"/>
      <c r="N168" s="215"/>
      <c r="O168" s="216"/>
      <c r="P168" s="217"/>
      <c r="Q168" s="218"/>
      <c r="R168" s="219"/>
      <c r="S168" s="216"/>
      <c r="T168" s="220">
        <f t="shared" si="5"/>
        <v>0</v>
      </c>
      <c r="U168" s="221">
        <f>IF(ISERR(V168/T168),store!D166,(V168/T168))</f>
        <v>0</v>
      </c>
      <c r="V168" s="222">
        <f t="shared" si="4"/>
        <v>0</v>
      </c>
    </row>
    <row r="169" spans="1:22" x14ac:dyDescent="0.35">
      <c r="A169" s="213">
        <v>165</v>
      </c>
      <c r="B169" s="214" t="s">
        <v>156</v>
      </c>
      <c r="C169" s="223" t="s">
        <v>9</v>
      </c>
      <c r="D169" s="215"/>
      <c r="E169" s="221"/>
      <c r="F169" s="215"/>
      <c r="G169" s="216"/>
      <c r="H169" s="217"/>
      <c r="I169" s="216"/>
      <c r="J169" s="215"/>
      <c r="K169" s="216"/>
      <c r="L169" s="217"/>
      <c r="M169" s="216"/>
      <c r="N169" s="215"/>
      <c r="O169" s="216"/>
      <c r="P169" s="217"/>
      <c r="Q169" s="218"/>
      <c r="R169" s="219"/>
      <c r="S169" s="216"/>
      <c r="T169" s="220">
        <f t="shared" si="5"/>
        <v>0</v>
      </c>
      <c r="U169" s="221">
        <f>IF(ISERR(V169/T169),store!D167,(V169/T169))</f>
        <v>400</v>
      </c>
      <c r="V169" s="222">
        <f t="shared" si="4"/>
        <v>0</v>
      </c>
    </row>
    <row r="170" spans="1:22" x14ac:dyDescent="0.35">
      <c r="A170" s="213">
        <v>166</v>
      </c>
      <c r="B170" s="214" t="s">
        <v>157</v>
      </c>
      <c r="C170" s="223" t="s">
        <v>9</v>
      </c>
      <c r="D170" s="215"/>
      <c r="E170" s="221"/>
      <c r="F170" s="215"/>
      <c r="G170" s="216"/>
      <c r="H170" s="217"/>
      <c r="I170" s="216"/>
      <c r="J170" s="215"/>
      <c r="K170" s="216"/>
      <c r="L170" s="217">
        <v>5</v>
      </c>
      <c r="M170" s="216">
        <v>2652</v>
      </c>
      <c r="N170" s="215"/>
      <c r="O170" s="216"/>
      <c r="P170" s="217"/>
      <c r="Q170" s="218"/>
      <c r="R170" s="219"/>
      <c r="S170" s="216"/>
      <c r="T170" s="220">
        <f t="shared" si="5"/>
        <v>5</v>
      </c>
      <c r="U170" s="221">
        <f>IF(ISERR(V170/T170),store!D168,(V170/T170))</f>
        <v>530.4</v>
      </c>
      <c r="V170" s="222">
        <f t="shared" si="4"/>
        <v>2652</v>
      </c>
    </row>
    <row r="171" spans="1:22" x14ac:dyDescent="0.35">
      <c r="A171" s="213">
        <v>167</v>
      </c>
      <c r="B171" s="214" t="s">
        <v>4</v>
      </c>
      <c r="C171" s="223" t="s">
        <v>9</v>
      </c>
      <c r="D171" s="215"/>
      <c r="E171" s="221"/>
      <c r="F171" s="215"/>
      <c r="G171" s="216"/>
      <c r="H171" s="217"/>
      <c r="I171" s="216"/>
      <c r="J171" s="215"/>
      <c r="K171" s="216"/>
      <c r="L171" s="217"/>
      <c r="M171" s="216"/>
      <c r="N171" s="215"/>
      <c r="O171" s="216"/>
      <c r="P171" s="217"/>
      <c r="Q171" s="218"/>
      <c r="R171" s="219"/>
      <c r="S171" s="216"/>
      <c r="T171" s="220">
        <f t="shared" si="5"/>
        <v>0</v>
      </c>
      <c r="U171" s="221">
        <f>IF(ISERR(V171/T171),store!D169,(V171/T171))</f>
        <v>0</v>
      </c>
      <c r="V171" s="222">
        <f t="shared" si="4"/>
        <v>0</v>
      </c>
    </row>
    <row r="172" spans="1:22" x14ac:dyDescent="0.35">
      <c r="A172" s="213">
        <v>168</v>
      </c>
      <c r="B172" s="214" t="s">
        <v>158</v>
      </c>
      <c r="C172" s="223" t="s">
        <v>9</v>
      </c>
      <c r="D172" s="215"/>
      <c r="E172" s="221"/>
      <c r="F172" s="215"/>
      <c r="G172" s="216"/>
      <c r="H172" s="217"/>
      <c r="I172" s="216"/>
      <c r="J172" s="215"/>
      <c r="K172" s="216"/>
      <c r="L172" s="217"/>
      <c r="M172" s="216"/>
      <c r="N172" s="215"/>
      <c r="O172" s="216"/>
      <c r="P172" s="217"/>
      <c r="Q172" s="218"/>
      <c r="R172" s="219"/>
      <c r="S172" s="216"/>
      <c r="T172" s="220">
        <f t="shared" si="5"/>
        <v>0</v>
      </c>
      <c r="U172" s="221">
        <f>IF(ISERR(V172/T172),store!D170,(V172/T172))</f>
        <v>758.9916754720216</v>
      </c>
      <c r="V172" s="222">
        <f t="shared" si="4"/>
        <v>0</v>
      </c>
    </row>
    <row r="173" spans="1:22" x14ac:dyDescent="0.35">
      <c r="A173" s="213">
        <v>169</v>
      </c>
      <c r="B173" s="214" t="s">
        <v>242</v>
      </c>
      <c r="C173" s="223" t="s">
        <v>9</v>
      </c>
      <c r="D173" s="215"/>
      <c r="E173" s="221"/>
      <c r="F173" s="215"/>
      <c r="G173" s="216"/>
      <c r="H173" s="217"/>
      <c r="I173" s="216"/>
      <c r="J173" s="215"/>
      <c r="K173" s="216"/>
      <c r="L173" s="217"/>
      <c r="M173" s="216"/>
      <c r="N173" s="215"/>
      <c r="O173" s="216"/>
      <c r="P173" s="217"/>
      <c r="Q173" s="218"/>
      <c r="R173" s="219"/>
      <c r="S173" s="216"/>
      <c r="T173" s="220">
        <f t="shared" si="5"/>
        <v>0</v>
      </c>
      <c r="U173" s="221">
        <f>IF(ISERR(V173/T173),store!D171,(V173/T173))</f>
        <v>0</v>
      </c>
      <c r="V173" s="222">
        <f t="shared" si="4"/>
        <v>0</v>
      </c>
    </row>
    <row r="174" spans="1:22" x14ac:dyDescent="0.35">
      <c r="A174" s="213">
        <v>170</v>
      </c>
      <c r="B174" s="214" t="s">
        <v>159</v>
      </c>
      <c r="C174" s="223" t="s">
        <v>9</v>
      </c>
      <c r="D174" s="215"/>
      <c r="E174" s="221"/>
      <c r="F174" s="215"/>
      <c r="G174" s="216"/>
      <c r="H174" s="217"/>
      <c r="I174" s="216"/>
      <c r="J174" s="215"/>
      <c r="K174" s="216"/>
      <c r="L174" s="217"/>
      <c r="M174" s="216"/>
      <c r="N174" s="215"/>
      <c r="O174" s="216"/>
      <c r="P174" s="217"/>
      <c r="Q174" s="218"/>
      <c r="R174" s="219"/>
      <c r="S174" s="216"/>
      <c r="T174" s="220">
        <f t="shared" si="5"/>
        <v>0</v>
      </c>
      <c r="U174" s="221">
        <f>IF(ISERR(V174/T174),store!D172,(V174/T174))</f>
        <v>0</v>
      </c>
      <c r="V174" s="222">
        <f t="shared" si="4"/>
        <v>0</v>
      </c>
    </row>
    <row r="175" spans="1:22" x14ac:dyDescent="0.35">
      <c r="A175" s="213">
        <v>171</v>
      </c>
      <c r="B175" s="214" t="s">
        <v>160</v>
      </c>
      <c r="C175" s="223" t="s">
        <v>9</v>
      </c>
      <c r="D175" s="215"/>
      <c r="E175" s="221"/>
      <c r="F175" s="215"/>
      <c r="G175" s="216"/>
      <c r="H175" s="217"/>
      <c r="I175" s="216"/>
      <c r="J175" s="215"/>
      <c r="K175" s="216"/>
      <c r="L175" s="217"/>
      <c r="M175" s="216"/>
      <c r="N175" s="215"/>
      <c r="O175" s="216"/>
      <c r="P175" s="217"/>
      <c r="Q175" s="218"/>
      <c r="R175" s="219"/>
      <c r="S175" s="216"/>
      <c r="T175" s="220">
        <f t="shared" si="5"/>
        <v>0</v>
      </c>
      <c r="U175" s="221">
        <f>IF(ISERR(V175/T175),store!D173,(V175/T175))</f>
        <v>720.80645161290317</v>
      </c>
      <c r="V175" s="222">
        <f t="shared" si="4"/>
        <v>0</v>
      </c>
    </row>
    <row r="176" spans="1:22" x14ac:dyDescent="0.35">
      <c r="A176" s="213">
        <v>172</v>
      </c>
      <c r="B176" s="214" t="s">
        <v>161</v>
      </c>
      <c r="C176" s="223" t="s">
        <v>9</v>
      </c>
      <c r="D176" s="215"/>
      <c r="E176" s="221"/>
      <c r="F176" s="215"/>
      <c r="G176" s="216"/>
      <c r="H176" s="217"/>
      <c r="I176" s="216"/>
      <c r="J176" s="215"/>
      <c r="K176" s="216"/>
      <c r="L176" s="217"/>
      <c r="M176" s="216"/>
      <c r="N176" s="215"/>
      <c r="O176" s="216"/>
      <c r="P176" s="217"/>
      <c r="Q176" s="218"/>
      <c r="R176" s="219"/>
      <c r="S176" s="216"/>
      <c r="T176" s="220">
        <f t="shared" si="5"/>
        <v>0</v>
      </c>
      <c r="U176" s="221">
        <f>IF(ISERR(V176/T176),store!D174,(V176/T176))</f>
        <v>0</v>
      </c>
      <c r="V176" s="222">
        <f t="shared" si="4"/>
        <v>0</v>
      </c>
    </row>
    <row r="177" spans="1:22" x14ac:dyDescent="0.35">
      <c r="A177" s="213">
        <v>173</v>
      </c>
      <c r="B177" s="214" t="s">
        <v>331</v>
      </c>
      <c r="C177" s="223" t="s">
        <v>9</v>
      </c>
      <c r="D177" s="215"/>
      <c r="E177" s="221"/>
      <c r="F177" s="215"/>
      <c r="G177" s="216"/>
      <c r="H177" s="217"/>
      <c r="I177" s="216"/>
      <c r="J177" s="215"/>
      <c r="K177" s="216"/>
      <c r="L177" s="217"/>
      <c r="M177" s="216"/>
      <c r="N177" s="215"/>
      <c r="O177" s="216"/>
      <c r="P177" s="217"/>
      <c r="Q177" s="218"/>
      <c r="R177" s="219"/>
      <c r="S177" s="216"/>
      <c r="T177" s="220">
        <f t="shared" si="5"/>
        <v>0</v>
      </c>
      <c r="U177" s="221">
        <f>IF(ISERR(V177/T177),store!D175,(V177/T177))</f>
        <v>0</v>
      </c>
      <c r="V177" s="222">
        <f t="shared" si="4"/>
        <v>0</v>
      </c>
    </row>
    <row r="178" spans="1:22" x14ac:dyDescent="0.35">
      <c r="A178" s="213">
        <v>174</v>
      </c>
      <c r="B178" s="214" t="s">
        <v>162</v>
      </c>
      <c r="C178" s="223" t="s">
        <v>9</v>
      </c>
      <c r="D178" s="215"/>
      <c r="E178" s="221"/>
      <c r="F178" s="215"/>
      <c r="G178" s="216"/>
      <c r="H178" s="217"/>
      <c r="I178" s="216"/>
      <c r="J178" s="215"/>
      <c r="K178" s="216"/>
      <c r="L178" s="217"/>
      <c r="M178" s="216"/>
      <c r="N178" s="215"/>
      <c r="O178" s="216"/>
      <c r="P178" s="217"/>
      <c r="Q178" s="218"/>
      <c r="R178" s="219"/>
      <c r="S178" s="216"/>
      <c r="T178" s="220">
        <f t="shared" si="5"/>
        <v>0</v>
      </c>
      <c r="U178" s="221">
        <f>IF(ISERR(V178/T178),store!D176,(V178/T178))</f>
        <v>449.93215739484395</v>
      </c>
      <c r="V178" s="222">
        <f t="shared" si="4"/>
        <v>0</v>
      </c>
    </row>
    <row r="179" spans="1:22" x14ac:dyDescent="0.35">
      <c r="A179" s="213">
        <v>175</v>
      </c>
      <c r="B179" s="214" t="s">
        <v>6</v>
      </c>
      <c r="C179" s="223" t="s">
        <v>9</v>
      </c>
      <c r="D179" s="215">
        <v>15</v>
      </c>
      <c r="E179" s="221">
        <v>555</v>
      </c>
      <c r="F179" s="215">
        <v>15</v>
      </c>
      <c r="G179" s="216">
        <v>510</v>
      </c>
      <c r="H179" s="217">
        <v>5</v>
      </c>
      <c r="I179" s="216">
        <v>175</v>
      </c>
      <c r="J179" s="215">
        <v>2</v>
      </c>
      <c r="K179" s="216">
        <v>60</v>
      </c>
      <c r="L179" s="217">
        <v>5</v>
      </c>
      <c r="M179" s="216">
        <v>175</v>
      </c>
      <c r="N179" s="215">
        <v>10</v>
      </c>
      <c r="O179" s="216">
        <v>300</v>
      </c>
      <c r="P179" s="217">
        <v>20</v>
      </c>
      <c r="Q179" s="218">
        <v>600</v>
      </c>
      <c r="R179" s="219">
        <v>20</v>
      </c>
      <c r="S179" s="216">
        <v>600</v>
      </c>
      <c r="T179" s="220">
        <f t="shared" si="5"/>
        <v>92</v>
      </c>
      <c r="U179" s="221">
        <f>IF(ISERR(V179/T179),store!D177,(V179/T179))</f>
        <v>32.336956521739133</v>
      </c>
      <c r="V179" s="222">
        <f t="shared" si="4"/>
        <v>2975</v>
      </c>
    </row>
    <row r="180" spans="1:22" x14ac:dyDescent="0.35">
      <c r="A180" s="213">
        <v>176</v>
      </c>
      <c r="B180" s="214" t="s">
        <v>346</v>
      </c>
      <c r="C180" s="223" t="s">
        <v>9</v>
      </c>
      <c r="D180" s="215">
        <v>5</v>
      </c>
      <c r="E180" s="221">
        <v>275</v>
      </c>
      <c r="F180" s="215">
        <v>10</v>
      </c>
      <c r="G180" s="216">
        <v>550</v>
      </c>
      <c r="H180" s="217">
        <v>4</v>
      </c>
      <c r="I180" s="216">
        <v>220</v>
      </c>
      <c r="J180" s="215">
        <v>5</v>
      </c>
      <c r="K180" s="216">
        <v>275</v>
      </c>
      <c r="L180" s="217">
        <v>5</v>
      </c>
      <c r="M180" s="216">
        <v>275</v>
      </c>
      <c r="N180" s="215">
        <v>10</v>
      </c>
      <c r="O180" s="216">
        <v>550</v>
      </c>
      <c r="P180" s="217">
        <v>20</v>
      </c>
      <c r="Q180" s="218">
        <v>1000</v>
      </c>
      <c r="R180" s="219">
        <v>15</v>
      </c>
      <c r="S180" s="216">
        <v>780</v>
      </c>
      <c r="T180" s="220">
        <f t="shared" si="5"/>
        <v>74</v>
      </c>
      <c r="U180" s="221">
        <f>IF(ISERR(V180/T180),store!D178,(V180/T180))</f>
        <v>53.04054054054054</v>
      </c>
      <c r="V180" s="222">
        <f t="shared" si="4"/>
        <v>3925</v>
      </c>
    </row>
    <row r="181" spans="1:22" x14ac:dyDescent="0.35">
      <c r="A181" s="213">
        <v>177</v>
      </c>
      <c r="B181" s="214" t="s">
        <v>164</v>
      </c>
      <c r="C181" s="223" t="s">
        <v>9</v>
      </c>
      <c r="D181" s="215">
        <v>0.5</v>
      </c>
      <c r="E181" s="221">
        <v>70</v>
      </c>
      <c r="F181" s="215">
        <v>1</v>
      </c>
      <c r="G181" s="216">
        <v>140</v>
      </c>
      <c r="H181" s="217">
        <v>0.5</v>
      </c>
      <c r="I181" s="216">
        <v>70</v>
      </c>
      <c r="J181" s="215">
        <v>0.5</v>
      </c>
      <c r="K181" s="216">
        <v>70</v>
      </c>
      <c r="L181" s="217">
        <v>0.5</v>
      </c>
      <c r="M181" s="216">
        <v>70</v>
      </c>
      <c r="N181" s="215">
        <v>2</v>
      </c>
      <c r="O181" s="216">
        <v>260</v>
      </c>
      <c r="P181" s="217">
        <v>3</v>
      </c>
      <c r="Q181" s="218">
        <v>420</v>
      </c>
      <c r="R181" s="219">
        <v>2</v>
      </c>
      <c r="S181" s="216">
        <v>240</v>
      </c>
      <c r="T181" s="220">
        <f t="shared" si="5"/>
        <v>10</v>
      </c>
      <c r="U181" s="221">
        <f>IF(ISERR(V181/T181),store!D179,(V181/T181))</f>
        <v>134</v>
      </c>
      <c r="V181" s="222">
        <f t="shared" si="4"/>
        <v>1340</v>
      </c>
    </row>
    <row r="182" spans="1:22" x14ac:dyDescent="0.35">
      <c r="A182" s="213">
        <v>178</v>
      </c>
      <c r="B182" s="214" t="s">
        <v>165</v>
      </c>
      <c r="C182" s="223" t="s">
        <v>9</v>
      </c>
      <c r="D182" s="215">
        <v>2</v>
      </c>
      <c r="E182" s="221">
        <v>500</v>
      </c>
      <c r="F182" s="215">
        <v>1</v>
      </c>
      <c r="G182" s="216">
        <v>220</v>
      </c>
      <c r="H182" s="217">
        <v>0.32</v>
      </c>
      <c r="I182" s="216">
        <v>70</v>
      </c>
      <c r="J182" s="215">
        <v>4</v>
      </c>
      <c r="K182" s="216">
        <v>880</v>
      </c>
      <c r="L182" s="217">
        <v>0.5</v>
      </c>
      <c r="M182" s="216">
        <v>110</v>
      </c>
      <c r="N182" s="215">
        <v>1</v>
      </c>
      <c r="O182" s="216">
        <v>220</v>
      </c>
      <c r="P182" s="217">
        <v>1</v>
      </c>
      <c r="Q182" s="218">
        <v>220</v>
      </c>
      <c r="R182" s="219">
        <v>1</v>
      </c>
      <c r="S182" s="216">
        <v>220</v>
      </c>
      <c r="T182" s="220">
        <f t="shared" si="5"/>
        <v>10.82</v>
      </c>
      <c r="U182" s="221">
        <f>IF(ISERR(V182/T182),store!D180,(V182/T182))</f>
        <v>225.5083179297597</v>
      </c>
      <c r="V182" s="222">
        <f t="shared" si="4"/>
        <v>2440</v>
      </c>
    </row>
    <row r="183" spans="1:22" x14ac:dyDescent="0.35">
      <c r="A183" s="213">
        <v>179</v>
      </c>
      <c r="B183" s="214" t="s">
        <v>357</v>
      </c>
      <c r="C183" s="223" t="s">
        <v>9</v>
      </c>
      <c r="D183" s="215">
        <v>0.5</v>
      </c>
      <c r="E183" s="221">
        <v>30</v>
      </c>
      <c r="F183" s="215">
        <v>2</v>
      </c>
      <c r="G183" s="216">
        <v>100</v>
      </c>
      <c r="H183" s="217">
        <v>0.5</v>
      </c>
      <c r="I183" s="216">
        <v>30</v>
      </c>
      <c r="J183" s="215">
        <v>0.5</v>
      </c>
      <c r="K183" s="216">
        <v>30</v>
      </c>
      <c r="L183" s="217">
        <v>0.5</v>
      </c>
      <c r="M183" s="216">
        <v>30</v>
      </c>
      <c r="N183" s="215">
        <v>1.5</v>
      </c>
      <c r="O183" s="216">
        <v>75</v>
      </c>
      <c r="P183" s="217">
        <v>2</v>
      </c>
      <c r="Q183" s="218">
        <v>100</v>
      </c>
      <c r="R183" s="219">
        <v>4</v>
      </c>
      <c r="S183" s="216">
        <v>230</v>
      </c>
      <c r="T183" s="220">
        <f t="shared" si="5"/>
        <v>11.5</v>
      </c>
      <c r="U183" s="221">
        <f>IF(ISERR(V183/T183),store!D181,(V183/T183))</f>
        <v>54.347826086956523</v>
      </c>
      <c r="V183" s="222">
        <f t="shared" si="4"/>
        <v>625</v>
      </c>
    </row>
    <row r="184" spans="1:22" x14ac:dyDescent="0.35">
      <c r="A184" s="213">
        <v>180</v>
      </c>
      <c r="B184" s="214" t="s">
        <v>167</v>
      </c>
      <c r="C184" s="223" t="s">
        <v>31</v>
      </c>
      <c r="D184" s="215">
        <v>20</v>
      </c>
      <c r="E184" s="221">
        <v>80</v>
      </c>
      <c r="F184" s="215">
        <v>30</v>
      </c>
      <c r="G184" s="216">
        <v>120</v>
      </c>
      <c r="H184" s="217">
        <v>10</v>
      </c>
      <c r="I184" s="216">
        <v>60</v>
      </c>
      <c r="J184" s="215">
        <v>12</v>
      </c>
      <c r="K184" s="216">
        <v>72</v>
      </c>
      <c r="L184" s="217">
        <v>12</v>
      </c>
      <c r="M184" s="216">
        <v>72</v>
      </c>
      <c r="N184" s="215">
        <v>30</v>
      </c>
      <c r="O184" s="216">
        <v>180</v>
      </c>
      <c r="P184" s="217">
        <v>60</v>
      </c>
      <c r="Q184" s="218">
        <v>360</v>
      </c>
      <c r="R184" s="219">
        <v>40</v>
      </c>
      <c r="S184" s="216">
        <v>240</v>
      </c>
      <c r="T184" s="220">
        <f t="shared" si="5"/>
        <v>214</v>
      </c>
      <c r="U184" s="221">
        <f>IF(ISERR(V184/T184),store!D182,(V184/T184))</f>
        <v>5.5327102803738315</v>
      </c>
      <c r="V184" s="222">
        <f t="shared" si="4"/>
        <v>1184</v>
      </c>
    </row>
    <row r="185" spans="1:22" x14ac:dyDescent="0.35">
      <c r="A185" s="213">
        <v>181</v>
      </c>
      <c r="B185" s="214" t="s">
        <v>168</v>
      </c>
      <c r="C185" s="223" t="s">
        <v>9</v>
      </c>
      <c r="D185" s="215">
        <v>5</v>
      </c>
      <c r="E185" s="221">
        <v>150</v>
      </c>
      <c r="F185" s="215">
        <v>8</v>
      </c>
      <c r="G185" s="216">
        <v>280</v>
      </c>
      <c r="H185" s="217">
        <v>2</v>
      </c>
      <c r="I185" s="216">
        <v>70</v>
      </c>
      <c r="J185" s="215">
        <v>3</v>
      </c>
      <c r="K185" s="216">
        <v>90</v>
      </c>
      <c r="L185" s="217">
        <v>3</v>
      </c>
      <c r="M185" s="216">
        <v>90</v>
      </c>
      <c r="N185" s="215">
        <v>7</v>
      </c>
      <c r="O185" s="216">
        <v>210</v>
      </c>
      <c r="P185" s="217">
        <v>20</v>
      </c>
      <c r="Q185" s="218">
        <v>600</v>
      </c>
      <c r="R185" s="219">
        <v>10</v>
      </c>
      <c r="S185" s="216">
        <v>400</v>
      </c>
      <c r="T185" s="220">
        <f t="shared" si="5"/>
        <v>58</v>
      </c>
      <c r="U185" s="221">
        <f>IF(ISERR(V185/T185),store!D183,(V185/T185))</f>
        <v>32.586206896551722</v>
      </c>
      <c r="V185" s="222">
        <f t="shared" si="4"/>
        <v>1890</v>
      </c>
    </row>
    <row r="186" spans="1:22" x14ac:dyDescent="0.35">
      <c r="A186" s="213">
        <v>182</v>
      </c>
      <c r="B186" s="214" t="s">
        <v>169</v>
      </c>
      <c r="C186" s="223" t="s">
        <v>9</v>
      </c>
      <c r="D186" s="215">
        <v>1</v>
      </c>
      <c r="E186" s="221">
        <v>50</v>
      </c>
      <c r="F186" s="215">
        <v>1</v>
      </c>
      <c r="G186" s="216">
        <v>50</v>
      </c>
      <c r="H186" s="217"/>
      <c r="I186" s="216"/>
      <c r="J186" s="215"/>
      <c r="K186" s="216"/>
      <c r="L186" s="217"/>
      <c r="M186" s="216"/>
      <c r="N186" s="215">
        <v>1</v>
      </c>
      <c r="O186" s="216">
        <v>50</v>
      </c>
      <c r="P186" s="217">
        <v>2</v>
      </c>
      <c r="Q186" s="218">
        <v>100</v>
      </c>
      <c r="R186" s="219">
        <v>4</v>
      </c>
      <c r="S186" s="216">
        <v>180</v>
      </c>
      <c r="T186" s="220">
        <f t="shared" si="5"/>
        <v>9</v>
      </c>
      <c r="U186" s="221">
        <f>IF(ISERR(V186/T186),store!D184,(V186/T186))</f>
        <v>47.777777777777779</v>
      </c>
      <c r="V186" s="222">
        <f t="shared" si="4"/>
        <v>430</v>
      </c>
    </row>
    <row r="187" spans="1:22" x14ac:dyDescent="0.35">
      <c r="A187" s="213">
        <v>183</v>
      </c>
      <c r="B187" s="214" t="s">
        <v>170</v>
      </c>
      <c r="C187" s="223" t="s">
        <v>9</v>
      </c>
      <c r="D187" s="215"/>
      <c r="E187" s="221"/>
      <c r="F187" s="215"/>
      <c r="G187" s="216"/>
      <c r="H187" s="217"/>
      <c r="I187" s="216"/>
      <c r="J187" s="215"/>
      <c r="K187" s="216"/>
      <c r="L187" s="217"/>
      <c r="M187" s="216"/>
      <c r="N187" s="215"/>
      <c r="O187" s="216"/>
      <c r="P187" s="217"/>
      <c r="Q187" s="218"/>
      <c r="R187" s="219"/>
      <c r="S187" s="216"/>
      <c r="T187" s="220">
        <f t="shared" si="5"/>
        <v>0</v>
      </c>
      <c r="U187" s="221">
        <f>IF(ISERR(V187/T187),store!D185,(V187/T187))</f>
        <v>60</v>
      </c>
      <c r="V187" s="222">
        <f t="shared" si="4"/>
        <v>0</v>
      </c>
    </row>
    <row r="188" spans="1:22" x14ac:dyDescent="0.35">
      <c r="A188" s="213">
        <v>184</v>
      </c>
      <c r="B188" s="214" t="s">
        <v>295</v>
      </c>
      <c r="C188" s="223" t="s">
        <v>9</v>
      </c>
      <c r="D188" s="215"/>
      <c r="E188" s="221"/>
      <c r="F188" s="215">
        <v>3</v>
      </c>
      <c r="G188" s="216">
        <v>120</v>
      </c>
      <c r="H188" s="217"/>
      <c r="I188" s="216"/>
      <c r="J188" s="215"/>
      <c r="K188" s="216"/>
      <c r="L188" s="217"/>
      <c r="M188" s="216"/>
      <c r="N188" s="215">
        <v>5</v>
      </c>
      <c r="O188" s="216">
        <v>225</v>
      </c>
      <c r="P188" s="217"/>
      <c r="Q188" s="218"/>
      <c r="R188" s="219"/>
      <c r="S188" s="216"/>
      <c r="T188" s="220">
        <f t="shared" si="5"/>
        <v>8</v>
      </c>
      <c r="U188" s="221">
        <f>IF(ISERR(V188/T188),store!D186,(V188/T188))</f>
        <v>43.125</v>
      </c>
      <c r="V188" s="222">
        <f t="shared" si="4"/>
        <v>345</v>
      </c>
    </row>
    <row r="189" spans="1:22" x14ac:dyDescent="0.35">
      <c r="A189" s="213">
        <v>185</v>
      </c>
      <c r="B189" s="214" t="s">
        <v>171</v>
      </c>
      <c r="C189" s="223" t="s">
        <v>31</v>
      </c>
      <c r="D189" s="215"/>
      <c r="E189" s="221"/>
      <c r="F189" s="215"/>
      <c r="G189" s="216"/>
      <c r="H189" s="217"/>
      <c r="I189" s="216"/>
      <c r="J189" s="215"/>
      <c r="K189" s="216"/>
      <c r="L189" s="217"/>
      <c r="M189" s="216"/>
      <c r="N189" s="215"/>
      <c r="O189" s="216"/>
      <c r="P189" s="217">
        <v>14</v>
      </c>
      <c r="Q189" s="218">
        <v>490</v>
      </c>
      <c r="R189" s="219"/>
      <c r="S189" s="216"/>
      <c r="T189" s="220">
        <f t="shared" si="5"/>
        <v>14</v>
      </c>
      <c r="U189" s="221">
        <f>IF(ISERR(V189/T189),store!D187,(V189/T189))</f>
        <v>35</v>
      </c>
      <c r="V189" s="222">
        <f t="shared" si="4"/>
        <v>490</v>
      </c>
    </row>
    <row r="190" spans="1:22" x14ac:dyDescent="0.35">
      <c r="A190" s="213">
        <v>186</v>
      </c>
      <c r="B190" s="214" t="s">
        <v>356</v>
      </c>
      <c r="C190" s="223" t="s">
        <v>31</v>
      </c>
      <c r="D190" s="215"/>
      <c r="E190" s="221"/>
      <c r="F190" s="215">
        <v>30</v>
      </c>
      <c r="G190" s="216">
        <v>180</v>
      </c>
      <c r="H190" s="217"/>
      <c r="I190" s="216"/>
      <c r="J190" s="215"/>
      <c r="K190" s="216"/>
      <c r="L190" s="217"/>
      <c r="M190" s="216"/>
      <c r="N190" s="215"/>
      <c r="O190" s="216"/>
      <c r="P190" s="217">
        <v>40</v>
      </c>
      <c r="Q190" s="218">
        <v>240</v>
      </c>
      <c r="R190" s="219"/>
      <c r="S190" s="216"/>
      <c r="T190" s="220">
        <f t="shared" si="5"/>
        <v>70</v>
      </c>
      <c r="U190" s="221">
        <f>IF(ISERR(V190/T190),store!D188,(V190/T190))</f>
        <v>6</v>
      </c>
      <c r="V190" s="222">
        <f t="shared" si="4"/>
        <v>420</v>
      </c>
    </row>
    <row r="191" spans="1:22" x14ac:dyDescent="0.35">
      <c r="A191" s="213">
        <v>187</v>
      </c>
      <c r="B191" s="214" t="s">
        <v>173</v>
      </c>
      <c r="C191" s="223" t="s">
        <v>9</v>
      </c>
      <c r="D191" s="215"/>
      <c r="E191" s="221"/>
      <c r="F191" s="215"/>
      <c r="G191" s="216"/>
      <c r="H191" s="217"/>
      <c r="I191" s="216"/>
      <c r="J191" s="215"/>
      <c r="K191" s="216"/>
      <c r="L191" s="217"/>
      <c r="M191" s="216"/>
      <c r="N191" s="215"/>
      <c r="O191" s="216"/>
      <c r="P191" s="217"/>
      <c r="Q191" s="218"/>
      <c r="R191" s="219"/>
      <c r="S191" s="216"/>
      <c r="T191" s="220">
        <f t="shared" si="5"/>
        <v>0</v>
      </c>
      <c r="U191" s="221">
        <f>IF(ISERR(V191/T191),store!D189,(V191/T191))</f>
        <v>21.333333333333332</v>
      </c>
      <c r="V191" s="222">
        <f t="shared" si="4"/>
        <v>0</v>
      </c>
    </row>
    <row r="192" spans="1:22" x14ac:dyDescent="0.35">
      <c r="A192" s="213">
        <v>188</v>
      </c>
      <c r="B192" s="214" t="s">
        <v>174</v>
      </c>
      <c r="C192" s="223" t="s">
        <v>9</v>
      </c>
      <c r="D192" s="215"/>
      <c r="E192" s="221"/>
      <c r="F192" s="215"/>
      <c r="G192" s="216"/>
      <c r="H192" s="217">
        <v>10</v>
      </c>
      <c r="I192" s="216">
        <v>210</v>
      </c>
      <c r="J192" s="215"/>
      <c r="K192" s="216"/>
      <c r="L192" s="217"/>
      <c r="M192" s="216"/>
      <c r="N192" s="215"/>
      <c r="O192" s="216"/>
      <c r="P192" s="217"/>
      <c r="Q192" s="218"/>
      <c r="R192" s="219"/>
      <c r="S192" s="216"/>
      <c r="T192" s="220">
        <f t="shared" si="5"/>
        <v>10</v>
      </c>
      <c r="U192" s="221">
        <f>IF(ISERR(V192/T192),store!D190,(V192/T192))</f>
        <v>21</v>
      </c>
      <c r="V192" s="222">
        <f t="shared" si="4"/>
        <v>210</v>
      </c>
    </row>
    <row r="193" spans="1:22" x14ac:dyDescent="0.35">
      <c r="A193" s="213">
        <v>189</v>
      </c>
      <c r="B193" s="214" t="s">
        <v>175</v>
      </c>
      <c r="C193" s="223" t="s">
        <v>9</v>
      </c>
      <c r="D193" s="215"/>
      <c r="E193" s="221"/>
      <c r="F193" s="215"/>
      <c r="G193" s="216"/>
      <c r="H193" s="217"/>
      <c r="I193" s="216"/>
      <c r="J193" s="215">
        <v>10</v>
      </c>
      <c r="K193" s="216">
        <v>240</v>
      </c>
      <c r="L193" s="217"/>
      <c r="M193" s="216"/>
      <c r="N193" s="215"/>
      <c r="O193" s="216"/>
      <c r="P193" s="217"/>
      <c r="Q193" s="218"/>
      <c r="R193" s="219"/>
      <c r="S193" s="216"/>
      <c r="T193" s="220">
        <f t="shared" si="5"/>
        <v>10</v>
      </c>
      <c r="U193" s="221">
        <f>IF(ISERR(V193/T193),store!D191,(V193/T193))</f>
        <v>24</v>
      </c>
      <c r="V193" s="222">
        <f t="shared" si="4"/>
        <v>240</v>
      </c>
    </row>
    <row r="194" spans="1:22" x14ac:dyDescent="0.35">
      <c r="A194" s="213">
        <v>190</v>
      </c>
      <c r="B194" s="214" t="s">
        <v>176</v>
      </c>
      <c r="C194" s="223" t="s">
        <v>9</v>
      </c>
      <c r="D194" s="215"/>
      <c r="E194" s="221"/>
      <c r="F194" s="215"/>
      <c r="G194" s="216"/>
      <c r="H194" s="217"/>
      <c r="I194" s="216"/>
      <c r="J194" s="215"/>
      <c r="K194" s="216"/>
      <c r="L194" s="217"/>
      <c r="M194" s="216"/>
      <c r="N194" s="215"/>
      <c r="O194" s="216"/>
      <c r="P194" s="217"/>
      <c r="Q194" s="218"/>
      <c r="R194" s="219"/>
      <c r="S194" s="216"/>
      <c r="T194" s="220">
        <f t="shared" si="5"/>
        <v>0</v>
      </c>
      <c r="U194" s="221">
        <f>IF(ISERR(V194/T194),store!D192,(V194/T194))</f>
        <v>0</v>
      </c>
      <c r="V194" s="222">
        <f t="shared" si="4"/>
        <v>0</v>
      </c>
    </row>
    <row r="195" spans="1:22" x14ac:dyDescent="0.35">
      <c r="A195" s="213">
        <v>191</v>
      </c>
      <c r="B195" s="214" t="s">
        <v>177</v>
      </c>
      <c r="C195" s="223" t="s">
        <v>31</v>
      </c>
      <c r="D195" s="215"/>
      <c r="E195" s="221"/>
      <c r="F195" s="215">
        <v>8</v>
      </c>
      <c r="G195" s="216">
        <v>320</v>
      </c>
      <c r="H195" s="217"/>
      <c r="I195" s="216"/>
      <c r="J195" s="215"/>
      <c r="K195" s="216"/>
      <c r="L195" s="217"/>
      <c r="M195" s="216"/>
      <c r="N195" s="215"/>
      <c r="O195" s="216"/>
      <c r="P195" s="217"/>
      <c r="Q195" s="218"/>
      <c r="R195" s="219"/>
      <c r="S195" s="216"/>
      <c r="T195" s="220">
        <f t="shared" si="5"/>
        <v>8</v>
      </c>
      <c r="U195" s="221">
        <f>IF(ISERR(V195/T195),store!D193,(V195/T195))</f>
        <v>40</v>
      </c>
      <c r="V195" s="222">
        <f t="shared" si="4"/>
        <v>320</v>
      </c>
    </row>
    <row r="196" spans="1:22" x14ac:dyDescent="0.35">
      <c r="A196" s="213">
        <v>192</v>
      </c>
      <c r="B196" s="214" t="s">
        <v>178</v>
      </c>
      <c r="C196" s="223" t="s">
        <v>9</v>
      </c>
      <c r="D196" s="215">
        <v>5.6</v>
      </c>
      <c r="E196" s="221">
        <v>112</v>
      </c>
      <c r="F196" s="215"/>
      <c r="G196" s="216"/>
      <c r="H196" s="217"/>
      <c r="I196" s="216"/>
      <c r="J196" s="215">
        <v>5</v>
      </c>
      <c r="K196" s="216">
        <v>112</v>
      </c>
      <c r="L196" s="217"/>
      <c r="M196" s="216"/>
      <c r="N196" s="215">
        <v>3</v>
      </c>
      <c r="O196" s="216">
        <v>60</v>
      </c>
      <c r="P196" s="217">
        <v>5</v>
      </c>
      <c r="Q196" s="218">
        <v>100</v>
      </c>
      <c r="R196" s="219">
        <v>10.8</v>
      </c>
      <c r="S196" s="216">
        <v>324</v>
      </c>
      <c r="T196" s="220">
        <f t="shared" si="5"/>
        <v>29.4</v>
      </c>
      <c r="U196" s="221">
        <f>IF(ISERR(V196/T196),store!D194,(V196/T196))</f>
        <v>24.081632653061227</v>
      </c>
      <c r="V196" s="222">
        <f t="shared" si="4"/>
        <v>708</v>
      </c>
    </row>
    <row r="197" spans="1:22" x14ac:dyDescent="0.35">
      <c r="A197" s="213">
        <v>193</v>
      </c>
      <c r="B197" s="214" t="s">
        <v>358</v>
      </c>
      <c r="C197" s="223" t="s">
        <v>9</v>
      </c>
      <c r="D197" s="215">
        <v>7</v>
      </c>
      <c r="E197" s="221">
        <v>350</v>
      </c>
      <c r="F197" s="215"/>
      <c r="G197" s="216"/>
      <c r="H197" s="217"/>
      <c r="I197" s="216"/>
      <c r="J197" s="215">
        <v>3</v>
      </c>
      <c r="K197" s="216">
        <v>135</v>
      </c>
      <c r="L197" s="217"/>
      <c r="M197" s="216"/>
      <c r="N197" s="215">
        <v>13</v>
      </c>
      <c r="O197" s="216">
        <v>520</v>
      </c>
      <c r="P197" s="217">
        <v>10</v>
      </c>
      <c r="Q197" s="218">
        <v>400</v>
      </c>
      <c r="R197" s="219">
        <v>20</v>
      </c>
      <c r="S197" s="216">
        <v>700</v>
      </c>
      <c r="T197" s="220">
        <f t="shared" si="5"/>
        <v>53</v>
      </c>
      <c r="U197" s="221">
        <f>IF(ISERR(V197/T197),store!D195,(V197/T197))</f>
        <v>39.716981132075475</v>
      </c>
      <c r="V197" s="222">
        <f t="shared" ref="V197:V254" si="6">E197+G197+I197+K197+M197+O197+Q197+S197</f>
        <v>2105</v>
      </c>
    </row>
    <row r="198" spans="1:22" x14ac:dyDescent="0.35">
      <c r="A198" s="213">
        <v>194</v>
      </c>
      <c r="B198" s="214" t="s">
        <v>359</v>
      </c>
      <c r="C198" s="223" t="s">
        <v>9</v>
      </c>
      <c r="D198" s="215">
        <v>0.5</v>
      </c>
      <c r="E198" s="221">
        <v>30</v>
      </c>
      <c r="F198" s="215"/>
      <c r="G198" s="216"/>
      <c r="H198" s="217"/>
      <c r="I198" s="216"/>
      <c r="J198" s="215"/>
      <c r="K198" s="216"/>
      <c r="L198" s="217">
        <v>0.5</v>
      </c>
      <c r="M198" s="216">
        <v>30</v>
      </c>
      <c r="N198" s="215"/>
      <c r="O198" s="216"/>
      <c r="P198" s="217"/>
      <c r="Q198" s="218"/>
      <c r="R198" s="219"/>
      <c r="S198" s="216"/>
      <c r="T198" s="220">
        <f t="shared" ref="T198:T254" si="7">R198+P198+N198+L198+J198+H198+F198+D198</f>
        <v>1</v>
      </c>
      <c r="U198" s="221">
        <f>IF(ISERR(V198/T198),store!D196,(V198/T198))</f>
        <v>60</v>
      </c>
      <c r="V198" s="222">
        <f t="shared" si="6"/>
        <v>60</v>
      </c>
    </row>
    <row r="199" spans="1:22" x14ac:dyDescent="0.35">
      <c r="A199" s="213">
        <v>195</v>
      </c>
      <c r="B199" s="214" t="s">
        <v>298</v>
      </c>
      <c r="C199" s="223" t="s">
        <v>9</v>
      </c>
      <c r="D199" s="215"/>
      <c r="E199" s="221"/>
      <c r="F199" s="215">
        <v>0.5</v>
      </c>
      <c r="G199" s="216">
        <v>30</v>
      </c>
      <c r="H199" s="217"/>
      <c r="I199" s="216"/>
      <c r="J199" s="215">
        <v>0.5</v>
      </c>
      <c r="K199" s="216">
        <v>30</v>
      </c>
      <c r="L199" s="217"/>
      <c r="M199" s="216"/>
      <c r="N199" s="215">
        <v>0.5</v>
      </c>
      <c r="O199" s="216">
        <v>25</v>
      </c>
      <c r="P199" s="217">
        <v>2</v>
      </c>
      <c r="Q199" s="218">
        <v>100</v>
      </c>
      <c r="R199" s="219">
        <v>4</v>
      </c>
      <c r="S199" s="216">
        <v>180</v>
      </c>
      <c r="T199" s="220">
        <f t="shared" si="7"/>
        <v>7.5</v>
      </c>
      <c r="U199" s="221">
        <f>IF(ISERR(V199/T199),store!D197,(V199/T199))</f>
        <v>48.666666666666664</v>
      </c>
      <c r="V199" s="222">
        <f t="shared" si="6"/>
        <v>365</v>
      </c>
    </row>
    <row r="200" spans="1:22" x14ac:dyDescent="0.35">
      <c r="A200" s="213">
        <v>196</v>
      </c>
      <c r="B200" s="214" t="s">
        <v>299</v>
      </c>
      <c r="C200" s="223" t="s">
        <v>9</v>
      </c>
      <c r="D200" s="215"/>
      <c r="E200" s="221"/>
      <c r="F200" s="215">
        <v>2.5</v>
      </c>
      <c r="G200" s="216">
        <v>100</v>
      </c>
      <c r="H200" s="217">
        <v>0.5</v>
      </c>
      <c r="I200" s="216">
        <v>20</v>
      </c>
      <c r="J200" s="215">
        <v>0.5</v>
      </c>
      <c r="K200" s="216">
        <v>25</v>
      </c>
      <c r="L200" s="217">
        <v>5</v>
      </c>
      <c r="M200" s="216">
        <v>200</v>
      </c>
      <c r="N200" s="215">
        <v>1</v>
      </c>
      <c r="O200" s="216">
        <v>50</v>
      </c>
      <c r="P200" s="217">
        <v>2</v>
      </c>
      <c r="Q200" s="218">
        <v>80</v>
      </c>
      <c r="R200" s="219">
        <v>1</v>
      </c>
      <c r="S200" s="216">
        <v>50</v>
      </c>
      <c r="T200" s="220">
        <f t="shared" si="7"/>
        <v>12.5</v>
      </c>
      <c r="U200" s="221">
        <f>IF(ISERR(V200/T200),store!D198,(V200/T200))</f>
        <v>42</v>
      </c>
      <c r="V200" s="222">
        <f t="shared" si="6"/>
        <v>525</v>
      </c>
    </row>
    <row r="201" spans="1:22" x14ac:dyDescent="0.35">
      <c r="A201" s="213">
        <v>197</v>
      </c>
      <c r="B201" s="214" t="s">
        <v>300</v>
      </c>
      <c r="C201" s="223" t="s">
        <v>9</v>
      </c>
      <c r="D201" s="215">
        <v>0.25</v>
      </c>
      <c r="E201" s="221">
        <v>25</v>
      </c>
      <c r="F201" s="215">
        <v>0.5</v>
      </c>
      <c r="G201" s="216">
        <v>50</v>
      </c>
      <c r="H201" s="217"/>
      <c r="I201" s="216"/>
      <c r="J201" s="215"/>
      <c r="K201" s="216"/>
      <c r="L201" s="217"/>
      <c r="M201" s="216"/>
      <c r="N201" s="215">
        <v>0.5</v>
      </c>
      <c r="O201" s="216">
        <v>50</v>
      </c>
      <c r="P201" s="217">
        <v>1</v>
      </c>
      <c r="Q201" s="218">
        <v>100</v>
      </c>
      <c r="R201" s="219">
        <v>0.2</v>
      </c>
      <c r="S201" s="216">
        <v>20</v>
      </c>
      <c r="T201" s="220">
        <f t="shared" si="7"/>
        <v>2.4500000000000002</v>
      </c>
      <c r="U201" s="221">
        <f>IF(ISERR(V201/T201),store!D199,(V201/T201))</f>
        <v>99.999999999999986</v>
      </c>
      <c r="V201" s="222">
        <f t="shared" si="6"/>
        <v>245</v>
      </c>
    </row>
    <row r="202" spans="1:22" x14ac:dyDescent="0.35">
      <c r="A202" s="213">
        <v>198</v>
      </c>
      <c r="B202" s="214" t="s">
        <v>355</v>
      </c>
      <c r="C202" s="223" t="s">
        <v>9</v>
      </c>
      <c r="D202" s="215"/>
      <c r="E202" s="221"/>
      <c r="F202" s="215"/>
      <c r="G202" s="216"/>
      <c r="H202" s="217"/>
      <c r="I202" s="216"/>
      <c r="J202" s="215"/>
      <c r="K202" s="216"/>
      <c r="L202" s="217"/>
      <c r="M202" s="216"/>
      <c r="N202" s="215"/>
      <c r="O202" s="216"/>
      <c r="P202" s="217"/>
      <c r="Q202" s="218"/>
      <c r="R202" s="219"/>
      <c r="S202" s="216"/>
      <c r="T202" s="220">
        <f t="shared" si="7"/>
        <v>0</v>
      </c>
      <c r="U202" s="221">
        <f>IF(ISERR(V202/T202),store!D200,(V202/T202))</f>
        <v>166.66666666666669</v>
      </c>
      <c r="V202" s="222">
        <f t="shared" si="6"/>
        <v>0</v>
      </c>
    </row>
    <row r="203" spans="1:22" x14ac:dyDescent="0.35">
      <c r="A203" s="213">
        <v>199</v>
      </c>
      <c r="B203" s="214" t="s">
        <v>354</v>
      </c>
      <c r="C203" s="223" t="s">
        <v>9</v>
      </c>
      <c r="D203" s="215"/>
      <c r="E203" s="221"/>
      <c r="F203" s="215"/>
      <c r="G203" s="216"/>
      <c r="H203" s="217"/>
      <c r="I203" s="216"/>
      <c r="J203" s="215"/>
      <c r="K203" s="216"/>
      <c r="L203" s="217"/>
      <c r="M203" s="216"/>
      <c r="N203" s="215"/>
      <c r="O203" s="216"/>
      <c r="P203" s="217"/>
      <c r="Q203" s="218"/>
      <c r="R203" s="219"/>
      <c r="S203" s="216"/>
      <c r="T203" s="220">
        <f t="shared" si="7"/>
        <v>0</v>
      </c>
      <c r="U203" s="221">
        <f>IF(ISERR(V203/T203),store!D201,(V203/T203))</f>
        <v>220</v>
      </c>
      <c r="V203" s="222">
        <f t="shared" si="6"/>
        <v>0</v>
      </c>
    </row>
    <row r="204" spans="1:22" x14ac:dyDescent="0.35">
      <c r="A204" s="213">
        <v>200</v>
      </c>
      <c r="B204" s="214" t="s">
        <v>180</v>
      </c>
      <c r="C204" s="223" t="s">
        <v>9</v>
      </c>
      <c r="D204" s="215">
        <v>5</v>
      </c>
      <c r="E204" s="221">
        <v>125</v>
      </c>
      <c r="F204" s="215"/>
      <c r="G204" s="216"/>
      <c r="H204" s="217">
        <v>5</v>
      </c>
      <c r="I204" s="216">
        <v>125</v>
      </c>
      <c r="J204" s="215"/>
      <c r="K204" s="216"/>
      <c r="L204" s="217"/>
      <c r="M204" s="216"/>
      <c r="N204" s="215"/>
      <c r="O204" s="216"/>
      <c r="P204" s="217"/>
      <c r="Q204" s="218"/>
      <c r="R204" s="219">
        <v>5</v>
      </c>
      <c r="S204" s="216">
        <v>125</v>
      </c>
      <c r="T204" s="220">
        <f t="shared" si="7"/>
        <v>15</v>
      </c>
      <c r="U204" s="221">
        <f>IF(ISERR(V204/T204),store!D202,(V204/T204))</f>
        <v>25</v>
      </c>
      <c r="V204" s="222">
        <f t="shared" si="6"/>
        <v>375</v>
      </c>
    </row>
    <row r="205" spans="1:22" x14ac:dyDescent="0.35">
      <c r="A205" s="213">
        <v>201</v>
      </c>
      <c r="B205" s="214" t="s">
        <v>181</v>
      </c>
      <c r="C205" s="223" t="s">
        <v>9</v>
      </c>
      <c r="D205" s="215"/>
      <c r="E205" s="221"/>
      <c r="F205" s="215"/>
      <c r="G205" s="216"/>
      <c r="H205" s="217"/>
      <c r="I205" s="216"/>
      <c r="J205" s="215"/>
      <c r="K205" s="216"/>
      <c r="L205" s="217"/>
      <c r="M205" s="216"/>
      <c r="N205" s="215"/>
      <c r="O205" s="216"/>
      <c r="P205" s="217"/>
      <c r="Q205" s="218"/>
      <c r="R205" s="219"/>
      <c r="S205" s="216"/>
      <c r="T205" s="220">
        <f t="shared" si="7"/>
        <v>0</v>
      </c>
      <c r="U205" s="221">
        <f>IF(ISERR(V205/T205),store!D203,(V205/T205))</f>
        <v>70</v>
      </c>
      <c r="V205" s="222">
        <f t="shared" si="6"/>
        <v>0</v>
      </c>
    </row>
    <row r="206" spans="1:22" x14ac:dyDescent="0.35">
      <c r="A206" s="213">
        <v>202</v>
      </c>
      <c r="B206" s="214" t="s">
        <v>182</v>
      </c>
      <c r="C206" s="223" t="s">
        <v>9</v>
      </c>
      <c r="D206" s="215">
        <v>8</v>
      </c>
      <c r="E206" s="221">
        <v>120</v>
      </c>
      <c r="F206" s="215">
        <v>14</v>
      </c>
      <c r="G206" s="216">
        <v>210</v>
      </c>
      <c r="H206" s="217"/>
      <c r="I206" s="216"/>
      <c r="J206" s="215"/>
      <c r="K206" s="216"/>
      <c r="L206" s="217"/>
      <c r="M206" s="216"/>
      <c r="N206" s="215">
        <v>40</v>
      </c>
      <c r="O206" s="216">
        <v>600</v>
      </c>
      <c r="P206" s="217"/>
      <c r="Q206" s="218"/>
      <c r="R206" s="219">
        <v>14</v>
      </c>
      <c r="S206" s="216">
        <v>280</v>
      </c>
      <c r="T206" s="220">
        <f t="shared" si="7"/>
        <v>76</v>
      </c>
      <c r="U206" s="221">
        <f>IF(ISERR(V206/T206),store!D204,(V206/T206))</f>
        <v>15.921052631578947</v>
      </c>
      <c r="V206" s="222">
        <f t="shared" si="6"/>
        <v>1210</v>
      </c>
    </row>
    <row r="207" spans="1:22" x14ac:dyDescent="0.35">
      <c r="A207" s="213">
        <v>203</v>
      </c>
      <c r="B207" s="214" t="s">
        <v>183</v>
      </c>
      <c r="C207" s="223" t="s">
        <v>9</v>
      </c>
      <c r="D207" s="215"/>
      <c r="E207" s="221"/>
      <c r="F207" s="215">
        <v>1</v>
      </c>
      <c r="G207" s="216">
        <v>20</v>
      </c>
      <c r="H207" s="217"/>
      <c r="I207" s="216"/>
      <c r="J207" s="215"/>
      <c r="K207" s="216"/>
      <c r="L207" s="217">
        <v>20</v>
      </c>
      <c r="M207" s="216">
        <v>600</v>
      </c>
      <c r="N207" s="215">
        <v>1</v>
      </c>
      <c r="O207" s="216">
        <v>20</v>
      </c>
      <c r="P207" s="217"/>
      <c r="Q207" s="218"/>
      <c r="R207" s="219"/>
      <c r="S207" s="216"/>
      <c r="T207" s="220">
        <f t="shared" si="7"/>
        <v>22</v>
      </c>
      <c r="U207" s="221">
        <f>IF(ISERR(V207/T207),store!D205,(V207/T207))</f>
        <v>29.09090909090909</v>
      </c>
      <c r="V207" s="222">
        <f t="shared" si="6"/>
        <v>640</v>
      </c>
    </row>
    <row r="208" spans="1:22" x14ac:dyDescent="0.35">
      <c r="A208" s="213">
        <v>204</v>
      </c>
      <c r="B208" s="214" t="s">
        <v>184</v>
      </c>
      <c r="C208" s="223" t="s">
        <v>9</v>
      </c>
      <c r="D208" s="215">
        <v>5</v>
      </c>
      <c r="E208" s="221">
        <v>175</v>
      </c>
      <c r="F208" s="215">
        <v>1</v>
      </c>
      <c r="G208" s="216">
        <v>40</v>
      </c>
      <c r="H208" s="217"/>
      <c r="I208" s="216"/>
      <c r="J208" s="215"/>
      <c r="K208" s="216"/>
      <c r="L208" s="217"/>
      <c r="M208" s="216"/>
      <c r="N208" s="215">
        <v>5</v>
      </c>
      <c r="O208" s="216">
        <v>175</v>
      </c>
      <c r="P208" s="217">
        <v>5</v>
      </c>
      <c r="Q208" s="218">
        <v>150</v>
      </c>
      <c r="R208" s="219">
        <v>10</v>
      </c>
      <c r="S208" s="216">
        <v>350</v>
      </c>
      <c r="T208" s="220">
        <f t="shared" si="7"/>
        <v>26</v>
      </c>
      <c r="U208" s="221">
        <f>IF(ISERR(V208/T208),store!D206,(V208/T208))</f>
        <v>34.230769230769234</v>
      </c>
      <c r="V208" s="222">
        <f t="shared" si="6"/>
        <v>890</v>
      </c>
    </row>
    <row r="209" spans="1:22" x14ac:dyDescent="0.35">
      <c r="A209" s="213">
        <v>205</v>
      </c>
      <c r="B209" s="214" t="s">
        <v>185</v>
      </c>
      <c r="C209" s="223" t="s">
        <v>9</v>
      </c>
      <c r="D209" s="215">
        <v>5</v>
      </c>
      <c r="E209" s="221">
        <v>300</v>
      </c>
      <c r="F209" s="215"/>
      <c r="G209" s="216"/>
      <c r="H209" s="217"/>
      <c r="I209" s="216"/>
      <c r="J209" s="215">
        <v>5</v>
      </c>
      <c r="K209" s="216">
        <v>300</v>
      </c>
      <c r="L209" s="217">
        <v>5</v>
      </c>
      <c r="M209" s="216">
        <v>300</v>
      </c>
      <c r="N209" s="215"/>
      <c r="O209" s="216"/>
      <c r="P209" s="217"/>
      <c r="Q209" s="218"/>
      <c r="R209" s="219">
        <v>5</v>
      </c>
      <c r="S209" s="216">
        <v>250</v>
      </c>
      <c r="T209" s="220">
        <f t="shared" si="7"/>
        <v>20</v>
      </c>
      <c r="U209" s="221">
        <f>IF(ISERR(V209/T209),store!D207,(V209/T209))</f>
        <v>57.5</v>
      </c>
      <c r="V209" s="222">
        <f t="shared" si="6"/>
        <v>1150</v>
      </c>
    </row>
    <row r="210" spans="1:22" x14ac:dyDescent="0.35">
      <c r="A210" s="213">
        <v>206</v>
      </c>
      <c r="B210" s="214" t="s">
        <v>186</v>
      </c>
      <c r="C210" s="223" t="s">
        <v>9</v>
      </c>
      <c r="D210" s="215"/>
      <c r="E210" s="221"/>
      <c r="F210" s="215"/>
      <c r="G210" s="216"/>
      <c r="H210" s="217"/>
      <c r="I210" s="216"/>
      <c r="J210" s="215"/>
      <c r="K210" s="216"/>
      <c r="L210" s="217"/>
      <c r="M210" s="216"/>
      <c r="N210" s="215"/>
      <c r="O210" s="216"/>
      <c r="P210" s="217"/>
      <c r="Q210" s="218"/>
      <c r="R210" s="219"/>
      <c r="S210" s="216"/>
      <c r="T210" s="220">
        <f t="shared" si="7"/>
        <v>0</v>
      </c>
      <c r="U210" s="221">
        <f>IF(ISERR(V210/T210),store!D208,(V210/T210))</f>
        <v>0</v>
      </c>
      <c r="V210" s="222">
        <f t="shared" si="6"/>
        <v>0</v>
      </c>
    </row>
    <row r="211" spans="1:22" x14ac:dyDescent="0.35">
      <c r="A211" s="213">
        <v>207</v>
      </c>
      <c r="B211" s="214" t="s">
        <v>187</v>
      </c>
      <c r="C211" s="223" t="s">
        <v>9</v>
      </c>
      <c r="D211" s="215"/>
      <c r="E211" s="221"/>
      <c r="F211" s="215"/>
      <c r="G211" s="216"/>
      <c r="H211" s="217"/>
      <c r="I211" s="216"/>
      <c r="J211" s="215"/>
      <c r="K211" s="216"/>
      <c r="L211" s="217"/>
      <c r="M211" s="216"/>
      <c r="N211" s="215"/>
      <c r="O211" s="216"/>
      <c r="P211" s="217"/>
      <c r="Q211" s="218"/>
      <c r="R211" s="219"/>
      <c r="S211" s="216"/>
      <c r="T211" s="220">
        <f t="shared" si="7"/>
        <v>0</v>
      </c>
      <c r="U211" s="221">
        <f>IF(ISERR(V211/T211),store!D209,(V211/T211))</f>
        <v>80</v>
      </c>
      <c r="V211" s="222">
        <f t="shared" si="6"/>
        <v>0</v>
      </c>
    </row>
    <row r="212" spans="1:22" x14ac:dyDescent="0.35">
      <c r="A212" s="213">
        <v>208</v>
      </c>
      <c r="B212" s="214" t="s">
        <v>362</v>
      </c>
      <c r="C212" s="223" t="s">
        <v>9</v>
      </c>
      <c r="D212" s="215"/>
      <c r="E212" s="221"/>
      <c r="F212" s="215"/>
      <c r="G212" s="216"/>
      <c r="H212" s="217"/>
      <c r="I212" s="216"/>
      <c r="J212" s="215"/>
      <c r="K212" s="216"/>
      <c r="L212" s="217"/>
      <c r="M212" s="216"/>
      <c r="N212" s="215"/>
      <c r="O212" s="216"/>
      <c r="P212" s="217"/>
      <c r="Q212" s="218"/>
      <c r="R212" s="219"/>
      <c r="S212" s="216"/>
      <c r="T212" s="220">
        <f t="shared" si="7"/>
        <v>0</v>
      </c>
      <c r="U212" s="221">
        <f>IF(ISERR(V212/T212),store!D210,(V212/T212))</f>
        <v>150</v>
      </c>
      <c r="V212" s="222">
        <f t="shared" si="6"/>
        <v>0</v>
      </c>
    </row>
    <row r="213" spans="1:22" x14ac:dyDescent="0.35">
      <c r="A213" s="213">
        <v>209</v>
      </c>
      <c r="B213" s="214" t="s">
        <v>311</v>
      </c>
      <c r="C213" s="223" t="s">
        <v>9</v>
      </c>
      <c r="D213" s="215"/>
      <c r="E213" s="221"/>
      <c r="F213" s="215"/>
      <c r="G213" s="216"/>
      <c r="H213" s="217"/>
      <c r="I213" s="216"/>
      <c r="J213" s="215"/>
      <c r="K213" s="216"/>
      <c r="L213" s="217"/>
      <c r="M213" s="216"/>
      <c r="N213" s="215"/>
      <c r="O213" s="216"/>
      <c r="P213" s="217"/>
      <c r="Q213" s="218"/>
      <c r="R213" s="219"/>
      <c r="S213" s="216"/>
      <c r="T213" s="220">
        <f t="shared" si="7"/>
        <v>0</v>
      </c>
      <c r="U213" s="221">
        <f>IF(ISERR(V213/T213),store!D211,(V213/T213))</f>
        <v>50</v>
      </c>
      <c r="V213" s="222">
        <f t="shared" si="6"/>
        <v>0</v>
      </c>
    </row>
    <row r="214" spans="1:22" x14ac:dyDescent="0.35">
      <c r="A214" s="213">
        <v>210</v>
      </c>
      <c r="B214" s="214" t="s">
        <v>302</v>
      </c>
      <c r="C214" s="223" t="s">
        <v>9</v>
      </c>
      <c r="D214" s="215"/>
      <c r="E214" s="221"/>
      <c r="F214" s="215"/>
      <c r="G214" s="216"/>
      <c r="H214" s="217"/>
      <c r="I214" s="216"/>
      <c r="J214" s="215"/>
      <c r="K214" s="216"/>
      <c r="L214" s="217"/>
      <c r="M214" s="216"/>
      <c r="N214" s="215"/>
      <c r="O214" s="216"/>
      <c r="P214" s="217"/>
      <c r="Q214" s="218"/>
      <c r="R214" s="219"/>
      <c r="S214" s="216"/>
      <c r="T214" s="220">
        <f t="shared" si="7"/>
        <v>0</v>
      </c>
      <c r="U214" s="221">
        <f>IF(ISERR(V214/T214),store!D212,(V214/T214))</f>
        <v>362.66666666666669</v>
      </c>
      <c r="V214" s="222">
        <f t="shared" si="6"/>
        <v>0</v>
      </c>
    </row>
    <row r="215" spans="1:22" x14ac:dyDescent="0.35">
      <c r="A215" s="213">
        <v>211</v>
      </c>
      <c r="B215" s="214" t="s">
        <v>188</v>
      </c>
      <c r="C215" s="223" t="s">
        <v>9</v>
      </c>
      <c r="D215" s="215"/>
      <c r="E215" s="221"/>
      <c r="F215" s="215"/>
      <c r="G215" s="216"/>
      <c r="H215" s="217"/>
      <c r="I215" s="216"/>
      <c r="J215" s="215"/>
      <c r="K215" s="216"/>
      <c r="L215" s="217"/>
      <c r="M215" s="216"/>
      <c r="N215" s="215"/>
      <c r="O215" s="216"/>
      <c r="P215" s="217"/>
      <c r="Q215" s="218"/>
      <c r="R215" s="219"/>
      <c r="S215" s="216"/>
      <c r="T215" s="220">
        <f t="shared" si="7"/>
        <v>0</v>
      </c>
      <c r="U215" s="221">
        <f>IF(ISERR(V215/T215),store!D213,(V215/T215))</f>
        <v>0</v>
      </c>
      <c r="V215" s="222">
        <f t="shared" si="6"/>
        <v>0</v>
      </c>
    </row>
    <row r="216" spans="1:22" x14ac:dyDescent="0.35">
      <c r="A216" s="213">
        <v>212</v>
      </c>
      <c r="B216" s="214" t="s">
        <v>347</v>
      </c>
      <c r="C216" s="223" t="s">
        <v>9</v>
      </c>
      <c r="D216" s="215">
        <v>2</v>
      </c>
      <c r="E216" s="221">
        <v>90</v>
      </c>
      <c r="F216" s="215"/>
      <c r="G216" s="216"/>
      <c r="H216" s="217"/>
      <c r="I216" s="216"/>
      <c r="J216" s="215"/>
      <c r="K216" s="216"/>
      <c r="L216" s="217"/>
      <c r="M216" s="216"/>
      <c r="N216" s="215"/>
      <c r="O216" s="216"/>
      <c r="P216" s="217"/>
      <c r="Q216" s="218"/>
      <c r="R216" s="219">
        <v>10</v>
      </c>
      <c r="S216" s="216">
        <v>500</v>
      </c>
      <c r="T216" s="220">
        <f t="shared" si="7"/>
        <v>12</v>
      </c>
      <c r="U216" s="221">
        <f>IF(ISERR(V216/T216),store!D214,(V216/T216))</f>
        <v>49.166666666666664</v>
      </c>
      <c r="V216" s="222">
        <f t="shared" si="6"/>
        <v>590</v>
      </c>
    </row>
    <row r="217" spans="1:22" x14ac:dyDescent="0.35">
      <c r="A217" s="213">
        <v>213</v>
      </c>
      <c r="B217" s="214" t="s">
        <v>190</v>
      </c>
      <c r="C217" s="223" t="s">
        <v>122</v>
      </c>
      <c r="D217" s="215"/>
      <c r="E217" s="221"/>
      <c r="F217" s="215"/>
      <c r="G217" s="216"/>
      <c r="H217" s="217"/>
      <c r="I217" s="216"/>
      <c r="J217" s="215"/>
      <c r="K217" s="216"/>
      <c r="L217" s="217"/>
      <c r="M217" s="216"/>
      <c r="N217" s="215"/>
      <c r="O217" s="216"/>
      <c r="P217" s="217"/>
      <c r="Q217" s="218"/>
      <c r="R217" s="219"/>
      <c r="S217" s="216"/>
      <c r="T217" s="220">
        <f t="shared" si="7"/>
        <v>0</v>
      </c>
      <c r="U217" s="221">
        <f>IF(ISERR(V217/T217),store!D215,(V217/T217))</f>
        <v>1386</v>
      </c>
      <c r="V217" s="222">
        <f t="shared" si="6"/>
        <v>0</v>
      </c>
    </row>
    <row r="218" spans="1:22" x14ac:dyDescent="0.35">
      <c r="A218" s="213">
        <v>214</v>
      </c>
      <c r="B218" s="214" t="s">
        <v>191</v>
      </c>
      <c r="C218" s="223" t="s">
        <v>9</v>
      </c>
      <c r="D218" s="215"/>
      <c r="E218" s="221"/>
      <c r="F218" s="215"/>
      <c r="G218" s="216"/>
      <c r="H218" s="217"/>
      <c r="I218" s="216"/>
      <c r="J218" s="215"/>
      <c r="K218" s="216"/>
      <c r="L218" s="217"/>
      <c r="M218" s="216"/>
      <c r="N218" s="215"/>
      <c r="O218" s="216"/>
      <c r="P218" s="217"/>
      <c r="Q218" s="218"/>
      <c r="R218" s="219"/>
      <c r="S218" s="216"/>
      <c r="T218" s="220">
        <f t="shared" si="7"/>
        <v>0</v>
      </c>
      <c r="U218" s="221">
        <f>IF(ISERR(V218/T218),store!D216,(V218/T218))</f>
        <v>300</v>
      </c>
      <c r="V218" s="222">
        <f t="shared" si="6"/>
        <v>0</v>
      </c>
    </row>
    <row r="219" spans="1:22" x14ac:dyDescent="0.35">
      <c r="A219" s="213">
        <v>215</v>
      </c>
      <c r="B219" s="214" t="s">
        <v>192</v>
      </c>
      <c r="C219" s="223" t="s">
        <v>9</v>
      </c>
      <c r="D219" s="215"/>
      <c r="E219" s="221"/>
      <c r="F219" s="215"/>
      <c r="G219" s="216"/>
      <c r="H219" s="217"/>
      <c r="I219" s="216"/>
      <c r="J219" s="215"/>
      <c r="K219" s="216"/>
      <c r="L219" s="217"/>
      <c r="M219" s="216"/>
      <c r="N219" s="215"/>
      <c r="O219" s="216"/>
      <c r="P219" s="217"/>
      <c r="Q219" s="218"/>
      <c r="R219" s="219"/>
      <c r="S219" s="216"/>
      <c r="T219" s="220">
        <f t="shared" si="7"/>
        <v>0</v>
      </c>
      <c r="U219" s="221">
        <f>IF(ISERR(V219/T219),store!D217,(V219/T219))</f>
        <v>140</v>
      </c>
      <c r="V219" s="222">
        <f t="shared" si="6"/>
        <v>0</v>
      </c>
    </row>
    <row r="220" spans="1:22" x14ac:dyDescent="0.35">
      <c r="A220" s="213">
        <v>216</v>
      </c>
      <c r="B220" s="214" t="s">
        <v>193</v>
      </c>
      <c r="C220" s="223" t="s">
        <v>9</v>
      </c>
      <c r="D220" s="215"/>
      <c r="E220" s="221"/>
      <c r="F220" s="215"/>
      <c r="G220" s="216"/>
      <c r="H220" s="217"/>
      <c r="I220" s="216"/>
      <c r="J220" s="215"/>
      <c r="K220" s="216"/>
      <c r="L220" s="217"/>
      <c r="M220" s="216"/>
      <c r="N220" s="215"/>
      <c r="O220" s="216"/>
      <c r="P220" s="217"/>
      <c r="Q220" s="218"/>
      <c r="R220" s="219"/>
      <c r="S220" s="216"/>
      <c r="T220" s="220">
        <f t="shared" si="7"/>
        <v>0</v>
      </c>
      <c r="U220" s="221">
        <f>IF(ISERR(V220/T220),store!D218,(V220/T220))</f>
        <v>130</v>
      </c>
      <c r="V220" s="222">
        <f t="shared" si="6"/>
        <v>0</v>
      </c>
    </row>
    <row r="221" spans="1:22" x14ac:dyDescent="0.35">
      <c r="A221" s="213">
        <v>217</v>
      </c>
      <c r="B221" s="214" t="s">
        <v>194</v>
      </c>
      <c r="C221" s="223" t="s">
        <v>31</v>
      </c>
      <c r="D221" s="215"/>
      <c r="E221" s="221"/>
      <c r="F221" s="215"/>
      <c r="G221" s="216"/>
      <c r="H221" s="217"/>
      <c r="I221" s="216"/>
      <c r="J221" s="215"/>
      <c r="K221" s="216"/>
      <c r="L221" s="217"/>
      <c r="M221" s="216"/>
      <c r="N221" s="215"/>
      <c r="O221" s="216"/>
      <c r="P221" s="217"/>
      <c r="Q221" s="218"/>
      <c r="R221" s="219"/>
      <c r="S221" s="216"/>
      <c r="T221" s="220">
        <f t="shared" si="7"/>
        <v>0</v>
      </c>
      <c r="U221" s="221">
        <f>IF(ISERR(V221/T221),store!D219,(V221/T221))</f>
        <v>0</v>
      </c>
      <c r="V221" s="222">
        <f t="shared" si="6"/>
        <v>0</v>
      </c>
    </row>
    <row r="222" spans="1:22" x14ac:dyDescent="0.35">
      <c r="A222" s="213">
        <v>218</v>
      </c>
      <c r="B222" s="214" t="s">
        <v>195</v>
      </c>
      <c r="C222" s="223" t="s">
        <v>9</v>
      </c>
      <c r="D222" s="215"/>
      <c r="E222" s="221"/>
      <c r="F222" s="215"/>
      <c r="G222" s="216"/>
      <c r="H222" s="217"/>
      <c r="I222" s="216"/>
      <c r="J222" s="215"/>
      <c r="K222" s="216"/>
      <c r="L222" s="217"/>
      <c r="M222" s="216"/>
      <c r="N222" s="215"/>
      <c r="O222" s="216"/>
      <c r="P222" s="217"/>
      <c r="Q222" s="218"/>
      <c r="R222" s="219"/>
      <c r="S222" s="216"/>
      <c r="T222" s="220">
        <f t="shared" si="7"/>
        <v>0</v>
      </c>
      <c r="U222" s="221">
        <f>IF(ISERR(V222/T222),store!D220,(V222/T222))</f>
        <v>0</v>
      </c>
      <c r="V222" s="222">
        <f t="shared" si="6"/>
        <v>0</v>
      </c>
    </row>
    <row r="223" spans="1:22" x14ac:dyDescent="0.35">
      <c r="A223" s="213">
        <v>219</v>
      </c>
      <c r="B223" s="214" t="s">
        <v>303</v>
      </c>
      <c r="C223" s="223" t="s">
        <v>9</v>
      </c>
      <c r="D223" s="215"/>
      <c r="E223" s="221"/>
      <c r="F223" s="215"/>
      <c r="G223" s="216"/>
      <c r="H223" s="217"/>
      <c r="I223" s="216"/>
      <c r="J223" s="215"/>
      <c r="K223" s="216"/>
      <c r="L223" s="217"/>
      <c r="M223" s="216"/>
      <c r="N223" s="215"/>
      <c r="O223" s="216"/>
      <c r="P223" s="217"/>
      <c r="Q223" s="218"/>
      <c r="R223" s="219"/>
      <c r="S223" s="216"/>
      <c r="T223" s="220">
        <f t="shared" si="7"/>
        <v>0</v>
      </c>
      <c r="U223" s="221">
        <f>IF(ISERR(V223/T223),store!D221,(V223/T223))</f>
        <v>1000</v>
      </c>
      <c r="V223" s="222">
        <f t="shared" si="6"/>
        <v>0</v>
      </c>
    </row>
    <row r="224" spans="1:22" x14ac:dyDescent="0.35">
      <c r="A224" s="213">
        <v>220</v>
      </c>
      <c r="B224" s="214" t="s">
        <v>196</v>
      </c>
      <c r="C224" s="223" t="s">
        <v>26</v>
      </c>
      <c r="D224" s="215"/>
      <c r="E224" s="221"/>
      <c r="F224" s="215"/>
      <c r="G224" s="216"/>
      <c r="H224" s="217"/>
      <c r="I224" s="216"/>
      <c r="J224" s="215"/>
      <c r="K224" s="216"/>
      <c r="L224" s="217"/>
      <c r="M224" s="216"/>
      <c r="N224" s="215"/>
      <c r="O224" s="216"/>
      <c r="P224" s="217"/>
      <c r="Q224" s="218"/>
      <c r="R224" s="219"/>
      <c r="S224" s="216"/>
      <c r="T224" s="220">
        <f t="shared" si="7"/>
        <v>0</v>
      </c>
      <c r="U224" s="221">
        <f>IF(ISERR(V224/T224),store!D222,(V224/T224))</f>
        <v>0</v>
      </c>
      <c r="V224" s="222">
        <f t="shared" si="6"/>
        <v>0</v>
      </c>
    </row>
    <row r="225" spans="1:22" x14ac:dyDescent="0.35">
      <c r="A225" s="213">
        <v>221</v>
      </c>
      <c r="B225" s="214" t="s">
        <v>197</v>
      </c>
      <c r="C225" s="223" t="s">
        <v>31</v>
      </c>
      <c r="D225" s="215"/>
      <c r="E225" s="221"/>
      <c r="F225" s="215"/>
      <c r="G225" s="216"/>
      <c r="H225" s="217"/>
      <c r="I225" s="216"/>
      <c r="J225" s="215"/>
      <c r="K225" s="216"/>
      <c r="L225" s="217"/>
      <c r="M225" s="216"/>
      <c r="N225" s="215"/>
      <c r="O225" s="216"/>
      <c r="P225" s="217"/>
      <c r="Q225" s="218"/>
      <c r="R225" s="219"/>
      <c r="S225" s="216"/>
      <c r="T225" s="220">
        <f t="shared" si="7"/>
        <v>0</v>
      </c>
      <c r="U225" s="221">
        <f>IF(ISERR(V225/T225),store!D223,(V225/T225))</f>
        <v>0</v>
      </c>
      <c r="V225" s="222">
        <f t="shared" si="6"/>
        <v>0</v>
      </c>
    </row>
    <row r="226" spans="1:22" x14ac:dyDescent="0.35">
      <c r="A226" s="213">
        <v>222</v>
      </c>
      <c r="B226" s="214" t="s">
        <v>198</v>
      </c>
      <c r="C226" s="223" t="s">
        <v>31</v>
      </c>
      <c r="D226" s="215"/>
      <c r="E226" s="221"/>
      <c r="F226" s="215"/>
      <c r="G226" s="216"/>
      <c r="H226" s="217"/>
      <c r="I226" s="216"/>
      <c r="J226" s="215"/>
      <c r="K226" s="216"/>
      <c r="L226" s="217"/>
      <c r="M226" s="216"/>
      <c r="N226" s="215"/>
      <c r="O226" s="216"/>
      <c r="P226" s="217"/>
      <c r="Q226" s="218"/>
      <c r="R226" s="219"/>
      <c r="S226" s="216"/>
      <c r="T226" s="220">
        <f t="shared" si="7"/>
        <v>0</v>
      </c>
      <c r="U226" s="221">
        <f>IF(ISERR(V226/T226),store!D224,(V226/T226))</f>
        <v>0</v>
      </c>
      <c r="V226" s="222">
        <f t="shared" si="6"/>
        <v>0</v>
      </c>
    </row>
    <row r="227" spans="1:22" x14ac:dyDescent="0.35">
      <c r="A227" s="213">
        <v>223</v>
      </c>
      <c r="B227" s="214" t="s">
        <v>199</v>
      </c>
      <c r="C227" s="223" t="s">
        <v>31</v>
      </c>
      <c r="D227" s="215"/>
      <c r="E227" s="221"/>
      <c r="F227" s="215"/>
      <c r="G227" s="216"/>
      <c r="H227" s="217"/>
      <c r="I227" s="216"/>
      <c r="J227" s="215"/>
      <c r="K227" s="216"/>
      <c r="L227" s="217"/>
      <c r="M227" s="216"/>
      <c r="N227" s="215"/>
      <c r="O227" s="216"/>
      <c r="P227" s="217"/>
      <c r="Q227" s="218"/>
      <c r="R227" s="219"/>
      <c r="S227" s="216"/>
      <c r="T227" s="220">
        <f t="shared" si="7"/>
        <v>0</v>
      </c>
      <c r="U227" s="221">
        <f>IF(ISERR(V227/T227),store!D225,(V227/T227))</f>
        <v>0</v>
      </c>
      <c r="V227" s="222">
        <f t="shared" si="6"/>
        <v>0</v>
      </c>
    </row>
    <row r="228" spans="1:22" x14ac:dyDescent="0.35">
      <c r="A228" s="213">
        <v>224</v>
      </c>
      <c r="B228" s="214" t="s">
        <v>200</v>
      </c>
      <c r="C228" s="223" t="s">
        <v>31</v>
      </c>
      <c r="D228" s="215"/>
      <c r="E228" s="221"/>
      <c r="F228" s="215"/>
      <c r="G228" s="216"/>
      <c r="H228" s="217"/>
      <c r="I228" s="216"/>
      <c r="J228" s="215"/>
      <c r="K228" s="216"/>
      <c r="L228" s="217"/>
      <c r="M228" s="216"/>
      <c r="N228" s="215"/>
      <c r="O228" s="216"/>
      <c r="P228" s="217"/>
      <c r="Q228" s="218"/>
      <c r="R228" s="219"/>
      <c r="S228" s="216"/>
      <c r="T228" s="220">
        <f t="shared" si="7"/>
        <v>0</v>
      </c>
      <c r="U228" s="221">
        <f>IF(ISERR(V228/T228),store!D226,(V228/T228))</f>
        <v>0</v>
      </c>
      <c r="V228" s="222">
        <f t="shared" si="6"/>
        <v>0</v>
      </c>
    </row>
    <row r="229" spans="1:22" x14ac:dyDescent="0.35">
      <c r="A229" s="213">
        <v>225</v>
      </c>
      <c r="B229" s="214" t="s">
        <v>201</v>
      </c>
      <c r="C229" s="223" t="s">
        <v>31</v>
      </c>
      <c r="D229" s="215"/>
      <c r="E229" s="221"/>
      <c r="F229" s="215"/>
      <c r="G229" s="216"/>
      <c r="H229" s="217"/>
      <c r="I229" s="216"/>
      <c r="J229" s="215"/>
      <c r="K229" s="216"/>
      <c r="L229" s="217"/>
      <c r="M229" s="216"/>
      <c r="N229" s="215"/>
      <c r="O229" s="216"/>
      <c r="P229" s="217"/>
      <c r="Q229" s="218"/>
      <c r="R229" s="219"/>
      <c r="S229" s="216"/>
      <c r="T229" s="220">
        <f t="shared" si="7"/>
        <v>0</v>
      </c>
      <c r="U229" s="221">
        <f>IF(ISERR(V229/T229),store!D227,(V229/T229))</f>
        <v>0</v>
      </c>
      <c r="V229" s="222">
        <f t="shared" si="6"/>
        <v>0</v>
      </c>
    </row>
    <row r="230" spans="1:22" s="234" customFormat="1" x14ac:dyDescent="0.35">
      <c r="A230" s="213">
        <v>226</v>
      </c>
      <c r="B230" s="228" t="s">
        <v>204</v>
      </c>
      <c r="C230" s="229" t="s">
        <v>9</v>
      </c>
      <c r="D230" s="215"/>
      <c r="E230" s="221"/>
      <c r="F230" s="215"/>
      <c r="G230" s="216"/>
      <c r="H230" s="217"/>
      <c r="I230" s="216"/>
      <c r="J230" s="215"/>
      <c r="K230" s="216"/>
      <c r="L230" s="217"/>
      <c r="M230" s="216"/>
      <c r="N230" s="215"/>
      <c r="O230" s="216"/>
      <c r="P230" s="217"/>
      <c r="Q230" s="218"/>
      <c r="R230" s="219"/>
      <c r="S230" s="216"/>
      <c r="T230" s="220">
        <f t="shared" si="7"/>
        <v>0</v>
      </c>
      <c r="U230" s="221">
        <f>IF(ISERR(V230/T230),store!D228,(V230/T230))</f>
        <v>0</v>
      </c>
      <c r="V230" s="222">
        <f t="shared" si="6"/>
        <v>0</v>
      </c>
    </row>
    <row r="231" spans="1:22" x14ac:dyDescent="0.35">
      <c r="A231" s="213">
        <v>227</v>
      </c>
      <c r="B231" s="214" t="s">
        <v>310</v>
      </c>
      <c r="C231" s="223" t="s">
        <v>9</v>
      </c>
      <c r="D231" s="215"/>
      <c r="E231" s="221"/>
      <c r="F231" s="215"/>
      <c r="G231" s="216"/>
      <c r="H231" s="217"/>
      <c r="I231" s="216"/>
      <c r="J231" s="215"/>
      <c r="K231" s="216"/>
      <c r="L231" s="217"/>
      <c r="M231" s="216"/>
      <c r="N231" s="215">
        <v>2.34</v>
      </c>
      <c r="O231" s="216">
        <v>1591</v>
      </c>
      <c r="P231" s="217">
        <v>3.2</v>
      </c>
      <c r="Q231" s="218">
        <v>2176</v>
      </c>
      <c r="R231" s="219"/>
      <c r="S231" s="216"/>
      <c r="T231" s="220">
        <f t="shared" si="7"/>
        <v>5.54</v>
      </c>
      <c r="U231" s="221">
        <f>IF(ISERR(V231/T231),store!D229,(V231/T231))</f>
        <v>679.96389891696754</v>
      </c>
      <c r="V231" s="222">
        <f t="shared" si="6"/>
        <v>3767</v>
      </c>
    </row>
    <row r="232" spans="1:22" x14ac:dyDescent="0.35">
      <c r="A232" s="213">
        <v>228</v>
      </c>
      <c r="B232" s="214" t="s">
        <v>323</v>
      </c>
      <c r="C232" s="223" t="s">
        <v>9</v>
      </c>
      <c r="D232" s="215"/>
      <c r="E232" s="221"/>
      <c r="F232" s="215"/>
      <c r="G232" s="216"/>
      <c r="H232" s="217"/>
      <c r="I232" s="216"/>
      <c r="J232" s="215"/>
      <c r="K232" s="216"/>
      <c r="L232" s="217"/>
      <c r="M232" s="216"/>
      <c r="N232" s="215">
        <v>40</v>
      </c>
      <c r="O232" s="216">
        <v>33200</v>
      </c>
      <c r="P232" s="217"/>
      <c r="Q232" s="218"/>
      <c r="R232" s="219"/>
      <c r="S232" s="216"/>
      <c r="T232" s="220">
        <f t="shared" si="7"/>
        <v>40</v>
      </c>
      <c r="U232" s="221">
        <f>IF(ISERR(V232/T232),store!D230,(V232/T232))</f>
        <v>830</v>
      </c>
      <c r="V232" s="222">
        <f t="shared" si="6"/>
        <v>33200</v>
      </c>
    </row>
    <row r="233" spans="1:22" x14ac:dyDescent="0.35">
      <c r="A233" s="213">
        <v>229</v>
      </c>
      <c r="B233" s="214" t="s">
        <v>57</v>
      </c>
      <c r="C233" s="223" t="s">
        <v>31</v>
      </c>
      <c r="D233" s="215"/>
      <c r="E233" s="221"/>
      <c r="F233" s="215"/>
      <c r="G233" s="216"/>
      <c r="H233" s="217"/>
      <c r="I233" s="216"/>
      <c r="J233" s="215"/>
      <c r="K233" s="216"/>
      <c r="L233" s="217"/>
      <c r="M233" s="216"/>
      <c r="N233" s="215">
        <v>3000</v>
      </c>
      <c r="O233" s="216">
        <v>4200</v>
      </c>
      <c r="P233" s="217"/>
      <c r="Q233" s="218"/>
      <c r="R233" s="219"/>
      <c r="S233" s="216"/>
      <c r="T233" s="220">
        <f t="shared" si="7"/>
        <v>3000</v>
      </c>
      <c r="U233" s="221">
        <f>IF(ISERR(V233/T233),store!D231,(V233/T233))</f>
        <v>1.4</v>
      </c>
      <c r="V233" s="222">
        <f t="shared" si="6"/>
        <v>4200</v>
      </c>
    </row>
    <row r="234" spans="1:22" x14ac:dyDescent="0.35">
      <c r="A234" s="213">
        <v>230</v>
      </c>
      <c r="B234" s="214" t="s">
        <v>205</v>
      </c>
      <c r="C234" s="223" t="s">
        <v>31</v>
      </c>
      <c r="D234" s="215">
        <v>90</v>
      </c>
      <c r="E234" s="221">
        <v>2250</v>
      </c>
      <c r="F234" s="215"/>
      <c r="G234" s="216"/>
      <c r="H234" s="217"/>
      <c r="I234" s="216"/>
      <c r="J234" s="215"/>
      <c r="K234" s="216"/>
      <c r="L234" s="217"/>
      <c r="M234" s="216"/>
      <c r="N234" s="215">
        <v>90</v>
      </c>
      <c r="O234" s="216">
        <v>2250</v>
      </c>
      <c r="P234" s="217"/>
      <c r="Q234" s="218"/>
      <c r="R234" s="219">
        <v>90</v>
      </c>
      <c r="S234" s="216">
        <v>2250</v>
      </c>
      <c r="T234" s="220">
        <f t="shared" si="7"/>
        <v>270</v>
      </c>
      <c r="U234" s="221">
        <f>IF(ISERR(V234/T234),store!D232,(V234/T234))</f>
        <v>25</v>
      </c>
      <c r="V234" s="222">
        <f t="shared" si="6"/>
        <v>6750</v>
      </c>
    </row>
    <row r="235" spans="1:22" x14ac:dyDescent="0.35">
      <c r="A235" s="213">
        <v>231</v>
      </c>
      <c r="B235" s="214" t="s">
        <v>304</v>
      </c>
      <c r="C235" s="223" t="s">
        <v>9</v>
      </c>
      <c r="D235" s="215"/>
      <c r="E235" s="221"/>
      <c r="F235" s="215"/>
      <c r="G235" s="216"/>
      <c r="H235" s="217"/>
      <c r="I235" s="216"/>
      <c r="J235" s="215"/>
      <c r="K235" s="216"/>
      <c r="L235" s="217"/>
      <c r="M235" s="216"/>
      <c r="N235" s="215"/>
      <c r="O235" s="216"/>
      <c r="P235" s="217"/>
      <c r="Q235" s="218"/>
      <c r="R235" s="219"/>
      <c r="S235" s="216"/>
      <c r="T235" s="220">
        <f t="shared" si="7"/>
        <v>0</v>
      </c>
      <c r="U235" s="221">
        <f>IF(ISERR(V235/T235),store!D233,(V235/T235))</f>
        <v>500</v>
      </c>
      <c r="V235" s="222">
        <f t="shared" si="6"/>
        <v>0</v>
      </c>
    </row>
    <row r="236" spans="1:22" x14ac:dyDescent="0.35">
      <c r="A236" s="213">
        <v>232</v>
      </c>
      <c r="B236" s="214" t="s">
        <v>312</v>
      </c>
      <c r="C236" s="223" t="s">
        <v>9</v>
      </c>
      <c r="D236" s="215"/>
      <c r="E236" s="221"/>
      <c r="F236" s="215"/>
      <c r="G236" s="216"/>
      <c r="H236" s="217"/>
      <c r="I236" s="216"/>
      <c r="J236" s="215"/>
      <c r="K236" s="216"/>
      <c r="L236" s="217"/>
      <c r="M236" s="216"/>
      <c r="N236" s="215"/>
      <c r="O236" s="216"/>
      <c r="P236" s="217"/>
      <c r="Q236" s="218"/>
      <c r="R236" s="219"/>
      <c r="S236" s="216"/>
      <c r="T236" s="220">
        <f t="shared" si="7"/>
        <v>0</v>
      </c>
      <c r="U236" s="221">
        <f>IF(ISERR(V236/T236),store!D234,(V236/T236))</f>
        <v>600</v>
      </c>
      <c r="V236" s="222">
        <f t="shared" si="6"/>
        <v>0</v>
      </c>
    </row>
    <row r="237" spans="1:22" x14ac:dyDescent="0.35">
      <c r="A237" s="213">
        <v>233</v>
      </c>
      <c r="B237" s="214" t="s">
        <v>314</v>
      </c>
      <c r="C237" s="205" t="s">
        <v>9</v>
      </c>
      <c r="D237" s="215"/>
      <c r="E237" s="216"/>
      <c r="F237" s="215">
        <v>2</v>
      </c>
      <c r="G237" s="216">
        <v>960</v>
      </c>
      <c r="H237" s="217"/>
      <c r="I237" s="216"/>
      <c r="J237" s="215"/>
      <c r="K237" s="216"/>
      <c r="L237" s="217"/>
      <c r="M237" s="216"/>
      <c r="N237" s="215"/>
      <c r="O237" s="216"/>
      <c r="P237" s="217"/>
      <c r="Q237" s="218"/>
      <c r="R237" s="219"/>
      <c r="S237" s="216"/>
      <c r="T237" s="220">
        <f t="shared" si="7"/>
        <v>2</v>
      </c>
      <c r="U237" s="221">
        <f>IF(ISERR(V237/T237),store!D235,(V237/T237))</f>
        <v>480</v>
      </c>
      <c r="V237" s="222">
        <f t="shared" si="6"/>
        <v>960</v>
      </c>
    </row>
    <row r="238" spans="1:22" x14ac:dyDescent="0.35">
      <c r="A238" s="213">
        <v>234</v>
      </c>
      <c r="B238" s="214" t="s">
        <v>313</v>
      </c>
      <c r="C238" s="223" t="s">
        <v>9</v>
      </c>
      <c r="D238" s="215"/>
      <c r="E238" s="221"/>
      <c r="F238" s="215"/>
      <c r="G238" s="216"/>
      <c r="H238" s="217"/>
      <c r="I238" s="216"/>
      <c r="J238" s="215"/>
      <c r="K238" s="216"/>
      <c r="L238" s="217"/>
      <c r="M238" s="216"/>
      <c r="N238" s="215"/>
      <c r="O238" s="216"/>
      <c r="P238" s="217"/>
      <c r="Q238" s="218"/>
      <c r="R238" s="219"/>
      <c r="S238" s="216"/>
      <c r="T238" s="220">
        <f t="shared" si="7"/>
        <v>0</v>
      </c>
      <c r="U238" s="221">
        <f>IF(ISERR(V238/T238),store!D236,(V238/T238))</f>
        <v>380</v>
      </c>
      <c r="V238" s="222">
        <f t="shared" si="6"/>
        <v>0</v>
      </c>
    </row>
    <row r="239" spans="1:22" x14ac:dyDescent="0.35">
      <c r="A239" s="213">
        <v>235</v>
      </c>
      <c r="B239" s="214" t="s">
        <v>305</v>
      </c>
      <c r="C239" s="223" t="s">
        <v>9</v>
      </c>
      <c r="D239" s="215"/>
      <c r="E239" s="221"/>
      <c r="F239" s="215"/>
      <c r="G239" s="216"/>
      <c r="H239" s="217"/>
      <c r="I239" s="216"/>
      <c r="J239" s="215"/>
      <c r="K239" s="216"/>
      <c r="L239" s="217"/>
      <c r="M239" s="216"/>
      <c r="N239" s="215"/>
      <c r="O239" s="216"/>
      <c r="P239" s="217"/>
      <c r="Q239" s="218"/>
      <c r="R239" s="219"/>
      <c r="S239" s="216"/>
      <c r="T239" s="220">
        <f t="shared" si="7"/>
        <v>0</v>
      </c>
      <c r="U239" s="221">
        <f>IF(ISERR(V239/T239),store!D237,(V239/T239))</f>
        <v>380</v>
      </c>
      <c r="V239" s="222">
        <f t="shared" si="6"/>
        <v>0</v>
      </c>
    </row>
    <row r="240" spans="1:22" x14ac:dyDescent="0.35">
      <c r="A240" s="213">
        <v>236</v>
      </c>
      <c r="B240" s="214" t="s">
        <v>306</v>
      </c>
      <c r="C240" s="223" t="s">
        <v>9</v>
      </c>
      <c r="D240" s="215"/>
      <c r="E240" s="221"/>
      <c r="F240" s="215"/>
      <c r="G240" s="216"/>
      <c r="H240" s="217"/>
      <c r="I240" s="216"/>
      <c r="J240" s="215"/>
      <c r="K240" s="216"/>
      <c r="L240" s="217"/>
      <c r="M240" s="216"/>
      <c r="N240" s="215"/>
      <c r="O240" s="216"/>
      <c r="P240" s="217"/>
      <c r="Q240" s="218"/>
      <c r="R240" s="219"/>
      <c r="S240" s="216"/>
      <c r="T240" s="220">
        <f t="shared" si="7"/>
        <v>0</v>
      </c>
      <c r="U240" s="221">
        <f>IF(ISERR(V240/T240),store!D238,(V240/T240))</f>
        <v>1200</v>
      </c>
      <c r="V240" s="222">
        <f t="shared" si="6"/>
        <v>0</v>
      </c>
    </row>
    <row r="241" spans="1:25" x14ac:dyDescent="0.35">
      <c r="A241" s="213">
        <v>237</v>
      </c>
      <c r="B241" s="214" t="s">
        <v>307</v>
      </c>
      <c r="C241" s="223" t="s">
        <v>9</v>
      </c>
      <c r="D241" s="215"/>
      <c r="E241" s="221"/>
      <c r="F241" s="215"/>
      <c r="G241" s="216"/>
      <c r="H241" s="217"/>
      <c r="I241" s="216"/>
      <c r="J241" s="215"/>
      <c r="K241" s="216"/>
      <c r="L241" s="217"/>
      <c r="M241" s="216"/>
      <c r="N241" s="215"/>
      <c r="O241" s="216"/>
      <c r="P241" s="217"/>
      <c r="Q241" s="218"/>
      <c r="R241" s="219"/>
      <c r="S241" s="216"/>
      <c r="T241" s="220">
        <f t="shared" si="7"/>
        <v>0</v>
      </c>
      <c r="U241" s="221">
        <f>IF(ISERR(V241/T241),store!D239,(V241/T241))</f>
        <v>320</v>
      </c>
      <c r="V241" s="222">
        <f t="shared" si="6"/>
        <v>0</v>
      </c>
    </row>
    <row r="242" spans="1:25" x14ac:dyDescent="0.35">
      <c r="A242" s="213">
        <v>238</v>
      </c>
      <c r="B242" s="214" t="s">
        <v>206</v>
      </c>
      <c r="C242" s="223" t="s">
        <v>9</v>
      </c>
      <c r="D242" s="215"/>
      <c r="E242" s="221"/>
      <c r="F242" s="215"/>
      <c r="G242" s="216"/>
      <c r="H242" s="217"/>
      <c r="I242" s="216"/>
      <c r="J242" s="215"/>
      <c r="K242" s="216"/>
      <c r="L242" s="217"/>
      <c r="M242" s="216"/>
      <c r="N242" s="215"/>
      <c r="O242" s="216"/>
      <c r="P242" s="217"/>
      <c r="Q242" s="218"/>
      <c r="R242" s="219"/>
      <c r="S242" s="216"/>
      <c r="T242" s="220">
        <f t="shared" si="7"/>
        <v>0</v>
      </c>
      <c r="U242" s="221">
        <f>IF(ISERR(V242/T242),store!D240,(V242/T242))</f>
        <v>348.01136363636363</v>
      </c>
      <c r="V242" s="222">
        <f t="shared" si="6"/>
        <v>0</v>
      </c>
    </row>
    <row r="243" spans="1:25" x14ac:dyDescent="0.35">
      <c r="A243" s="213">
        <v>239</v>
      </c>
      <c r="B243" s="214" t="s">
        <v>23</v>
      </c>
      <c r="C243" s="223" t="s">
        <v>9</v>
      </c>
      <c r="D243" s="215"/>
      <c r="E243" s="221"/>
      <c r="F243" s="215"/>
      <c r="G243" s="216"/>
      <c r="H243" s="217"/>
      <c r="I243" s="216"/>
      <c r="J243" s="215"/>
      <c r="K243" s="216"/>
      <c r="L243" s="217"/>
      <c r="M243" s="216"/>
      <c r="N243" s="215"/>
      <c r="O243" s="216"/>
      <c r="P243" s="217"/>
      <c r="Q243" s="218"/>
      <c r="R243" s="219"/>
      <c r="S243" s="216"/>
      <c r="T243" s="220">
        <f t="shared" si="7"/>
        <v>0</v>
      </c>
      <c r="U243" s="221">
        <f>IF(ISERR(V243/T243),store!D241,(V243/T243))</f>
        <v>0</v>
      </c>
      <c r="V243" s="222">
        <f t="shared" si="6"/>
        <v>0</v>
      </c>
    </row>
    <row r="244" spans="1:25" x14ac:dyDescent="0.35">
      <c r="A244" s="213">
        <v>240</v>
      </c>
      <c r="B244" s="214" t="s">
        <v>208</v>
      </c>
      <c r="C244" s="223" t="s">
        <v>31</v>
      </c>
      <c r="D244" s="215"/>
      <c r="E244" s="221"/>
      <c r="F244" s="215"/>
      <c r="G244" s="216"/>
      <c r="H244" s="217"/>
      <c r="I244" s="216"/>
      <c r="J244" s="215"/>
      <c r="K244" s="216"/>
      <c r="L244" s="217"/>
      <c r="M244" s="216"/>
      <c r="N244" s="215"/>
      <c r="O244" s="216"/>
      <c r="P244" s="217"/>
      <c r="Q244" s="218"/>
      <c r="R244" s="219"/>
      <c r="S244" s="216"/>
      <c r="T244" s="220">
        <f t="shared" si="7"/>
        <v>0</v>
      </c>
      <c r="U244" s="221">
        <f>IF(ISERR(V244/T244),store!D242,(V244/T244))</f>
        <v>300</v>
      </c>
      <c r="V244" s="222">
        <f t="shared" si="6"/>
        <v>0</v>
      </c>
    </row>
    <row r="245" spans="1:25" x14ac:dyDescent="0.35">
      <c r="A245" s="213">
        <v>241</v>
      </c>
      <c r="B245" s="214" t="s">
        <v>209</v>
      </c>
      <c r="C245" s="223" t="s">
        <v>31</v>
      </c>
      <c r="D245" s="215"/>
      <c r="E245" s="221"/>
      <c r="F245" s="215">
        <v>50</v>
      </c>
      <c r="G245" s="216">
        <v>500</v>
      </c>
      <c r="H245" s="217">
        <v>77</v>
      </c>
      <c r="I245" s="216">
        <v>770</v>
      </c>
      <c r="J245" s="215">
        <v>86</v>
      </c>
      <c r="K245" s="216">
        <v>774</v>
      </c>
      <c r="L245" s="217">
        <v>122</v>
      </c>
      <c r="M245" s="216">
        <v>1098</v>
      </c>
      <c r="N245" s="215">
        <v>88</v>
      </c>
      <c r="O245" s="216">
        <v>880</v>
      </c>
      <c r="P245" s="217">
        <v>296</v>
      </c>
      <c r="Q245" s="218">
        <v>2960</v>
      </c>
      <c r="R245" s="219">
        <v>1</v>
      </c>
      <c r="S245" s="216">
        <v>100</v>
      </c>
      <c r="T245" s="220">
        <f t="shared" si="7"/>
        <v>720</v>
      </c>
      <c r="U245" s="221">
        <f>IF(ISERR(V245/T245),store!D243,(V245/T245))</f>
        <v>9.8361111111111104</v>
      </c>
      <c r="V245" s="222">
        <f t="shared" si="6"/>
        <v>7082</v>
      </c>
    </row>
    <row r="246" spans="1:25" x14ac:dyDescent="0.35">
      <c r="A246" s="213">
        <v>242</v>
      </c>
      <c r="B246" s="214" t="s">
        <v>211</v>
      </c>
      <c r="C246" s="223" t="s">
        <v>9</v>
      </c>
      <c r="D246" s="215"/>
      <c r="E246" s="221"/>
      <c r="F246" s="215"/>
      <c r="G246" s="216"/>
      <c r="H246" s="217"/>
      <c r="I246" s="216"/>
      <c r="J246" s="215"/>
      <c r="K246" s="216"/>
      <c r="L246" s="217"/>
      <c r="M246" s="216"/>
      <c r="N246" s="215"/>
      <c r="O246" s="216"/>
      <c r="P246" s="217"/>
      <c r="Q246" s="218"/>
      <c r="R246" s="219"/>
      <c r="S246" s="216"/>
      <c r="T246" s="220">
        <f t="shared" si="7"/>
        <v>0</v>
      </c>
      <c r="U246" s="221">
        <f>IF(ISERR(V246/T246),store!D244,(V246/T246))</f>
        <v>100</v>
      </c>
      <c r="V246" s="222">
        <f t="shared" si="6"/>
        <v>0</v>
      </c>
    </row>
    <row r="247" spans="1:25" x14ac:dyDescent="0.35">
      <c r="A247" s="213">
        <v>243</v>
      </c>
      <c r="B247" s="214" t="s">
        <v>212</v>
      </c>
      <c r="C247" s="223" t="s">
        <v>9</v>
      </c>
      <c r="D247" s="215"/>
      <c r="E247" s="221"/>
      <c r="F247" s="215"/>
      <c r="G247" s="216"/>
      <c r="H247" s="217"/>
      <c r="I247" s="216"/>
      <c r="J247" s="215"/>
      <c r="K247" s="216"/>
      <c r="L247" s="217"/>
      <c r="M247" s="216"/>
      <c r="N247" s="215"/>
      <c r="O247" s="216"/>
      <c r="P247" s="217"/>
      <c r="Q247" s="218"/>
      <c r="R247" s="219"/>
      <c r="S247" s="216"/>
      <c r="T247" s="220">
        <f t="shared" si="7"/>
        <v>0</v>
      </c>
      <c r="U247" s="221">
        <f>IF(ISERR(V247/T247),store!D245,(V247/T247))</f>
        <v>350</v>
      </c>
      <c r="V247" s="222">
        <f t="shared" si="6"/>
        <v>0</v>
      </c>
    </row>
    <row r="248" spans="1:25" x14ac:dyDescent="0.35">
      <c r="A248" s="213">
        <v>244</v>
      </c>
      <c r="B248" s="214" t="s">
        <v>202</v>
      </c>
      <c r="C248" s="223" t="s">
        <v>203</v>
      </c>
      <c r="D248" s="215"/>
      <c r="E248" s="221"/>
      <c r="F248" s="215"/>
      <c r="G248" s="216"/>
      <c r="H248" s="217"/>
      <c r="I248" s="216"/>
      <c r="J248" s="215"/>
      <c r="K248" s="216"/>
      <c r="L248" s="217"/>
      <c r="M248" s="216"/>
      <c r="N248" s="215"/>
      <c r="O248" s="216"/>
      <c r="P248" s="217"/>
      <c r="Q248" s="218"/>
      <c r="R248" s="219"/>
      <c r="S248" s="216"/>
      <c r="T248" s="220">
        <f t="shared" si="7"/>
        <v>0</v>
      </c>
      <c r="U248" s="221">
        <f>IF(ISERR(V248/T248),store!D246,(V248/T248))</f>
        <v>17.5</v>
      </c>
      <c r="V248" s="222">
        <f t="shared" si="6"/>
        <v>0</v>
      </c>
    </row>
    <row r="249" spans="1:25" s="239" customFormat="1" ht="16.5" customHeight="1" x14ac:dyDescent="0.35">
      <c r="A249" s="235">
        <v>245</v>
      </c>
      <c r="B249" s="236" t="s">
        <v>308</v>
      </c>
      <c r="C249" s="237" t="s">
        <v>10</v>
      </c>
      <c r="D249" s="215">
        <v>1610</v>
      </c>
      <c r="E249" s="216">
        <v>1610</v>
      </c>
      <c r="F249" s="215">
        <v>2700</v>
      </c>
      <c r="G249" s="216">
        <v>2700</v>
      </c>
      <c r="H249" s="217"/>
      <c r="I249" s="216"/>
      <c r="J249" s="215"/>
      <c r="K249" s="216"/>
      <c r="L249" s="217"/>
      <c r="M249" s="216"/>
      <c r="N249" s="215">
        <v>3300</v>
      </c>
      <c r="O249" s="216">
        <v>3300</v>
      </c>
      <c r="P249" s="217"/>
      <c r="Q249" s="218"/>
      <c r="R249" s="219">
        <v>1845</v>
      </c>
      <c r="S249" s="216">
        <v>1845</v>
      </c>
      <c r="T249" s="220">
        <f t="shared" si="7"/>
        <v>9455</v>
      </c>
      <c r="U249" s="221">
        <f>IF(ISERR(V249/T249),store!D247,(V249/T249))</f>
        <v>1</v>
      </c>
      <c r="V249" s="222">
        <f t="shared" si="6"/>
        <v>9455</v>
      </c>
      <c r="W249" s="238" t="b">
        <f>T249=misc!E1</f>
        <v>1</v>
      </c>
    </row>
    <row r="250" spans="1:25" x14ac:dyDescent="0.35">
      <c r="A250" s="213">
        <v>246</v>
      </c>
      <c r="B250" s="214" t="s">
        <v>213</v>
      </c>
      <c r="C250" s="223" t="s">
        <v>10</v>
      </c>
      <c r="D250" s="215">
        <v>60</v>
      </c>
      <c r="E250" s="221">
        <v>60</v>
      </c>
      <c r="F250" s="215">
        <v>60</v>
      </c>
      <c r="G250" s="216">
        <v>60</v>
      </c>
      <c r="H250" s="217"/>
      <c r="I250" s="216"/>
      <c r="J250" s="215"/>
      <c r="K250" s="216"/>
      <c r="L250" s="217"/>
      <c r="M250" s="216"/>
      <c r="N250" s="215">
        <v>410</v>
      </c>
      <c r="O250" s="216">
        <v>410</v>
      </c>
      <c r="P250" s="217">
        <v>160</v>
      </c>
      <c r="Q250" s="218">
        <v>160</v>
      </c>
      <c r="R250" s="219"/>
      <c r="S250" s="216"/>
      <c r="T250" s="220">
        <f t="shared" si="7"/>
        <v>690</v>
      </c>
      <c r="U250" s="221">
        <f>IF(ISERR(V250/T250),store!D248,(V250/T250))</f>
        <v>1</v>
      </c>
      <c r="V250" s="222">
        <f t="shared" si="6"/>
        <v>690</v>
      </c>
    </row>
    <row r="251" spans="1:25" x14ac:dyDescent="0.35">
      <c r="A251" s="213">
        <v>247</v>
      </c>
      <c r="B251" s="214" t="s">
        <v>361</v>
      </c>
      <c r="C251" s="223" t="s">
        <v>10</v>
      </c>
      <c r="D251" s="215"/>
      <c r="E251" s="221"/>
      <c r="F251" s="215"/>
      <c r="G251" s="216"/>
      <c r="H251" s="217"/>
      <c r="I251" s="216"/>
      <c r="J251" s="215"/>
      <c r="K251" s="216"/>
      <c r="L251" s="217"/>
      <c r="M251" s="216"/>
      <c r="N251" s="215"/>
      <c r="O251" s="216"/>
      <c r="P251" s="217"/>
      <c r="Q251" s="218"/>
      <c r="R251" s="219"/>
      <c r="S251" s="216"/>
      <c r="T251" s="220">
        <f t="shared" si="7"/>
        <v>0</v>
      </c>
      <c r="U251" s="221">
        <f>IF(ISERR(V251/T251),store!D249,(V251/T251))</f>
        <v>1</v>
      </c>
      <c r="V251" s="222">
        <f t="shared" si="6"/>
        <v>0</v>
      </c>
      <c r="W251" s="240"/>
      <c r="X251" s="240"/>
      <c r="Y251" s="223"/>
    </row>
    <row r="252" spans="1:25" x14ac:dyDescent="0.35">
      <c r="A252" s="213">
        <v>248</v>
      </c>
      <c r="B252" s="214" t="s">
        <v>8</v>
      </c>
      <c r="C252" s="223" t="s">
        <v>10</v>
      </c>
      <c r="D252" s="215">
        <v>100</v>
      </c>
      <c r="E252" s="221">
        <v>100</v>
      </c>
      <c r="F252" s="215">
        <v>40</v>
      </c>
      <c r="G252" s="216">
        <v>40</v>
      </c>
      <c r="H252" s="217"/>
      <c r="I252" s="216"/>
      <c r="J252" s="215">
        <v>50</v>
      </c>
      <c r="K252" s="216">
        <v>50</v>
      </c>
      <c r="L252" s="217">
        <v>200</v>
      </c>
      <c r="M252" s="216">
        <v>200</v>
      </c>
      <c r="N252" s="215">
        <v>50</v>
      </c>
      <c r="O252" s="216">
        <v>50</v>
      </c>
      <c r="P252" s="217">
        <v>220</v>
      </c>
      <c r="Q252" s="218">
        <v>220</v>
      </c>
      <c r="R252" s="219">
        <v>200</v>
      </c>
      <c r="S252" s="216">
        <v>200</v>
      </c>
      <c r="T252" s="220">
        <f t="shared" si="7"/>
        <v>860</v>
      </c>
      <c r="U252" s="221">
        <f>IF(ISERR(V252/T252),store!D250,(V252/T252))</f>
        <v>1</v>
      </c>
      <c r="V252" s="222">
        <f t="shared" si="6"/>
        <v>860</v>
      </c>
      <c r="W252" s="240"/>
      <c r="X252" s="240"/>
      <c r="Y252" s="223"/>
    </row>
    <row r="253" spans="1:25" x14ac:dyDescent="0.35">
      <c r="A253" s="213">
        <v>249</v>
      </c>
      <c r="B253" s="214" t="s">
        <v>7</v>
      </c>
      <c r="C253" s="223" t="s">
        <v>10</v>
      </c>
      <c r="D253" s="215">
        <v>350</v>
      </c>
      <c r="E253" s="221">
        <v>350</v>
      </c>
      <c r="F253" s="215">
        <v>640</v>
      </c>
      <c r="G253" s="216">
        <v>640</v>
      </c>
      <c r="H253" s="217">
        <v>120</v>
      </c>
      <c r="I253" s="216">
        <v>120</v>
      </c>
      <c r="J253" s="215">
        <v>110</v>
      </c>
      <c r="K253" s="216">
        <v>110</v>
      </c>
      <c r="L253" s="217">
        <v>130</v>
      </c>
      <c r="M253" s="216">
        <v>130</v>
      </c>
      <c r="N253" s="215">
        <v>720</v>
      </c>
      <c r="O253" s="216">
        <v>720</v>
      </c>
      <c r="P253" s="217">
        <v>1140</v>
      </c>
      <c r="Q253" s="218">
        <v>1140</v>
      </c>
      <c r="R253" s="219">
        <v>790</v>
      </c>
      <c r="S253" s="216">
        <v>790</v>
      </c>
      <c r="T253" s="220">
        <f t="shared" si="7"/>
        <v>4000</v>
      </c>
      <c r="U253" s="221">
        <f>IF(ISERR(V253/T253),store!D251,(V253/T253))</f>
        <v>1</v>
      </c>
      <c r="V253" s="222">
        <f t="shared" si="6"/>
        <v>4000</v>
      </c>
      <c r="W253" s="240"/>
      <c r="X253" s="240"/>
      <c r="Y253" s="223"/>
    </row>
    <row r="254" spans="1:25" x14ac:dyDescent="0.35">
      <c r="A254" s="213">
        <v>250</v>
      </c>
      <c r="B254" s="241" t="s">
        <v>215</v>
      </c>
      <c r="C254" s="242" t="s">
        <v>10</v>
      </c>
      <c r="D254" s="215">
        <v>3200</v>
      </c>
      <c r="E254" s="243">
        <v>3200</v>
      </c>
      <c r="F254" s="215">
        <v>3200</v>
      </c>
      <c r="G254" s="216">
        <v>3200</v>
      </c>
      <c r="H254" s="217">
        <v>0</v>
      </c>
      <c r="I254" s="216">
        <v>0</v>
      </c>
      <c r="J254" s="215">
        <v>2000</v>
      </c>
      <c r="K254" s="216">
        <v>2000</v>
      </c>
      <c r="L254" s="217">
        <v>2100</v>
      </c>
      <c r="M254" s="216">
        <v>2100</v>
      </c>
      <c r="N254" s="215">
        <v>4300</v>
      </c>
      <c r="O254" s="216">
        <v>4300</v>
      </c>
      <c r="P254" s="217">
        <v>5900</v>
      </c>
      <c r="Q254" s="218">
        <v>5900</v>
      </c>
      <c r="R254" s="219">
        <v>5400</v>
      </c>
      <c r="S254" s="216">
        <v>5400</v>
      </c>
      <c r="T254" s="220">
        <f t="shared" si="7"/>
        <v>26100</v>
      </c>
      <c r="U254" s="221">
        <f>IF(ISERR(V254/T254),store!D252,(V254/T254))</f>
        <v>1</v>
      </c>
      <c r="V254" s="222">
        <f t="shared" si="6"/>
        <v>26100</v>
      </c>
      <c r="W254" s="240"/>
      <c r="X254" s="240"/>
      <c r="Y254" s="223"/>
    </row>
    <row r="255" spans="1:25" ht="14.25" customHeight="1" x14ac:dyDescent="0.35">
      <c r="A255" s="244"/>
      <c r="B255" s="245"/>
      <c r="C255" s="246"/>
      <c r="D255" s="246"/>
      <c r="E255" s="246"/>
      <c r="F255" s="245"/>
      <c r="G255" s="245"/>
      <c r="H255" s="245"/>
      <c r="I255" s="245"/>
      <c r="J255" s="245"/>
      <c r="K255" s="245"/>
      <c r="L255" s="247"/>
      <c r="M255" s="247"/>
      <c r="N255" s="247"/>
      <c r="O255" s="247"/>
      <c r="P255" s="247"/>
      <c r="Q255" s="247"/>
      <c r="R255" s="247"/>
      <c r="S255" s="247"/>
      <c r="T255" s="248"/>
      <c r="U255" s="249"/>
      <c r="V255" s="250"/>
      <c r="W255" s="240"/>
      <c r="X255" s="240"/>
      <c r="Y255" s="223"/>
    </row>
    <row r="256" spans="1:25" x14ac:dyDescent="0.35">
      <c r="V256" s="252">
        <f>SUM(V5:V255)</f>
        <v>541685</v>
      </c>
      <c r="W256" s="240"/>
      <c r="X256" s="240"/>
      <c r="Y256" s="223"/>
    </row>
    <row r="257" spans="18:25" x14ac:dyDescent="0.35">
      <c r="R257" s="322"/>
      <c r="S257" s="322"/>
      <c r="T257" s="322"/>
      <c r="U257" s="322"/>
      <c r="V257" s="323"/>
      <c r="W257" s="240"/>
      <c r="X257" s="240"/>
      <c r="Y257" s="223"/>
    </row>
    <row r="258" spans="18:25" x14ac:dyDescent="0.35">
      <c r="W258" s="240"/>
      <c r="X258" s="240"/>
      <c r="Y258" s="223"/>
    </row>
    <row r="259" spans="18:25" x14ac:dyDescent="0.35">
      <c r="W259" s="240"/>
      <c r="X259" s="240"/>
      <c r="Y259" s="223"/>
    </row>
    <row r="260" spans="18:25" x14ac:dyDescent="0.35">
      <c r="W260" s="240"/>
      <c r="X260" s="240"/>
      <c r="Y260" s="223"/>
    </row>
    <row r="261" spans="18:25" x14ac:dyDescent="0.35">
      <c r="W261" s="240"/>
      <c r="X261" s="240"/>
      <c r="Y261" s="223"/>
    </row>
    <row r="262" spans="18:25" x14ac:dyDescent="0.35">
      <c r="W262" s="240"/>
      <c r="X262" s="240"/>
      <c r="Y262" s="223"/>
    </row>
    <row r="263" spans="18:25" x14ac:dyDescent="0.35">
      <c r="W263" s="240"/>
      <c r="X263" s="240"/>
      <c r="Y263" s="223"/>
    </row>
    <row r="264" spans="18:25" x14ac:dyDescent="0.35">
      <c r="W264" s="240"/>
      <c r="X264" s="240"/>
      <c r="Y264" s="223"/>
    </row>
    <row r="265" spans="18:25" x14ac:dyDescent="0.35">
      <c r="W265" s="240"/>
      <c r="X265" s="240"/>
      <c r="Y265" s="223"/>
    </row>
    <row r="266" spans="18:25" x14ac:dyDescent="0.35">
      <c r="W266" s="240"/>
      <c r="X266" s="240"/>
      <c r="Y266" s="223"/>
    </row>
    <row r="267" spans="18:25" x14ac:dyDescent="0.35">
      <c r="W267" s="240"/>
      <c r="X267" s="240"/>
      <c r="Y267" s="223"/>
    </row>
    <row r="268" spans="18:25" x14ac:dyDescent="0.35">
      <c r="W268" s="240"/>
      <c r="X268" s="240"/>
      <c r="Y268" s="223"/>
    </row>
    <row r="269" spans="18:25" x14ac:dyDescent="0.35">
      <c r="W269" s="240"/>
      <c r="X269" s="240"/>
      <c r="Y269" s="223"/>
    </row>
    <row r="270" spans="18:25" x14ac:dyDescent="0.35">
      <c r="W270" s="240"/>
      <c r="X270" s="240"/>
      <c r="Y270" s="223"/>
    </row>
    <row r="271" spans="18:25" x14ac:dyDescent="0.35">
      <c r="W271" s="240"/>
      <c r="X271" s="240"/>
      <c r="Y271" s="223"/>
    </row>
    <row r="272" spans="18:25" x14ac:dyDescent="0.35">
      <c r="W272" s="240"/>
      <c r="X272" s="240"/>
      <c r="Y272" s="223"/>
    </row>
    <row r="273" spans="23:25" x14ac:dyDescent="0.35">
      <c r="W273" s="240"/>
      <c r="X273" s="240"/>
      <c r="Y273" s="223"/>
    </row>
    <row r="274" spans="23:25" x14ac:dyDescent="0.35">
      <c r="W274" s="240"/>
      <c r="X274" s="240"/>
      <c r="Y274" s="223"/>
    </row>
    <row r="275" spans="23:25" x14ac:dyDescent="0.35">
      <c r="W275" s="240"/>
      <c r="X275" s="240"/>
      <c r="Y275" s="223"/>
    </row>
    <row r="276" spans="23:25" x14ac:dyDescent="0.35">
      <c r="W276" s="240"/>
      <c r="X276" s="240"/>
      <c r="Y276" s="223"/>
    </row>
    <row r="277" spans="23:25" x14ac:dyDescent="0.35">
      <c r="W277" s="240"/>
      <c r="X277" s="240"/>
      <c r="Y277" s="223"/>
    </row>
    <row r="278" spans="23:25" x14ac:dyDescent="0.35">
      <c r="W278" s="240"/>
      <c r="X278" s="240"/>
      <c r="Y278" s="223"/>
    </row>
    <row r="279" spans="23:25" x14ac:dyDescent="0.35">
      <c r="W279" s="240"/>
      <c r="X279" s="240"/>
      <c r="Y279" s="223"/>
    </row>
    <row r="280" spans="23:25" x14ac:dyDescent="0.35">
      <c r="W280" s="240"/>
      <c r="X280" s="240"/>
      <c r="Y280" s="223"/>
    </row>
    <row r="281" spans="23:25" x14ac:dyDescent="0.35">
      <c r="W281" s="240"/>
      <c r="X281" s="240"/>
      <c r="Y281" s="223"/>
    </row>
    <row r="282" spans="23:25" x14ac:dyDescent="0.35">
      <c r="W282" s="240"/>
      <c r="X282" s="240"/>
      <c r="Y282" s="223"/>
    </row>
    <row r="283" spans="23:25" x14ac:dyDescent="0.35">
      <c r="W283" s="240"/>
      <c r="X283" s="240"/>
      <c r="Y283" s="223"/>
    </row>
    <row r="284" spans="23:25" x14ac:dyDescent="0.35">
      <c r="W284" s="240"/>
      <c r="X284" s="240"/>
      <c r="Y284" s="223"/>
    </row>
    <row r="285" spans="23:25" x14ac:dyDescent="0.35">
      <c r="W285" s="240"/>
      <c r="X285" s="240"/>
      <c r="Y285" s="223"/>
    </row>
    <row r="286" spans="23:25" x14ac:dyDescent="0.35">
      <c r="W286" s="240"/>
      <c r="X286" s="240"/>
      <c r="Y286" s="223"/>
    </row>
    <row r="287" spans="23:25" x14ac:dyDescent="0.35">
      <c r="W287" s="240"/>
      <c r="X287" s="240"/>
      <c r="Y287" s="223"/>
    </row>
    <row r="288" spans="23:25" x14ac:dyDescent="0.35">
      <c r="W288" s="240"/>
      <c r="X288" s="240"/>
      <c r="Y288" s="223"/>
    </row>
    <row r="289" spans="23:25" x14ac:dyDescent="0.35">
      <c r="W289" s="240"/>
      <c r="X289" s="240"/>
      <c r="Y289" s="223"/>
    </row>
    <row r="290" spans="23:25" x14ac:dyDescent="0.35">
      <c r="W290" s="240"/>
      <c r="X290" s="240"/>
      <c r="Y290" s="223"/>
    </row>
    <row r="291" spans="23:25" x14ac:dyDescent="0.35">
      <c r="W291" s="240"/>
      <c r="X291" s="240"/>
      <c r="Y291" s="223"/>
    </row>
    <row r="292" spans="23:25" x14ac:dyDescent="0.35">
      <c r="W292" s="240"/>
      <c r="X292" s="240"/>
      <c r="Y292" s="223"/>
    </row>
    <row r="293" spans="23:25" x14ac:dyDescent="0.35">
      <c r="W293" s="240"/>
      <c r="X293" s="240"/>
      <c r="Y293" s="223"/>
    </row>
    <row r="294" spans="23:25" x14ac:dyDescent="0.35">
      <c r="W294" s="240"/>
      <c r="X294" s="240"/>
      <c r="Y294" s="223"/>
    </row>
    <row r="295" spans="23:25" x14ac:dyDescent="0.35">
      <c r="W295" s="240"/>
      <c r="X295" s="240"/>
      <c r="Y295" s="223"/>
    </row>
    <row r="296" spans="23:25" x14ac:dyDescent="0.35">
      <c r="W296" s="240"/>
      <c r="X296" s="240"/>
      <c r="Y296" s="223"/>
    </row>
    <row r="297" spans="23:25" x14ac:dyDescent="0.35">
      <c r="W297" s="240"/>
      <c r="X297" s="240"/>
      <c r="Y297" s="223"/>
    </row>
    <row r="298" spans="23:25" x14ac:dyDescent="0.35">
      <c r="W298" s="240"/>
      <c r="X298" s="240"/>
      <c r="Y298" s="223"/>
    </row>
    <row r="299" spans="23:25" x14ac:dyDescent="0.35">
      <c r="W299" s="240"/>
      <c r="X299" s="240"/>
      <c r="Y299" s="223"/>
    </row>
    <row r="300" spans="23:25" x14ac:dyDescent="0.35">
      <c r="W300" s="240"/>
      <c r="X300" s="240"/>
      <c r="Y300" s="223"/>
    </row>
    <row r="301" spans="23:25" x14ac:dyDescent="0.35">
      <c r="W301" s="240"/>
      <c r="X301" s="240"/>
      <c r="Y301" s="223"/>
    </row>
    <row r="302" spans="23:25" x14ac:dyDescent="0.35">
      <c r="W302" s="240"/>
      <c r="X302" s="240"/>
      <c r="Y302" s="223"/>
    </row>
    <row r="303" spans="23:25" x14ac:dyDescent="0.35">
      <c r="W303" s="240"/>
      <c r="X303" s="240"/>
      <c r="Y303" s="223"/>
    </row>
    <row r="304" spans="23:25" x14ac:dyDescent="0.35">
      <c r="W304" s="240"/>
      <c r="X304" s="240"/>
      <c r="Y304" s="223"/>
    </row>
    <row r="305" spans="23:25" x14ac:dyDescent="0.35">
      <c r="W305" s="240"/>
      <c r="X305" s="240"/>
      <c r="Y305" s="223"/>
    </row>
    <row r="306" spans="23:25" x14ac:dyDescent="0.35">
      <c r="W306" s="240"/>
      <c r="X306" s="240"/>
      <c r="Y306" s="223"/>
    </row>
    <row r="307" spans="23:25" x14ac:dyDescent="0.35">
      <c r="W307" s="240"/>
      <c r="X307" s="240"/>
      <c r="Y307" s="223"/>
    </row>
    <row r="308" spans="23:25" x14ac:dyDescent="0.35">
      <c r="W308" s="240"/>
      <c r="X308" s="240"/>
      <c r="Y308" s="223"/>
    </row>
    <row r="309" spans="23:25" x14ac:dyDescent="0.35">
      <c r="W309" s="240"/>
      <c r="X309" s="240"/>
      <c r="Y309" s="223"/>
    </row>
    <row r="310" spans="23:25" x14ac:dyDescent="0.35">
      <c r="W310" s="240"/>
      <c r="X310" s="240"/>
      <c r="Y310" s="223"/>
    </row>
    <row r="311" spans="23:25" x14ac:dyDescent="0.35">
      <c r="W311" s="240"/>
      <c r="X311" s="240"/>
      <c r="Y311" s="223"/>
    </row>
    <row r="312" spans="23:25" x14ac:dyDescent="0.35">
      <c r="W312" s="240"/>
      <c r="X312" s="240"/>
      <c r="Y312" s="223"/>
    </row>
    <row r="313" spans="23:25" x14ac:dyDescent="0.35">
      <c r="W313" s="240"/>
      <c r="X313" s="240"/>
      <c r="Y313" s="223"/>
    </row>
    <row r="314" spans="23:25" x14ac:dyDescent="0.35">
      <c r="W314" s="240"/>
      <c r="X314" s="240"/>
      <c r="Y314" s="223"/>
    </row>
    <row r="315" spans="23:25" x14ac:dyDescent="0.35">
      <c r="W315" s="240"/>
      <c r="X315" s="240"/>
      <c r="Y315" s="223"/>
    </row>
    <row r="316" spans="23:25" x14ac:dyDescent="0.35">
      <c r="W316" s="240"/>
      <c r="X316" s="240"/>
      <c r="Y316" s="223"/>
    </row>
    <row r="317" spans="23:25" x14ac:dyDescent="0.35">
      <c r="W317" s="240"/>
      <c r="X317" s="240"/>
      <c r="Y317" s="223"/>
    </row>
    <row r="318" spans="23:25" x14ac:dyDescent="0.35">
      <c r="W318" s="240"/>
      <c r="X318" s="240"/>
      <c r="Y318" s="223"/>
    </row>
    <row r="319" spans="23:25" x14ac:dyDescent="0.35">
      <c r="W319" s="240"/>
      <c r="X319" s="240"/>
      <c r="Y319" s="223"/>
    </row>
    <row r="320" spans="23:25" x14ac:dyDescent="0.35">
      <c r="W320" s="240"/>
      <c r="X320" s="240"/>
      <c r="Y320" s="223"/>
    </row>
    <row r="321" spans="23:25" x14ac:dyDescent="0.35">
      <c r="W321" s="240"/>
      <c r="X321" s="240"/>
      <c r="Y321" s="223"/>
    </row>
    <row r="322" spans="23:25" x14ac:dyDescent="0.35">
      <c r="W322" s="240"/>
      <c r="X322" s="240"/>
      <c r="Y322" s="223"/>
    </row>
    <row r="323" spans="23:25" x14ac:dyDescent="0.35">
      <c r="W323" s="240"/>
      <c r="X323" s="240"/>
      <c r="Y323" s="223"/>
    </row>
    <row r="324" spans="23:25" x14ac:dyDescent="0.35">
      <c r="W324" s="240"/>
      <c r="X324" s="240"/>
      <c r="Y324" s="223"/>
    </row>
    <row r="325" spans="23:25" x14ac:dyDescent="0.35">
      <c r="W325" s="240"/>
      <c r="X325" s="240"/>
      <c r="Y325" s="223"/>
    </row>
    <row r="326" spans="23:25" x14ac:dyDescent="0.35">
      <c r="W326" s="240"/>
      <c r="X326" s="240"/>
      <c r="Y326" s="223"/>
    </row>
    <row r="327" spans="23:25" x14ac:dyDescent="0.35">
      <c r="W327" s="240"/>
      <c r="X327" s="240"/>
      <c r="Y327" s="223"/>
    </row>
    <row r="328" spans="23:25" x14ac:dyDescent="0.35">
      <c r="W328" s="240"/>
      <c r="X328" s="240"/>
      <c r="Y328" s="223"/>
    </row>
    <row r="329" spans="23:25" x14ac:dyDescent="0.35">
      <c r="W329" s="240"/>
      <c r="X329" s="240"/>
      <c r="Y329" s="223"/>
    </row>
    <row r="330" spans="23:25" x14ac:dyDescent="0.35">
      <c r="W330" s="240"/>
      <c r="X330" s="240"/>
      <c r="Y330" s="223"/>
    </row>
    <row r="331" spans="23:25" x14ac:dyDescent="0.35">
      <c r="W331" s="240"/>
      <c r="X331" s="240"/>
      <c r="Y331" s="223"/>
    </row>
    <row r="332" spans="23:25" x14ac:dyDescent="0.35">
      <c r="W332" s="240"/>
      <c r="X332" s="240"/>
      <c r="Y332" s="223"/>
    </row>
    <row r="333" spans="23:25" x14ac:dyDescent="0.35">
      <c r="W333" s="240"/>
      <c r="X333" s="240"/>
      <c r="Y333" s="223"/>
    </row>
    <row r="334" spans="23:25" x14ac:dyDescent="0.35">
      <c r="W334" s="240"/>
      <c r="X334" s="240"/>
      <c r="Y334" s="223"/>
    </row>
    <row r="335" spans="23:25" x14ac:dyDescent="0.35">
      <c r="W335" s="240"/>
      <c r="X335" s="240"/>
      <c r="Y335" s="223"/>
    </row>
    <row r="336" spans="23:25" x14ac:dyDescent="0.35">
      <c r="W336" s="240"/>
      <c r="X336" s="240"/>
      <c r="Y336" s="223"/>
    </row>
    <row r="337" spans="23:25" x14ac:dyDescent="0.35">
      <c r="W337" s="240"/>
      <c r="X337" s="240"/>
      <c r="Y337" s="223"/>
    </row>
    <row r="338" spans="23:25" x14ac:dyDescent="0.35">
      <c r="W338" s="240"/>
      <c r="X338" s="240"/>
      <c r="Y338" s="223"/>
    </row>
    <row r="339" spans="23:25" x14ac:dyDescent="0.35">
      <c r="W339" s="240"/>
      <c r="X339" s="240"/>
      <c r="Y339" s="223"/>
    </row>
    <row r="340" spans="23:25" x14ac:dyDescent="0.35">
      <c r="W340" s="240"/>
      <c r="X340" s="240"/>
      <c r="Y340" s="223"/>
    </row>
    <row r="341" spans="23:25" x14ac:dyDescent="0.35">
      <c r="W341" s="240"/>
      <c r="X341" s="240"/>
      <c r="Y341" s="223"/>
    </row>
    <row r="342" spans="23:25" x14ac:dyDescent="0.35">
      <c r="W342" s="240"/>
      <c r="X342" s="240"/>
      <c r="Y342" s="223"/>
    </row>
    <row r="343" spans="23:25" x14ac:dyDescent="0.35">
      <c r="W343" s="240"/>
      <c r="X343" s="240"/>
      <c r="Y343" s="223"/>
    </row>
    <row r="344" spans="23:25" x14ac:dyDescent="0.35">
      <c r="W344" s="240"/>
      <c r="X344" s="240"/>
      <c r="Y344" s="223"/>
    </row>
    <row r="345" spans="23:25" x14ac:dyDescent="0.35">
      <c r="W345" s="240"/>
      <c r="X345" s="240"/>
      <c r="Y345" s="223"/>
    </row>
    <row r="346" spans="23:25" x14ac:dyDescent="0.35">
      <c r="W346" s="240"/>
      <c r="X346" s="240"/>
      <c r="Y346" s="223"/>
    </row>
    <row r="347" spans="23:25" x14ac:dyDescent="0.35">
      <c r="W347" s="240"/>
      <c r="X347" s="240"/>
      <c r="Y347" s="223"/>
    </row>
    <row r="348" spans="23:25" x14ac:dyDescent="0.35">
      <c r="W348" s="240"/>
      <c r="X348" s="240"/>
      <c r="Y348" s="223"/>
    </row>
    <row r="349" spans="23:25" x14ac:dyDescent="0.35">
      <c r="W349" s="240"/>
      <c r="X349" s="240"/>
      <c r="Y349" s="223"/>
    </row>
    <row r="350" spans="23:25" x14ac:dyDescent="0.35">
      <c r="W350" s="240"/>
      <c r="X350" s="240"/>
      <c r="Y350" s="223"/>
    </row>
    <row r="351" spans="23:25" x14ac:dyDescent="0.35">
      <c r="W351" s="240"/>
      <c r="X351" s="240"/>
      <c r="Y351" s="223"/>
    </row>
    <row r="352" spans="23:25" x14ac:dyDescent="0.35">
      <c r="W352" s="240"/>
      <c r="X352" s="240"/>
      <c r="Y352" s="223"/>
    </row>
    <row r="353" spans="23:25" x14ac:dyDescent="0.35">
      <c r="W353" s="240"/>
      <c r="X353" s="240"/>
      <c r="Y353" s="223"/>
    </row>
    <row r="354" spans="23:25" x14ac:dyDescent="0.35">
      <c r="W354" s="240"/>
      <c r="X354" s="240"/>
      <c r="Y354" s="223"/>
    </row>
    <row r="355" spans="23:25" x14ac:dyDescent="0.35">
      <c r="W355" s="240"/>
      <c r="X355" s="240"/>
      <c r="Y355" s="223"/>
    </row>
    <row r="356" spans="23:25" x14ac:dyDescent="0.35">
      <c r="W356" s="240"/>
      <c r="X356" s="240"/>
      <c r="Y356" s="223"/>
    </row>
    <row r="357" spans="23:25" x14ac:dyDescent="0.35">
      <c r="W357" s="240"/>
      <c r="X357" s="240"/>
      <c r="Y357" s="223"/>
    </row>
    <row r="358" spans="23:25" x14ac:dyDescent="0.35">
      <c r="W358" s="240"/>
      <c r="X358" s="240"/>
      <c r="Y358" s="223"/>
    </row>
    <row r="359" spans="23:25" x14ac:dyDescent="0.35">
      <c r="W359" s="240"/>
      <c r="X359" s="240"/>
      <c r="Y359" s="223"/>
    </row>
    <row r="360" spans="23:25" x14ac:dyDescent="0.35">
      <c r="W360" s="240"/>
      <c r="X360" s="240"/>
      <c r="Y360" s="223"/>
    </row>
    <row r="361" spans="23:25" x14ac:dyDescent="0.35">
      <c r="W361" s="240"/>
      <c r="X361" s="240"/>
      <c r="Y361" s="223"/>
    </row>
    <row r="362" spans="23:25" x14ac:dyDescent="0.35">
      <c r="W362" s="240"/>
      <c r="X362" s="240"/>
      <c r="Y362" s="223"/>
    </row>
    <row r="363" spans="23:25" x14ac:dyDescent="0.35">
      <c r="W363" s="240"/>
      <c r="X363" s="240"/>
      <c r="Y363" s="223"/>
    </row>
    <row r="364" spans="23:25" x14ac:dyDescent="0.35">
      <c r="W364" s="240"/>
      <c r="X364" s="240"/>
      <c r="Y364" s="223"/>
    </row>
    <row r="365" spans="23:25" x14ac:dyDescent="0.35">
      <c r="W365" s="240"/>
      <c r="X365" s="240"/>
      <c r="Y365" s="223"/>
    </row>
    <row r="366" spans="23:25" x14ac:dyDescent="0.35">
      <c r="W366" s="240"/>
      <c r="X366" s="240"/>
      <c r="Y366" s="223"/>
    </row>
    <row r="367" spans="23:25" x14ac:dyDescent="0.35">
      <c r="W367" s="240"/>
      <c r="X367" s="240"/>
      <c r="Y367" s="223"/>
    </row>
    <row r="368" spans="23:25" x14ac:dyDescent="0.35">
      <c r="W368" s="240"/>
      <c r="X368" s="240"/>
      <c r="Y368" s="223"/>
    </row>
    <row r="369" spans="23:25" x14ac:dyDescent="0.35">
      <c r="W369" s="240"/>
      <c r="X369" s="240"/>
      <c r="Y369" s="223"/>
    </row>
    <row r="370" spans="23:25" x14ac:dyDescent="0.35">
      <c r="W370" s="240"/>
      <c r="X370" s="240"/>
      <c r="Y370" s="223"/>
    </row>
    <row r="371" spans="23:25" x14ac:dyDescent="0.35">
      <c r="W371" s="240"/>
      <c r="X371" s="240"/>
      <c r="Y371" s="223"/>
    </row>
    <row r="372" spans="23:25" x14ac:dyDescent="0.35">
      <c r="W372" s="240"/>
      <c r="X372" s="240"/>
      <c r="Y372" s="223"/>
    </row>
    <row r="373" spans="23:25" x14ac:dyDescent="0.35">
      <c r="W373" s="240"/>
      <c r="X373" s="240"/>
      <c r="Y373" s="223"/>
    </row>
    <row r="374" spans="23:25" x14ac:dyDescent="0.35">
      <c r="W374" s="240"/>
      <c r="X374" s="240"/>
      <c r="Y374" s="223"/>
    </row>
    <row r="375" spans="23:25" x14ac:dyDescent="0.35">
      <c r="W375" s="240"/>
      <c r="X375" s="240"/>
      <c r="Y375" s="223"/>
    </row>
    <row r="376" spans="23:25" x14ac:dyDescent="0.35">
      <c r="W376" s="240"/>
      <c r="X376" s="240"/>
      <c r="Y376" s="223"/>
    </row>
    <row r="377" spans="23:25" x14ac:dyDescent="0.35">
      <c r="W377" s="240"/>
      <c r="X377" s="240"/>
      <c r="Y377" s="223"/>
    </row>
    <row r="378" spans="23:25" x14ac:dyDescent="0.35">
      <c r="W378" s="240"/>
      <c r="X378" s="240"/>
      <c r="Y378" s="223"/>
    </row>
    <row r="379" spans="23:25" x14ac:dyDescent="0.35">
      <c r="W379" s="240"/>
      <c r="X379" s="240"/>
      <c r="Y379" s="223"/>
    </row>
    <row r="380" spans="23:25" x14ac:dyDescent="0.35">
      <c r="W380" s="240"/>
      <c r="X380" s="240"/>
      <c r="Y380" s="223"/>
    </row>
    <row r="381" spans="23:25" x14ac:dyDescent="0.35">
      <c r="W381" s="240"/>
      <c r="X381" s="240"/>
      <c r="Y381" s="223"/>
    </row>
    <row r="382" spans="23:25" x14ac:dyDescent="0.35">
      <c r="W382" s="240"/>
      <c r="X382" s="240"/>
      <c r="Y382" s="223"/>
    </row>
    <row r="383" spans="23:25" x14ac:dyDescent="0.35">
      <c r="W383" s="240"/>
      <c r="X383" s="240"/>
      <c r="Y383" s="223"/>
    </row>
    <row r="384" spans="23:25" x14ac:dyDescent="0.35">
      <c r="W384" s="240"/>
      <c r="X384" s="240"/>
      <c r="Y384" s="223"/>
    </row>
    <row r="385" spans="23:25" x14ac:dyDescent="0.35">
      <c r="W385" s="240"/>
      <c r="X385" s="240"/>
      <c r="Y385" s="223"/>
    </row>
    <row r="386" spans="23:25" x14ac:dyDescent="0.35">
      <c r="W386" s="240"/>
      <c r="X386" s="240"/>
      <c r="Y386" s="223"/>
    </row>
    <row r="387" spans="23:25" x14ac:dyDescent="0.35">
      <c r="W387" s="240"/>
      <c r="X387" s="240"/>
      <c r="Y387" s="223"/>
    </row>
    <row r="388" spans="23:25" x14ac:dyDescent="0.35">
      <c r="W388" s="240"/>
      <c r="X388" s="240"/>
      <c r="Y388" s="223"/>
    </row>
    <row r="389" spans="23:25" x14ac:dyDescent="0.35">
      <c r="W389" s="240"/>
      <c r="X389" s="240"/>
      <c r="Y389" s="223"/>
    </row>
    <row r="390" spans="23:25" x14ac:dyDescent="0.35">
      <c r="W390" s="240"/>
      <c r="X390" s="240"/>
      <c r="Y390" s="223"/>
    </row>
    <row r="391" spans="23:25" x14ac:dyDescent="0.35">
      <c r="W391" s="240"/>
      <c r="X391" s="240"/>
      <c r="Y391" s="223"/>
    </row>
    <row r="392" spans="23:25" x14ac:dyDescent="0.35">
      <c r="W392" s="240"/>
      <c r="X392" s="240"/>
      <c r="Y392" s="223"/>
    </row>
    <row r="393" spans="23:25" x14ac:dyDescent="0.35">
      <c r="W393" s="240"/>
      <c r="X393" s="240"/>
      <c r="Y393" s="223"/>
    </row>
    <row r="394" spans="23:25" x14ac:dyDescent="0.35">
      <c r="W394" s="219"/>
      <c r="X394" s="219"/>
      <c r="Y394" s="205"/>
    </row>
    <row r="395" spans="23:25" x14ac:dyDescent="0.35">
      <c r="W395" s="240"/>
      <c r="X395" s="240"/>
      <c r="Y395" s="223"/>
    </row>
    <row r="396" spans="23:25" x14ac:dyDescent="0.35">
      <c r="W396" s="240"/>
      <c r="X396" s="240"/>
      <c r="Y396" s="223"/>
    </row>
    <row r="397" spans="23:25" x14ac:dyDescent="0.35">
      <c r="W397" s="240"/>
      <c r="X397" s="240"/>
      <c r="Y397" s="223"/>
    </row>
    <row r="398" spans="23:25" x14ac:dyDescent="0.35">
      <c r="W398" s="240"/>
      <c r="X398" s="240"/>
      <c r="Y398" s="223"/>
    </row>
    <row r="399" spans="23:25" x14ac:dyDescent="0.35">
      <c r="W399" s="240"/>
      <c r="X399" s="240"/>
      <c r="Y399" s="223"/>
    </row>
    <row r="400" spans="23:25" x14ac:dyDescent="0.35">
      <c r="W400" s="240"/>
      <c r="X400" s="240"/>
      <c r="Y400" s="223"/>
    </row>
    <row r="401" spans="23:25" x14ac:dyDescent="0.35">
      <c r="W401" s="240"/>
      <c r="X401" s="240"/>
      <c r="Y401" s="223"/>
    </row>
    <row r="402" spans="23:25" x14ac:dyDescent="0.35">
      <c r="W402" s="240"/>
      <c r="X402" s="240"/>
      <c r="Y402" s="223"/>
    </row>
    <row r="403" spans="23:25" x14ac:dyDescent="0.35">
      <c r="W403" s="240"/>
      <c r="X403" s="240"/>
      <c r="Y403" s="223"/>
    </row>
    <row r="404" spans="23:25" x14ac:dyDescent="0.35">
      <c r="W404" s="240"/>
      <c r="X404" s="240"/>
      <c r="Y404" s="223"/>
    </row>
    <row r="405" spans="23:25" x14ac:dyDescent="0.35">
      <c r="W405" s="240"/>
      <c r="X405" s="240"/>
      <c r="Y405" s="223"/>
    </row>
    <row r="406" spans="23:25" x14ac:dyDescent="0.35">
      <c r="W406" s="240"/>
      <c r="X406" s="240"/>
      <c r="Y406" s="223"/>
    </row>
    <row r="407" spans="23:25" x14ac:dyDescent="0.35">
      <c r="W407" s="240"/>
      <c r="X407" s="240"/>
      <c r="Y407" s="223"/>
    </row>
    <row r="408" spans="23:25" x14ac:dyDescent="0.35">
      <c r="W408" s="240"/>
      <c r="X408" s="240"/>
      <c r="Y408" s="223"/>
    </row>
    <row r="409" spans="23:25" x14ac:dyDescent="0.35">
      <c r="W409" s="240"/>
      <c r="X409" s="240"/>
      <c r="Y409" s="223"/>
    </row>
    <row r="410" spans="23:25" x14ac:dyDescent="0.35">
      <c r="W410" s="240"/>
      <c r="X410" s="240"/>
      <c r="Y410" s="223"/>
    </row>
    <row r="411" spans="23:25" x14ac:dyDescent="0.35">
      <c r="W411" s="240"/>
      <c r="X411" s="240"/>
      <c r="Y411" s="223"/>
    </row>
    <row r="412" spans="23:25" x14ac:dyDescent="0.35">
      <c r="W412" s="240"/>
      <c r="X412" s="240"/>
      <c r="Y412" s="223"/>
    </row>
    <row r="413" spans="23:25" x14ac:dyDescent="0.35">
      <c r="W413" s="240"/>
      <c r="X413" s="240"/>
      <c r="Y413" s="223"/>
    </row>
    <row r="414" spans="23:25" x14ac:dyDescent="0.35">
      <c r="W414" s="240"/>
      <c r="X414" s="240"/>
      <c r="Y414" s="223"/>
    </row>
    <row r="415" spans="23:25" x14ac:dyDescent="0.35">
      <c r="W415" s="240"/>
      <c r="X415" s="240"/>
      <c r="Y415" s="223"/>
    </row>
    <row r="416" spans="23:25" x14ac:dyDescent="0.35">
      <c r="W416" s="240"/>
      <c r="X416" s="240"/>
      <c r="Y416" s="223"/>
    </row>
    <row r="417" spans="23:25" x14ac:dyDescent="0.35">
      <c r="W417" s="240"/>
      <c r="X417" s="240"/>
      <c r="Y417" s="223"/>
    </row>
    <row r="418" spans="23:25" x14ac:dyDescent="0.35">
      <c r="W418" s="240"/>
      <c r="X418" s="240"/>
      <c r="Y418" s="223"/>
    </row>
    <row r="419" spans="23:25" x14ac:dyDescent="0.35">
      <c r="W419" s="240"/>
      <c r="X419" s="240"/>
      <c r="Y419" s="223"/>
    </row>
    <row r="420" spans="23:25" x14ac:dyDescent="0.35">
      <c r="W420" s="240"/>
      <c r="X420" s="240"/>
      <c r="Y420" s="223"/>
    </row>
    <row r="421" spans="23:25" x14ac:dyDescent="0.35">
      <c r="W421" s="240"/>
      <c r="X421" s="240"/>
      <c r="Y421" s="223"/>
    </row>
    <row r="422" spans="23:25" x14ac:dyDescent="0.35">
      <c r="W422" s="240"/>
      <c r="X422" s="240"/>
      <c r="Y422" s="223"/>
    </row>
    <row r="423" spans="23:25" x14ac:dyDescent="0.35">
      <c r="W423" s="240"/>
      <c r="X423" s="240"/>
      <c r="Y423" s="223"/>
    </row>
    <row r="424" spans="23:25" x14ac:dyDescent="0.35">
      <c r="W424" s="240"/>
      <c r="X424" s="240"/>
      <c r="Y424" s="223"/>
    </row>
    <row r="425" spans="23:25" x14ac:dyDescent="0.35">
      <c r="W425" s="240"/>
      <c r="X425" s="240"/>
      <c r="Y425" s="223"/>
    </row>
    <row r="426" spans="23:25" x14ac:dyDescent="0.35">
      <c r="W426" s="240"/>
      <c r="X426" s="240"/>
      <c r="Y426" s="223"/>
    </row>
    <row r="427" spans="23:25" x14ac:dyDescent="0.35">
      <c r="W427" s="240"/>
      <c r="X427" s="240"/>
      <c r="Y427" s="223"/>
    </row>
    <row r="428" spans="23:25" x14ac:dyDescent="0.35">
      <c r="W428" s="240"/>
      <c r="X428" s="240"/>
      <c r="Y428" s="223"/>
    </row>
    <row r="429" spans="23:25" x14ac:dyDescent="0.35">
      <c r="W429" s="240"/>
      <c r="X429" s="240"/>
      <c r="Y429" s="223"/>
    </row>
    <row r="430" spans="23:25" x14ac:dyDescent="0.35">
      <c r="W430" s="240"/>
      <c r="X430" s="240"/>
      <c r="Y430" s="223"/>
    </row>
    <row r="431" spans="23:25" x14ac:dyDescent="0.35">
      <c r="W431" s="240"/>
      <c r="X431" s="240"/>
      <c r="Y431" s="223"/>
    </row>
    <row r="432" spans="23:25" x14ac:dyDescent="0.35">
      <c r="W432" s="240"/>
      <c r="X432" s="240"/>
      <c r="Y432" s="223"/>
    </row>
    <row r="433" spans="23:25" x14ac:dyDescent="0.35">
      <c r="W433" s="240"/>
      <c r="X433" s="240"/>
      <c r="Y433" s="223"/>
    </row>
    <row r="434" spans="23:25" x14ac:dyDescent="0.35">
      <c r="W434" s="240"/>
      <c r="X434" s="240"/>
      <c r="Y434" s="223"/>
    </row>
    <row r="435" spans="23:25" x14ac:dyDescent="0.35">
      <c r="W435" s="240"/>
      <c r="X435" s="240"/>
      <c r="Y435" s="223"/>
    </row>
    <row r="436" spans="23:25" x14ac:dyDescent="0.35">
      <c r="W436" s="240"/>
      <c r="X436" s="240"/>
      <c r="Y436" s="223"/>
    </row>
    <row r="437" spans="23:25" x14ac:dyDescent="0.35">
      <c r="W437" s="240"/>
      <c r="X437" s="240"/>
      <c r="Y437" s="223"/>
    </row>
    <row r="438" spans="23:25" x14ac:dyDescent="0.35">
      <c r="W438" s="240"/>
      <c r="X438" s="240"/>
      <c r="Y438" s="223"/>
    </row>
    <row r="439" spans="23:25" x14ac:dyDescent="0.35">
      <c r="W439" s="240"/>
      <c r="X439" s="240"/>
      <c r="Y439" s="223"/>
    </row>
    <row r="440" spans="23:25" x14ac:dyDescent="0.35">
      <c r="W440" s="240"/>
      <c r="X440" s="240"/>
      <c r="Y440" s="223"/>
    </row>
    <row r="441" spans="23:25" x14ac:dyDescent="0.35">
      <c r="W441" s="240"/>
      <c r="X441" s="240"/>
      <c r="Y441" s="223"/>
    </row>
    <row r="442" spans="23:25" x14ac:dyDescent="0.35">
      <c r="W442" s="240"/>
      <c r="X442" s="240"/>
      <c r="Y442" s="223"/>
    </row>
    <row r="443" spans="23:25" x14ac:dyDescent="0.35">
      <c r="W443" s="240"/>
      <c r="X443" s="240"/>
      <c r="Y443" s="223"/>
    </row>
    <row r="444" spans="23:25" x14ac:dyDescent="0.35">
      <c r="W444" s="240"/>
      <c r="X444" s="240"/>
      <c r="Y444" s="223"/>
    </row>
    <row r="445" spans="23:25" x14ac:dyDescent="0.35">
      <c r="W445" s="240"/>
      <c r="X445" s="240"/>
      <c r="Y445" s="223"/>
    </row>
    <row r="446" spans="23:25" x14ac:dyDescent="0.35">
      <c r="W446" s="240"/>
      <c r="X446" s="240"/>
      <c r="Y446" s="223"/>
    </row>
    <row r="447" spans="23:25" x14ac:dyDescent="0.35">
      <c r="W447" s="240"/>
      <c r="X447" s="240"/>
      <c r="Y447" s="223"/>
    </row>
    <row r="448" spans="23:25" x14ac:dyDescent="0.35">
      <c r="W448" s="240"/>
      <c r="X448" s="240"/>
      <c r="Y448" s="223"/>
    </row>
    <row r="449" spans="23:25" x14ac:dyDescent="0.35">
      <c r="W449" s="240"/>
      <c r="X449" s="240"/>
      <c r="Y449" s="223"/>
    </row>
    <row r="450" spans="23:25" x14ac:dyDescent="0.35">
      <c r="W450" s="240"/>
      <c r="X450" s="240"/>
      <c r="Y450" s="223"/>
    </row>
    <row r="451" spans="23:25" x14ac:dyDescent="0.35">
      <c r="W451" s="240"/>
      <c r="X451" s="240"/>
      <c r="Y451" s="223"/>
    </row>
    <row r="452" spans="23:25" x14ac:dyDescent="0.35">
      <c r="W452" s="240"/>
      <c r="X452" s="240"/>
      <c r="Y452" s="223"/>
    </row>
    <row r="453" spans="23:25" x14ac:dyDescent="0.35">
      <c r="W453" s="240"/>
      <c r="X453" s="240"/>
      <c r="Y453" s="223"/>
    </row>
    <row r="454" spans="23:25" x14ac:dyDescent="0.35">
      <c r="W454" s="240"/>
      <c r="X454" s="240"/>
      <c r="Y454" s="223"/>
    </row>
    <row r="455" spans="23:25" x14ac:dyDescent="0.35">
      <c r="W455" s="240"/>
      <c r="X455" s="240"/>
      <c r="Y455" s="223"/>
    </row>
    <row r="456" spans="23:25" x14ac:dyDescent="0.35">
      <c r="W456" s="240"/>
      <c r="X456" s="240"/>
      <c r="Y456" s="223"/>
    </row>
    <row r="457" spans="23:25" x14ac:dyDescent="0.35">
      <c r="W457" s="240"/>
      <c r="X457" s="240"/>
      <c r="Y457" s="223"/>
    </row>
    <row r="458" spans="23:25" x14ac:dyDescent="0.35">
      <c r="W458" s="240"/>
      <c r="X458" s="240"/>
      <c r="Y458" s="223"/>
    </row>
    <row r="459" spans="23:25" x14ac:dyDescent="0.35">
      <c r="W459" s="240"/>
      <c r="X459" s="240"/>
      <c r="Y459" s="223"/>
    </row>
    <row r="460" spans="23:25" x14ac:dyDescent="0.35">
      <c r="W460" s="240"/>
      <c r="X460" s="240"/>
      <c r="Y460" s="223"/>
    </row>
    <row r="461" spans="23:25" x14ac:dyDescent="0.35">
      <c r="W461" s="240"/>
      <c r="X461" s="240"/>
      <c r="Y461" s="223"/>
    </row>
    <row r="462" spans="23:25" x14ac:dyDescent="0.35">
      <c r="W462" s="240"/>
      <c r="X462" s="240"/>
      <c r="Y462" s="223"/>
    </row>
    <row r="463" spans="23:25" x14ac:dyDescent="0.35">
      <c r="W463" s="240"/>
      <c r="X463" s="240"/>
      <c r="Y463" s="223"/>
    </row>
    <row r="464" spans="23:25" x14ac:dyDescent="0.35">
      <c r="W464" s="240"/>
      <c r="X464" s="240"/>
      <c r="Y464" s="223"/>
    </row>
    <row r="465" spans="23:25" x14ac:dyDescent="0.35">
      <c r="W465" s="240"/>
      <c r="X465" s="240"/>
      <c r="Y465" s="223"/>
    </row>
    <row r="466" spans="23:25" x14ac:dyDescent="0.35">
      <c r="W466" s="240"/>
      <c r="X466" s="240"/>
      <c r="Y466" s="223"/>
    </row>
    <row r="467" spans="23:25" x14ac:dyDescent="0.35">
      <c r="W467" s="240"/>
      <c r="X467" s="240"/>
      <c r="Y467" s="223"/>
    </row>
    <row r="468" spans="23:25" x14ac:dyDescent="0.35">
      <c r="W468" s="240"/>
      <c r="X468" s="240"/>
      <c r="Y468" s="223"/>
    </row>
    <row r="469" spans="23:25" x14ac:dyDescent="0.35">
      <c r="W469" s="240"/>
      <c r="X469" s="240"/>
      <c r="Y469" s="223"/>
    </row>
    <row r="470" spans="23:25" x14ac:dyDescent="0.35">
      <c r="W470" s="240"/>
      <c r="X470" s="240"/>
      <c r="Y470" s="223"/>
    </row>
    <row r="471" spans="23:25" x14ac:dyDescent="0.35">
      <c r="W471" s="240"/>
      <c r="X471" s="240"/>
      <c r="Y471" s="223"/>
    </row>
    <row r="472" spans="23:25" x14ac:dyDescent="0.35">
      <c r="W472" s="240"/>
      <c r="X472" s="240"/>
      <c r="Y472" s="223"/>
    </row>
    <row r="473" spans="23:25" x14ac:dyDescent="0.35">
      <c r="W473" s="240"/>
      <c r="X473" s="240"/>
      <c r="Y473" s="223"/>
    </row>
    <row r="474" spans="23:25" x14ac:dyDescent="0.35">
      <c r="W474" s="240"/>
      <c r="X474" s="240"/>
      <c r="Y474" s="223"/>
    </row>
    <row r="475" spans="23:25" x14ac:dyDescent="0.35">
      <c r="W475" s="240"/>
      <c r="X475" s="240"/>
      <c r="Y475" s="223"/>
    </row>
    <row r="476" spans="23:25" x14ac:dyDescent="0.35">
      <c r="W476" s="240"/>
      <c r="X476" s="240"/>
      <c r="Y476" s="223"/>
    </row>
    <row r="477" spans="23:25" x14ac:dyDescent="0.35">
      <c r="W477" s="240"/>
      <c r="X477" s="240"/>
      <c r="Y477" s="223"/>
    </row>
    <row r="478" spans="23:25" x14ac:dyDescent="0.35">
      <c r="W478" s="240"/>
      <c r="X478" s="240"/>
      <c r="Y478" s="223"/>
    </row>
    <row r="479" spans="23:25" x14ac:dyDescent="0.35">
      <c r="W479" s="240"/>
      <c r="X479" s="240"/>
      <c r="Y479" s="223"/>
    </row>
    <row r="480" spans="23:25" x14ac:dyDescent="0.35">
      <c r="W480" s="240"/>
      <c r="X480" s="240"/>
      <c r="Y480" s="223"/>
    </row>
    <row r="481" spans="23:25" x14ac:dyDescent="0.35">
      <c r="W481" s="240"/>
      <c r="X481" s="240"/>
      <c r="Y481" s="223"/>
    </row>
    <row r="482" spans="23:25" x14ac:dyDescent="0.35">
      <c r="W482" s="240"/>
      <c r="X482" s="240"/>
      <c r="Y482" s="223"/>
    </row>
    <row r="483" spans="23:25" x14ac:dyDescent="0.35">
      <c r="W483" s="240"/>
      <c r="X483" s="240"/>
      <c r="Y483" s="223"/>
    </row>
    <row r="484" spans="23:25" x14ac:dyDescent="0.35">
      <c r="W484" s="240"/>
      <c r="X484" s="240"/>
      <c r="Y484" s="223"/>
    </row>
    <row r="485" spans="23:25" x14ac:dyDescent="0.35">
      <c r="W485" s="240"/>
      <c r="X485" s="240"/>
      <c r="Y485" s="223"/>
    </row>
    <row r="486" spans="23:25" x14ac:dyDescent="0.35">
      <c r="W486" s="240"/>
      <c r="X486" s="240"/>
      <c r="Y486" s="223"/>
    </row>
    <row r="487" spans="23:25" x14ac:dyDescent="0.35">
      <c r="W487" s="240"/>
      <c r="X487" s="240"/>
      <c r="Y487" s="223"/>
    </row>
    <row r="488" spans="23:25" x14ac:dyDescent="0.35">
      <c r="W488" s="240"/>
      <c r="X488" s="240"/>
      <c r="Y488" s="223"/>
    </row>
    <row r="489" spans="23:25" x14ac:dyDescent="0.35">
      <c r="W489" s="240"/>
      <c r="X489" s="240"/>
      <c r="Y489" s="223"/>
    </row>
    <row r="490" spans="23:25" x14ac:dyDescent="0.35">
      <c r="W490" s="240"/>
      <c r="X490" s="240"/>
      <c r="Y490" s="223"/>
    </row>
    <row r="491" spans="23:25" x14ac:dyDescent="0.35">
      <c r="W491" s="240"/>
      <c r="X491" s="240"/>
      <c r="Y491" s="223"/>
    </row>
    <row r="492" spans="23:25" x14ac:dyDescent="0.35">
      <c r="W492" s="219"/>
      <c r="X492" s="219"/>
      <c r="Y492" s="205"/>
    </row>
    <row r="493" spans="23:25" x14ac:dyDescent="0.35">
      <c r="W493" s="240"/>
      <c r="X493" s="240"/>
      <c r="Y493" s="223"/>
    </row>
    <row r="494" spans="23:25" x14ac:dyDescent="0.35">
      <c r="W494" s="240"/>
      <c r="X494" s="240"/>
      <c r="Y494" s="223"/>
    </row>
    <row r="495" spans="23:25" x14ac:dyDescent="0.35">
      <c r="W495" s="240"/>
      <c r="X495" s="240"/>
      <c r="Y495" s="223"/>
    </row>
    <row r="496" spans="23:25" x14ac:dyDescent="0.35">
      <c r="W496" s="240"/>
      <c r="X496" s="240"/>
      <c r="Y496" s="223"/>
    </row>
    <row r="497" spans="23:25" x14ac:dyDescent="0.35">
      <c r="W497" s="240"/>
      <c r="X497" s="240"/>
      <c r="Y497" s="223"/>
    </row>
    <row r="498" spans="23:25" x14ac:dyDescent="0.35">
      <c r="W498" s="240"/>
      <c r="X498" s="240"/>
      <c r="Y498" s="223"/>
    </row>
  </sheetData>
  <mergeCells count="23">
    <mergeCell ref="A2:A4"/>
    <mergeCell ref="B2:B4"/>
    <mergeCell ref="C2:C4"/>
    <mergeCell ref="T2:T4"/>
    <mergeCell ref="U2:U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  <mergeCell ref="H3:I3"/>
    <mergeCell ref="R257:V257"/>
    <mergeCell ref="P2:Q2"/>
    <mergeCell ref="P3:Q3"/>
    <mergeCell ref="R2:S2"/>
    <mergeCell ref="R3:S3"/>
    <mergeCell ref="V2:V4"/>
  </mergeCells>
  <conditionalFormatting sqref="D1">
    <cfRule type="cellIs" dxfId="28" priority="22" operator="equal">
      <formula>"ঠিক"</formula>
    </cfRule>
    <cfRule type="cellIs" dxfId="27" priority="23" operator="equal">
      <formula>"×"</formula>
    </cfRule>
    <cfRule type="cellIs" dxfId="26" priority="24" operator="equal">
      <formula>"OK"</formula>
    </cfRule>
  </conditionalFormatting>
  <conditionalFormatting sqref="F1">
    <cfRule type="cellIs" dxfId="25" priority="19" operator="equal">
      <formula>"ঠিক"</formula>
    </cfRule>
    <cfRule type="cellIs" dxfId="24" priority="20" operator="equal">
      <formula>"×"</formula>
    </cfRule>
    <cfRule type="cellIs" dxfId="23" priority="21" operator="equal">
      <formula>"OK"</formula>
    </cfRule>
  </conditionalFormatting>
  <conditionalFormatting sqref="H1">
    <cfRule type="cellIs" dxfId="22" priority="16" operator="equal">
      <formula>"ঠিক"</formula>
    </cfRule>
    <cfRule type="cellIs" dxfId="21" priority="17" operator="equal">
      <formula>"×"</formula>
    </cfRule>
    <cfRule type="cellIs" dxfId="20" priority="18" operator="equal">
      <formula>"OK"</formula>
    </cfRule>
  </conditionalFormatting>
  <conditionalFormatting sqref="J1">
    <cfRule type="cellIs" dxfId="19" priority="13" operator="equal">
      <formula>"ঠিক"</formula>
    </cfRule>
    <cfRule type="cellIs" dxfId="18" priority="14" operator="equal">
      <formula>"×"</formula>
    </cfRule>
    <cfRule type="cellIs" dxfId="17" priority="15" operator="equal">
      <formula>"OK"</formula>
    </cfRule>
  </conditionalFormatting>
  <conditionalFormatting sqref="L1">
    <cfRule type="cellIs" dxfId="16" priority="10" operator="equal">
      <formula>"ঠিক"</formula>
    </cfRule>
    <cfRule type="cellIs" dxfId="15" priority="11" operator="equal">
      <formula>"×"</formula>
    </cfRule>
    <cfRule type="cellIs" dxfId="14" priority="12" operator="equal">
      <formula>"OK"</formula>
    </cfRule>
  </conditionalFormatting>
  <conditionalFormatting sqref="N1">
    <cfRule type="cellIs" dxfId="13" priority="7" operator="equal">
      <formula>"ঠিক"</formula>
    </cfRule>
    <cfRule type="cellIs" dxfId="12" priority="8" operator="equal">
      <formula>"×"</formula>
    </cfRule>
    <cfRule type="cellIs" dxfId="11" priority="9" operator="equal">
      <formula>"OK"</formula>
    </cfRule>
  </conditionalFormatting>
  <conditionalFormatting sqref="P1">
    <cfRule type="cellIs" dxfId="10" priority="4" operator="equal">
      <formula>"ঠিক"</formula>
    </cfRule>
    <cfRule type="cellIs" dxfId="9" priority="5" operator="equal">
      <formula>"×"</formula>
    </cfRule>
    <cfRule type="cellIs" dxfId="8" priority="6" operator="equal">
      <formula>"OK"</formula>
    </cfRule>
  </conditionalFormatting>
  <conditionalFormatting sqref="R1">
    <cfRule type="cellIs" dxfId="7" priority="1" operator="equal">
      <formula>"ঠিক"</formula>
    </cfRule>
    <cfRule type="cellIs" dxfId="6" priority="2" operator="equal">
      <formula>"×"</formula>
    </cfRule>
    <cfRule type="cellIs" dxfId="5" priority="3" operator="equal">
      <formula>"OK"</formula>
    </cfRule>
  </conditionalFormatting>
  <conditionalFormatting sqref="W3">
    <cfRule type="cellIs" dxfId="4" priority="25" operator="equal">
      <formula>"ঠিক আছে"</formula>
    </cfRule>
    <cfRule type="cellIs" dxfId="3" priority="26" operator="equal">
      <formula>"ভুল"</formula>
    </cfRule>
    <cfRule type="cellIs" dxfId="2" priority="27" operator="equal">
      <formula>"ভুল"</formula>
    </cfRule>
    <cfRule type="cellIs" dxfId="1" priority="28" operator="equal">
      <formula>"ভুল"</formula>
    </cfRule>
    <cfRule type="cellIs" dxfId="0" priority="29" operator="equal">
      <formula>"ঠিক"</formula>
    </cfRule>
  </conditionalFormatting>
  <pageMargins left="0.7" right="0.7" top="0.75" bottom="0.75" header="0.3" footer="0.3"/>
  <pageSetup scale="75" orientation="portrait" r:id="rId1"/>
  <ignoredErrors>
    <ignoredError sqref="F1 H1 J1 L1 P1 R1 N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56"/>
  <sheetViews>
    <sheetView zoomScale="115" zoomScaleNormal="115" workbookViewId="0">
      <pane ySplit="1" topLeftCell="A2" activePane="bottomLeft" state="frozen"/>
      <selection pane="bottomLeft" activeCell="E12" sqref="E12:E13"/>
    </sheetView>
  </sheetViews>
  <sheetFormatPr defaultColWidth="9.140625" defaultRowHeight="16.5" x14ac:dyDescent="0.2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 x14ac:dyDescent="0.25">
      <c r="B1" s="10" t="s">
        <v>258</v>
      </c>
      <c r="D1" s="13" t="s">
        <v>259</v>
      </c>
      <c r="E1" s="14">
        <f>C11+C23+C34+C45+C56+C67+C81+C97</f>
        <v>9455</v>
      </c>
    </row>
    <row r="2" spans="1:8" x14ac:dyDescent="0.25">
      <c r="D2" s="15"/>
    </row>
    <row r="3" spans="1:8" x14ac:dyDescent="0.25">
      <c r="A3" s="11"/>
      <c r="B3" s="54">
        <f>purchase!D3</f>
        <v>45666</v>
      </c>
      <c r="C3" s="16"/>
      <c r="D3" s="15"/>
    </row>
    <row r="4" spans="1:8" x14ac:dyDescent="0.25">
      <c r="A4" s="17" t="s">
        <v>0</v>
      </c>
      <c r="B4" s="17" t="s">
        <v>238</v>
      </c>
      <c r="C4" s="18" t="s">
        <v>10</v>
      </c>
      <c r="D4" s="19"/>
      <c r="E4" s="20"/>
    </row>
    <row r="5" spans="1:8" x14ac:dyDescent="0.25">
      <c r="A5" s="21">
        <v>1</v>
      </c>
      <c r="B5" s="11" t="s">
        <v>382</v>
      </c>
      <c r="C5" s="16">
        <v>110</v>
      </c>
    </row>
    <row r="6" spans="1:8" x14ac:dyDescent="0.25">
      <c r="A6" s="21">
        <v>2</v>
      </c>
      <c r="B6" s="11" t="s">
        <v>380</v>
      </c>
      <c r="C6" s="16">
        <v>1500</v>
      </c>
    </row>
    <row r="7" spans="1:8" x14ac:dyDescent="0.25">
      <c r="A7" s="21">
        <v>3</v>
      </c>
      <c r="B7" s="11"/>
      <c r="C7" s="16"/>
    </row>
    <row r="8" spans="1:8" x14ac:dyDescent="0.25">
      <c r="A8" s="21">
        <v>4</v>
      </c>
      <c r="B8" s="11"/>
      <c r="C8" s="16"/>
    </row>
    <row r="9" spans="1:8" x14ac:dyDescent="0.25">
      <c r="A9" s="21">
        <v>5</v>
      </c>
      <c r="B9" s="11"/>
      <c r="C9" s="16"/>
    </row>
    <row r="10" spans="1:8" x14ac:dyDescent="0.25">
      <c r="A10" s="21">
        <v>6</v>
      </c>
      <c r="B10" s="11"/>
      <c r="C10" s="16"/>
      <c r="D10" s="10" t="s">
        <v>381</v>
      </c>
    </row>
    <row r="11" spans="1:8" x14ac:dyDescent="0.25">
      <c r="A11" s="22"/>
      <c r="B11" s="13" t="s">
        <v>260</v>
      </c>
      <c r="C11" s="16">
        <f>SUM(C5:C10)</f>
        <v>1610</v>
      </c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 s="11"/>
      <c r="B14" s="55">
        <f>purchase!F3</f>
        <v>45667</v>
      </c>
      <c r="C14" s="16"/>
      <c r="D14"/>
      <c r="E14"/>
      <c r="F14"/>
      <c r="G14"/>
      <c r="H14"/>
    </row>
    <row r="15" spans="1:8" x14ac:dyDescent="0.25">
      <c r="A15" s="17" t="s">
        <v>0</v>
      </c>
      <c r="B15" s="17" t="s">
        <v>238</v>
      </c>
      <c r="C15" s="18" t="s">
        <v>10</v>
      </c>
      <c r="D15"/>
      <c r="E15"/>
      <c r="F15"/>
      <c r="G15"/>
      <c r="H15"/>
    </row>
    <row r="16" spans="1:8" x14ac:dyDescent="0.25">
      <c r="A16" s="21">
        <v>1</v>
      </c>
      <c r="B16" s="11" t="s">
        <v>388</v>
      </c>
      <c r="C16" s="16">
        <v>2400</v>
      </c>
      <c r="D16"/>
      <c r="E16"/>
      <c r="F16"/>
      <c r="G16"/>
      <c r="H16"/>
    </row>
    <row r="17" spans="1:8" x14ac:dyDescent="0.25">
      <c r="A17" s="21">
        <v>2</v>
      </c>
      <c r="B17" s="11" t="s">
        <v>389</v>
      </c>
      <c r="C17" s="16">
        <v>300</v>
      </c>
      <c r="D17"/>
      <c r="E17"/>
      <c r="F17"/>
      <c r="G17"/>
      <c r="H17"/>
    </row>
    <row r="18" spans="1:8" x14ac:dyDescent="0.25">
      <c r="A18" s="21">
        <v>3</v>
      </c>
      <c r="B18" s="11"/>
      <c r="C18" s="16"/>
      <c r="D18"/>
      <c r="E18"/>
      <c r="F18"/>
      <c r="G18"/>
      <c r="H18"/>
    </row>
    <row r="19" spans="1:8" x14ac:dyDescent="0.25">
      <c r="A19" s="21">
        <v>4</v>
      </c>
      <c r="B19" s="11"/>
      <c r="C19" s="16"/>
      <c r="D19"/>
      <c r="E19"/>
      <c r="F19"/>
      <c r="G19"/>
      <c r="H19"/>
    </row>
    <row r="20" spans="1:8" x14ac:dyDescent="0.25">
      <c r="A20" s="21">
        <v>5</v>
      </c>
      <c r="B20" s="11"/>
      <c r="C20" s="16"/>
      <c r="D20"/>
      <c r="E20"/>
      <c r="F20"/>
      <c r="G20"/>
      <c r="H20"/>
    </row>
    <row r="21" spans="1:8" x14ac:dyDescent="0.25">
      <c r="A21" s="21"/>
      <c r="B21" s="11"/>
      <c r="C21" s="16"/>
      <c r="D21"/>
      <c r="E21"/>
      <c r="F21"/>
      <c r="G21"/>
      <c r="H21"/>
    </row>
    <row r="22" spans="1:8" x14ac:dyDescent="0.25">
      <c r="A22" s="21">
        <v>6</v>
      </c>
      <c r="B22" s="11"/>
      <c r="C22" s="16"/>
      <c r="D22"/>
      <c r="E22"/>
      <c r="F22"/>
      <c r="G22"/>
      <c r="H22"/>
    </row>
    <row r="23" spans="1:8" x14ac:dyDescent="0.25">
      <c r="A23" s="22"/>
      <c r="B23" s="13" t="s">
        <v>260</v>
      </c>
      <c r="C23" s="16">
        <f>SUM(C16:C22)</f>
        <v>2700</v>
      </c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 s="11"/>
      <c r="B26" s="54">
        <f>purchase!H3</f>
        <v>45668</v>
      </c>
      <c r="C26" s="16"/>
      <c r="D26"/>
      <c r="E26"/>
      <c r="F26"/>
      <c r="G26"/>
      <c r="H26"/>
    </row>
    <row r="27" spans="1:8" x14ac:dyDescent="0.25">
      <c r="A27" s="17" t="s">
        <v>0</v>
      </c>
      <c r="B27" s="17" t="s">
        <v>238</v>
      </c>
      <c r="C27" s="18" t="s">
        <v>10</v>
      </c>
      <c r="D27"/>
      <c r="E27"/>
      <c r="F27"/>
      <c r="G27"/>
      <c r="H27"/>
    </row>
    <row r="28" spans="1:8" x14ac:dyDescent="0.25">
      <c r="A28" s="21">
        <v>1</v>
      </c>
      <c r="D28"/>
      <c r="E28"/>
      <c r="F28"/>
      <c r="G28"/>
      <c r="H28"/>
    </row>
    <row r="29" spans="1:8" x14ac:dyDescent="0.25">
      <c r="A29" s="21">
        <v>2</v>
      </c>
      <c r="B29" s="11"/>
      <c r="C29" s="16"/>
      <c r="D29"/>
      <c r="E29"/>
      <c r="F29"/>
      <c r="G29"/>
      <c r="H29"/>
    </row>
    <row r="30" spans="1:8" x14ac:dyDescent="0.25">
      <c r="A30" s="21">
        <v>3</v>
      </c>
      <c r="B30" s="11"/>
      <c r="C30" s="16"/>
      <c r="D30"/>
      <c r="E30"/>
      <c r="F30"/>
      <c r="G30"/>
      <c r="H30"/>
    </row>
    <row r="31" spans="1:8" x14ac:dyDescent="0.25">
      <c r="A31" s="21">
        <v>4</v>
      </c>
      <c r="B31" s="11"/>
      <c r="C31" s="16"/>
      <c r="D31"/>
      <c r="E31"/>
      <c r="F31"/>
      <c r="G31"/>
      <c r="H31"/>
    </row>
    <row r="32" spans="1:8" x14ac:dyDescent="0.25">
      <c r="A32" s="21">
        <v>5</v>
      </c>
      <c r="B32" s="11"/>
      <c r="C32" s="16"/>
      <c r="D32"/>
      <c r="E32"/>
      <c r="F32"/>
      <c r="G32"/>
      <c r="H32"/>
    </row>
    <row r="33" spans="1:8" x14ac:dyDescent="0.25">
      <c r="A33" s="21">
        <v>6</v>
      </c>
      <c r="B33" s="11"/>
      <c r="C33" s="16"/>
      <c r="D33"/>
      <c r="E33"/>
      <c r="F33"/>
      <c r="G33"/>
      <c r="H33"/>
    </row>
    <row r="34" spans="1:8" x14ac:dyDescent="0.25">
      <c r="A34" s="22"/>
      <c r="B34" s="13" t="s">
        <v>260</v>
      </c>
      <c r="C34" s="16">
        <f>SUM(C28:C33)</f>
        <v>0</v>
      </c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 s="11"/>
      <c r="B37" s="54">
        <f>purchase!J3</f>
        <v>45669</v>
      </c>
      <c r="C37" s="16"/>
      <c r="D37"/>
      <c r="E37"/>
      <c r="F37"/>
      <c r="G37"/>
      <c r="H37"/>
    </row>
    <row r="38" spans="1:8" x14ac:dyDescent="0.25">
      <c r="A38" s="17" t="s">
        <v>0</v>
      </c>
      <c r="B38" s="17" t="s">
        <v>238</v>
      </c>
      <c r="C38" s="18" t="s">
        <v>10</v>
      </c>
      <c r="D38"/>
      <c r="E38"/>
      <c r="F38"/>
      <c r="G38"/>
      <c r="H38"/>
    </row>
    <row r="39" spans="1:8" x14ac:dyDescent="0.25">
      <c r="A39" s="21">
        <v>1</v>
      </c>
      <c r="B39" s="11"/>
      <c r="C39" s="16"/>
      <c r="D39"/>
      <c r="E39"/>
      <c r="F39"/>
      <c r="G39"/>
      <c r="H39"/>
    </row>
    <row r="40" spans="1:8" x14ac:dyDescent="0.25">
      <c r="A40" s="21">
        <v>2</v>
      </c>
      <c r="B40" s="11"/>
      <c r="C40" s="16"/>
      <c r="D40"/>
      <c r="E40"/>
      <c r="F40"/>
      <c r="G40"/>
      <c r="H40"/>
    </row>
    <row r="41" spans="1:8" x14ac:dyDescent="0.25">
      <c r="A41" s="21">
        <v>3</v>
      </c>
      <c r="B41" s="11"/>
      <c r="C41" s="16"/>
      <c r="D41"/>
      <c r="E41"/>
      <c r="F41"/>
      <c r="G41"/>
      <c r="H41"/>
    </row>
    <row r="42" spans="1:8" x14ac:dyDescent="0.25">
      <c r="A42" s="21">
        <v>4</v>
      </c>
      <c r="B42" s="11"/>
      <c r="C42" s="16"/>
      <c r="D42"/>
      <c r="E42"/>
      <c r="F42"/>
      <c r="G42"/>
      <c r="H42"/>
    </row>
    <row r="43" spans="1:8" x14ac:dyDescent="0.25">
      <c r="A43" s="21">
        <v>5</v>
      </c>
      <c r="B43" s="11"/>
      <c r="C43" s="16"/>
      <c r="D43"/>
      <c r="E43"/>
      <c r="F43"/>
      <c r="G43"/>
      <c r="H43"/>
    </row>
    <row r="44" spans="1:8" x14ac:dyDescent="0.25">
      <c r="A44" s="21">
        <v>6</v>
      </c>
      <c r="B44" s="11"/>
      <c r="C44" s="16"/>
      <c r="D44"/>
      <c r="E44"/>
      <c r="F44"/>
      <c r="G44"/>
      <c r="H44"/>
    </row>
    <row r="45" spans="1:8" x14ac:dyDescent="0.25">
      <c r="A45" s="22"/>
      <c r="B45" s="13" t="s">
        <v>260</v>
      </c>
      <c r="C45" s="16">
        <f>SUM(C39:C44)</f>
        <v>0</v>
      </c>
      <c r="D45"/>
      <c r="E45"/>
      <c r="F45"/>
      <c r="G45"/>
      <c r="H45"/>
    </row>
    <row r="46" spans="1:8" x14ac:dyDescent="0.25">
      <c r="A46"/>
      <c r="B46"/>
      <c r="C46"/>
      <c r="D46"/>
      <c r="E46"/>
      <c r="F46"/>
      <c r="G46"/>
      <c r="H46"/>
    </row>
    <row r="47" spans="1:8" x14ac:dyDescent="0.25">
      <c r="A47"/>
      <c r="B47"/>
      <c r="C47"/>
      <c r="D47"/>
      <c r="E47"/>
      <c r="F47"/>
      <c r="G47"/>
      <c r="H47"/>
    </row>
    <row r="48" spans="1:8" x14ac:dyDescent="0.25">
      <c r="A48" s="11"/>
      <c r="B48" s="55">
        <f>purchase!L3</f>
        <v>45670</v>
      </c>
      <c r="C48" s="16"/>
      <c r="D48"/>
      <c r="E48"/>
      <c r="F48"/>
      <c r="G48"/>
      <c r="H48"/>
    </row>
    <row r="49" spans="1:8" x14ac:dyDescent="0.25">
      <c r="A49" s="17" t="s">
        <v>0</v>
      </c>
      <c r="B49" s="17" t="s">
        <v>238</v>
      </c>
      <c r="C49" s="18" t="s">
        <v>10</v>
      </c>
      <c r="D49"/>
      <c r="E49"/>
      <c r="F49"/>
      <c r="G49"/>
      <c r="H49"/>
    </row>
    <row r="50" spans="1:8" x14ac:dyDescent="0.25">
      <c r="A50" s="21">
        <v>1</v>
      </c>
      <c r="B50" s="11"/>
      <c r="C50" s="16"/>
      <c r="D50"/>
      <c r="E50"/>
      <c r="F50"/>
      <c r="G50"/>
      <c r="H50"/>
    </row>
    <row r="51" spans="1:8" x14ac:dyDescent="0.25">
      <c r="A51" s="21">
        <v>2</v>
      </c>
      <c r="B51" s="11"/>
      <c r="C51" s="16"/>
      <c r="D51"/>
      <c r="E51"/>
      <c r="F51"/>
      <c r="G51"/>
      <c r="H51"/>
    </row>
    <row r="52" spans="1:8" x14ac:dyDescent="0.25">
      <c r="A52" s="21">
        <v>3</v>
      </c>
      <c r="B52" s="11"/>
      <c r="C52" s="16"/>
      <c r="D52"/>
      <c r="E52"/>
      <c r="F52"/>
      <c r="G52"/>
      <c r="H52"/>
    </row>
    <row r="53" spans="1:8" x14ac:dyDescent="0.25">
      <c r="A53" s="21">
        <v>4</v>
      </c>
      <c r="B53" s="11"/>
      <c r="C53" s="16"/>
      <c r="D53"/>
      <c r="E53"/>
      <c r="F53"/>
      <c r="G53"/>
      <c r="H53"/>
    </row>
    <row r="54" spans="1:8" x14ac:dyDescent="0.25">
      <c r="A54" s="21">
        <v>5</v>
      </c>
      <c r="B54" s="11"/>
      <c r="C54" s="16"/>
      <c r="D54"/>
      <c r="E54"/>
      <c r="F54"/>
      <c r="G54"/>
      <c r="H54"/>
    </row>
    <row r="55" spans="1:8" x14ac:dyDescent="0.25">
      <c r="A55" s="21">
        <v>6</v>
      </c>
      <c r="B55" s="11"/>
      <c r="C55" s="16"/>
      <c r="D55"/>
      <c r="E55"/>
      <c r="F55"/>
      <c r="G55"/>
      <c r="H55"/>
    </row>
    <row r="56" spans="1:8" x14ac:dyDescent="0.25">
      <c r="A56" s="22"/>
      <c r="B56" s="13" t="s">
        <v>260</v>
      </c>
      <c r="C56" s="16">
        <f>SUM(C50:C55)</f>
        <v>0</v>
      </c>
      <c r="D56"/>
      <c r="E56"/>
      <c r="F56"/>
      <c r="G56"/>
      <c r="H56"/>
    </row>
    <row r="57" spans="1:8" x14ac:dyDescent="0.25">
      <c r="A57"/>
      <c r="B57"/>
      <c r="C57"/>
      <c r="D57"/>
      <c r="E57"/>
      <c r="F57"/>
      <c r="G57"/>
      <c r="H57"/>
    </row>
    <row r="58" spans="1:8" x14ac:dyDescent="0.25">
      <c r="A58"/>
      <c r="B58"/>
      <c r="C58"/>
      <c r="D58"/>
      <c r="E58"/>
      <c r="F58"/>
      <c r="G58"/>
      <c r="H58"/>
    </row>
    <row r="59" spans="1:8" x14ac:dyDescent="0.25">
      <c r="A59" s="11"/>
      <c r="B59" s="54">
        <f>purchase!N3</f>
        <v>45671</v>
      </c>
      <c r="C59" s="16"/>
      <c r="D59"/>
      <c r="E59"/>
      <c r="F59"/>
      <c r="G59"/>
      <c r="H59"/>
    </row>
    <row r="60" spans="1:8" x14ac:dyDescent="0.25">
      <c r="A60" s="17" t="s">
        <v>0</v>
      </c>
      <c r="B60" s="17" t="s">
        <v>238</v>
      </c>
      <c r="C60" s="18" t="s">
        <v>10</v>
      </c>
      <c r="D60"/>
      <c r="E60"/>
      <c r="F60"/>
      <c r="G60"/>
      <c r="H60"/>
    </row>
    <row r="61" spans="1:8" x14ac:dyDescent="0.25">
      <c r="A61" s="21">
        <v>1</v>
      </c>
      <c r="B61" s="11" t="s">
        <v>397</v>
      </c>
      <c r="C61" s="16">
        <v>3300</v>
      </c>
      <c r="D61"/>
      <c r="E61"/>
      <c r="F61"/>
      <c r="G61"/>
      <c r="H61"/>
    </row>
    <row r="62" spans="1:8" x14ac:dyDescent="0.25">
      <c r="A62" s="21">
        <v>2</v>
      </c>
      <c r="B62" s="11"/>
      <c r="C62" s="16"/>
      <c r="D62"/>
      <c r="E62"/>
      <c r="F62"/>
      <c r="G62"/>
      <c r="H62"/>
    </row>
    <row r="63" spans="1:8" x14ac:dyDescent="0.25">
      <c r="A63" s="21">
        <v>3</v>
      </c>
      <c r="B63" s="11"/>
      <c r="C63" s="16"/>
      <c r="D63"/>
      <c r="E63"/>
      <c r="F63"/>
      <c r="G63"/>
      <c r="H63"/>
    </row>
    <row r="64" spans="1:8" x14ac:dyDescent="0.25">
      <c r="A64" s="21">
        <v>4</v>
      </c>
      <c r="B64" s="11"/>
      <c r="C64" s="16"/>
      <c r="D64"/>
      <c r="E64"/>
      <c r="F64"/>
      <c r="G64"/>
      <c r="H64"/>
    </row>
    <row r="65" spans="1:8" x14ac:dyDescent="0.25">
      <c r="A65" s="21">
        <v>5</v>
      </c>
      <c r="B65" s="11"/>
      <c r="C65" s="16"/>
      <c r="D65"/>
      <c r="E65"/>
      <c r="F65"/>
      <c r="G65"/>
      <c r="H65"/>
    </row>
    <row r="66" spans="1:8" x14ac:dyDescent="0.25">
      <c r="A66" s="21">
        <v>6</v>
      </c>
      <c r="B66" s="11"/>
      <c r="C66" s="16"/>
      <c r="D66"/>
      <c r="E66"/>
      <c r="F66"/>
      <c r="G66"/>
      <c r="H66"/>
    </row>
    <row r="67" spans="1:8" x14ac:dyDescent="0.25">
      <c r="A67" s="22"/>
      <c r="B67" s="13" t="s">
        <v>260</v>
      </c>
      <c r="C67" s="16">
        <f>SUM(C61:C66)</f>
        <v>3300</v>
      </c>
      <c r="D67"/>
      <c r="E67"/>
      <c r="F67"/>
      <c r="G67"/>
      <c r="H67"/>
    </row>
    <row r="68" spans="1:8" x14ac:dyDescent="0.25">
      <c r="A68"/>
      <c r="B68"/>
      <c r="C68"/>
      <c r="D68"/>
      <c r="E68"/>
      <c r="F68"/>
      <c r="G68"/>
      <c r="H68"/>
    </row>
    <row r="69" spans="1:8" x14ac:dyDescent="0.25">
      <c r="A69"/>
      <c r="B69"/>
      <c r="C69"/>
      <c r="D69"/>
      <c r="E69"/>
      <c r="F69"/>
      <c r="G69"/>
      <c r="H69"/>
    </row>
    <row r="70" spans="1:8" x14ac:dyDescent="0.25">
      <c r="A70" s="11"/>
      <c r="B70" s="54">
        <f>purchase!P3</f>
        <v>45672</v>
      </c>
      <c r="C70" s="16"/>
      <c r="D70"/>
      <c r="E70"/>
      <c r="F70"/>
      <c r="G70"/>
      <c r="H70"/>
    </row>
    <row r="71" spans="1:8" x14ac:dyDescent="0.25">
      <c r="A71" s="17" t="s">
        <v>0</v>
      </c>
      <c r="B71" s="17" t="s">
        <v>238</v>
      </c>
      <c r="C71" s="18" t="s">
        <v>10</v>
      </c>
      <c r="D71"/>
      <c r="E71"/>
      <c r="F71"/>
      <c r="G71"/>
      <c r="H71"/>
    </row>
    <row r="72" spans="1:8" x14ac:dyDescent="0.25">
      <c r="A72" s="21">
        <v>1</v>
      </c>
      <c r="B72" s="11"/>
      <c r="C72" s="16"/>
      <c r="D72"/>
      <c r="E72"/>
      <c r="F72"/>
      <c r="G72"/>
      <c r="H72"/>
    </row>
    <row r="73" spans="1:8" x14ac:dyDescent="0.25">
      <c r="A73" s="21">
        <v>2</v>
      </c>
      <c r="B73" s="11"/>
      <c r="C73" s="16"/>
      <c r="D73"/>
      <c r="E73"/>
      <c r="F73"/>
      <c r="G73"/>
      <c r="H73"/>
    </row>
    <row r="74" spans="1:8" x14ac:dyDescent="0.25">
      <c r="A74" s="21">
        <v>3</v>
      </c>
      <c r="B74" s="11"/>
      <c r="C74" s="16"/>
      <c r="D74"/>
      <c r="E74"/>
      <c r="F74"/>
      <c r="G74"/>
      <c r="H74"/>
    </row>
    <row r="75" spans="1:8" x14ac:dyDescent="0.25">
      <c r="A75" s="21">
        <v>4</v>
      </c>
      <c r="B75" s="11"/>
      <c r="C75" s="16"/>
      <c r="D75"/>
      <c r="E75"/>
      <c r="F75"/>
      <c r="G75"/>
      <c r="H75"/>
    </row>
    <row r="76" spans="1:8" x14ac:dyDescent="0.25">
      <c r="A76" s="21">
        <v>5</v>
      </c>
      <c r="B76" s="11"/>
      <c r="C76" s="16"/>
      <c r="D76"/>
      <c r="E76"/>
      <c r="F76"/>
      <c r="G76"/>
      <c r="H76"/>
    </row>
    <row r="77" spans="1:8" x14ac:dyDescent="0.25">
      <c r="A77" s="21">
        <v>6</v>
      </c>
      <c r="B77" s="11"/>
      <c r="C77" s="16"/>
      <c r="D77"/>
      <c r="E77"/>
      <c r="F77"/>
      <c r="G77"/>
      <c r="H77"/>
    </row>
    <row r="78" spans="1:8" x14ac:dyDescent="0.25">
      <c r="A78" s="21">
        <v>7</v>
      </c>
      <c r="B78" s="11"/>
      <c r="C78" s="16"/>
      <c r="D78"/>
      <c r="E78"/>
      <c r="F78"/>
      <c r="G78"/>
      <c r="H78"/>
    </row>
    <row r="79" spans="1:8" x14ac:dyDescent="0.25">
      <c r="A79" s="21"/>
      <c r="B79" s="11"/>
      <c r="C79" s="16"/>
      <c r="D79"/>
      <c r="E79"/>
      <c r="F79"/>
      <c r="G79"/>
      <c r="H79"/>
    </row>
    <row r="80" spans="1:8" x14ac:dyDescent="0.25">
      <c r="A80" s="21">
        <v>8</v>
      </c>
      <c r="B80" s="11"/>
      <c r="C80" s="16"/>
      <c r="D80"/>
      <c r="E80"/>
      <c r="F80"/>
      <c r="G80"/>
      <c r="H80"/>
    </row>
    <row r="81" spans="1:8" x14ac:dyDescent="0.25">
      <c r="A81" s="22"/>
      <c r="B81" s="13" t="s">
        <v>260</v>
      </c>
      <c r="C81" s="16">
        <f>SUM(C72:C80)</f>
        <v>0</v>
      </c>
      <c r="D81"/>
      <c r="E81"/>
      <c r="F81"/>
      <c r="G81"/>
      <c r="H81"/>
    </row>
    <row r="82" spans="1:8" x14ac:dyDescent="0.25">
      <c r="A82"/>
      <c r="B82"/>
      <c r="C82"/>
      <c r="D82"/>
      <c r="E82"/>
      <c r="F82"/>
      <c r="G82"/>
      <c r="H82"/>
    </row>
    <row r="83" spans="1:8" x14ac:dyDescent="0.25">
      <c r="A83"/>
      <c r="B83"/>
      <c r="C83"/>
      <c r="D83"/>
      <c r="E83"/>
      <c r="F83"/>
      <c r="G83"/>
      <c r="H83"/>
    </row>
    <row r="84" spans="1:8" x14ac:dyDescent="0.25">
      <c r="A84" s="11"/>
      <c r="B84" s="54">
        <f>purchase!R3</f>
        <v>45673</v>
      </c>
      <c r="C84" s="16"/>
      <c r="D84"/>
      <c r="E84"/>
      <c r="F84"/>
      <c r="G84"/>
      <c r="H84"/>
    </row>
    <row r="85" spans="1:8" x14ac:dyDescent="0.25">
      <c r="A85" s="17" t="s">
        <v>0</v>
      </c>
      <c r="B85" s="17" t="s">
        <v>238</v>
      </c>
      <c r="C85" s="18" t="s">
        <v>10</v>
      </c>
      <c r="D85"/>
      <c r="E85"/>
      <c r="F85"/>
      <c r="G85"/>
      <c r="H85"/>
    </row>
    <row r="86" spans="1:8" x14ac:dyDescent="0.25">
      <c r="A86" s="21">
        <v>1</v>
      </c>
      <c r="B86" s="11" t="s">
        <v>408</v>
      </c>
      <c r="C86" s="16">
        <v>1845</v>
      </c>
      <c r="D86"/>
      <c r="E86"/>
      <c r="F86"/>
      <c r="G86"/>
      <c r="H86"/>
    </row>
    <row r="87" spans="1:8" x14ac:dyDescent="0.25">
      <c r="A87" s="21">
        <v>2</v>
      </c>
      <c r="B87" s="11"/>
      <c r="C87" s="16"/>
      <c r="D87"/>
      <c r="E87"/>
      <c r="F87"/>
      <c r="G87"/>
      <c r="H87"/>
    </row>
    <row r="88" spans="1:8" x14ac:dyDescent="0.25">
      <c r="A88" s="21">
        <v>3</v>
      </c>
      <c r="B88" s="11"/>
      <c r="C88" s="16"/>
      <c r="D88"/>
      <c r="E88"/>
      <c r="F88"/>
      <c r="G88"/>
      <c r="H88"/>
    </row>
    <row r="89" spans="1:8" x14ac:dyDescent="0.25">
      <c r="A89" s="21">
        <v>4</v>
      </c>
      <c r="B89" s="11"/>
      <c r="C89" s="16"/>
      <c r="D89"/>
      <c r="E89"/>
      <c r="F89"/>
      <c r="G89"/>
      <c r="H89"/>
    </row>
    <row r="90" spans="1:8" x14ac:dyDescent="0.25">
      <c r="A90" s="21">
        <v>5</v>
      </c>
      <c r="B90" s="11"/>
      <c r="C90" s="16"/>
      <c r="D90"/>
      <c r="E90"/>
      <c r="F90"/>
      <c r="G90"/>
      <c r="H90"/>
    </row>
    <row r="91" spans="1:8" x14ac:dyDescent="0.25">
      <c r="A91" s="21">
        <v>5</v>
      </c>
      <c r="B91" s="11"/>
      <c r="C91" s="16"/>
      <c r="D91"/>
      <c r="E91"/>
      <c r="F91"/>
      <c r="G91"/>
      <c r="H91"/>
    </row>
    <row r="92" spans="1:8" x14ac:dyDescent="0.25">
      <c r="A92" s="21">
        <v>5</v>
      </c>
      <c r="B92" s="11"/>
      <c r="C92" s="16"/>
      <c r="D92"/>
      <c r="E92"/>
      <c r="F92"/>
      <c r="G92"/>
      <c r="H92"/>
    </row>
    <row r="93" spans="1:8" x14ac:dyDescent="0.25">
      <c r="A93" s="21">
        <v>5</v>
      </c>
      <c r="B93" s="11"/>
      <c r="C93" s="16"/>
      <c r="D93"/>
      <c r="E93"/>
      <c r="F93"/>
      <c r="G93"/>
      <c r="H93"/>
    </row>
    <row r="94" spans="1:8" x14ac:dyDescent="0.25">
      <c r="A94" s="21">
        <v>5</v>
      </c>
      <c r="B94" s="11"/>
      <c r="C94" s="16"/>
      <c r="D94"/>
      <c r="E94"/>
      <c r="F94"/>
      <c r="G94"/>
      <c r="H94"/>
    </row>
    <row r="95" spans="1:8" x14ac:dyDescent="0.25">
      <c r="A95" s="21">
        <v>5</v>
      </c>
      <c r="B95" s="11"/>
      <c r="C95" s="16"/>
      <c r="D95"/>
      <c r="E95"/>
      <c r="F95"/>
      <c r="G95"/>
      <c r="H95"/>
    </row>
    <row r="96" spans="1:8" x14ac:dyDescent="0.25">
      <c r="A96" s="21">
        <v>5</v>
      </c>
      <c r="B96" s="11"/>
      <c r="C96" s="16"/>
      <c r="D96"/>
      <c r="E96"/>
      <c r="F96"/>
      <c r="G96"/>
      <c r="H96"/>
    </row>
    <row r="97" spans="1:8" x14ac:dyDescent="0.25">
      <c r="A97" s="22"/>
      <c r="B97" s="13" t="s">
        <v>260</v>
      </c>
      <c r="C97" s="16">
        <f>SUM(C86:C96)</f>
        <v>1845</v>
      </c>
      <c r="D97"/>
      <c r="E97"/>
      <c r="F97"/>
      <c r="G97"/>
      <c r="H97"/>
    </row>
    <row r="98" spans="1:8" x14ac:dyDescent="0.25">
      <c r="A98"/>
      <c r="B98"/>
      <c r="C98"/>
      <c r="D98"/>
      <c r="E98"/>
      <c r="F98"/>
      <c r="G98"/>
      <c r="H98"/>
    </row>
    <row r="99" spans="1:8" x14ac:dyDescent="0.25">
      <c r="A99"/>
      <c r="B99"/>
      <c r="C99"/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  <row r="113" spans="1:8" x14ac:dyDescent="0.25">
      <c r="A113"/>
      <c r="B113"/>
      <c r="C113"/>
      <c r="D113"/>
      <c r="E113"/>
      <c r="F113"/>
      <c r="G113"/>
      <c r="H113"/>
    </row>
    <row r="114" spans="1:8" x14ac:dyDescent="0.25">
      <c r="A114"/>
      <c r="B114"/>
      <c r="C114"/>
      <c r="D114"/>
      <c r="E114"/>
      <c r="F114"/>
      <c r="G114"/>
      <c r="H114"/>
    </row>
    <row r="115" spans="1:8" x14ac:dyDescent="0.25">
      <c r="A115"/>
      <c r="B115"/>
      <c r="C115"/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/>
      <c r="B118"/>
      <c r="C118"/>
      <c r="D118"/>
      <c r="E118"/>
      <c r="F118"/>
      <c r="G118"/>
      <c r="H118"/>
    </row>
    <row r="119" spans="1:8" x14ac:dyDescent="0.25">
      <c r="A119"/>
      <c r="B119"/>
      <c r="C119"/>
      <c r="D119"/>
      <c r="E119"/>
      <c r="F119"/>
      <c r="G119"/>
      <c r="H119"/>
    </row>
    <row r="120" spans="1:8" x14ac:dyDescent="0.25">
      <c r="A120"/>
      <c r="B120"/>
      <c r="C120"/>
      <c r="D120"/>
      <c r="E120"/>
      <c r="F120"/>
      <c r="G120"/>
      <c r="H12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/>
      <c r="B123"/>
      <c r="C123"/>
      <c r="D123"/>
      <c r="E123"/>
      <c r="F123"/>
      <c r="G123"/>
      <c r="H123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/>
      <c r="B126"/>
      <c r="C126"/>
      <c r="D126"/>
      <c r="E126"/>
      <c r="F126"/>
      <c r="G126"/>
      <c r="H126"/>
    </row>
    <row r="127" spans="1:8" x14ac:dyDescent="0.25">
      <c r="A127"/>
      <c r="B127"/>
      <c r="C127"/>
      <c r="D127"/>
      <c r="E127"/>
      <c r="F127"/>
      <c r="G127"/>
      <c r="H127"/>
    </row>
    <row r="128" spans="1:8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/>
      <c r="B130"/>
      <c r="C130"/>
      <c r="D130"/>
      <c r="E130"/>
      <c r="F130"/>
      <c r="G130"/>
      <c r="H130"/>
    </row>
    <row r="131" spans="1:8" x14ac:dyDescent="0.25">
      <c r="A131"/>
      <c r="B131"/>
      <c r="C131"/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/>
      <c r="B134"/>
      <c r="C134"/>
      <c r="D134"/>
      <c r="E134"/>
      <c r="F134"/>
      <c r="G134"/>
      <c r="H134"/>
    </row>
    <row r="135" spans="1:8" x14ac:dyDescent="0.25">
      <c r="A135"/>
      <c r="B135"/>
      <c r="C135"/>
      <c r="D135"/>
      <c r="E135"/>
      <c r="F135"/>
      <c r="G135"/>
      <c r="H135"/>
    </row>
    <row r="136" spans="1:8" x14ac:dyDescent="0.25">
      <c r="A136"/>
      <c r="B136"/>
      <c r="C136"/>
      <c r="D136"/>
      <c r="E136"/>
      <c r="F136"/>
      <c r="G136"/>
      <c r="H136"/>
    </row>
    <row r="137" spans="1:8" x14ac:dyDescent="0.25">
      <c r="A137"/>
      <c r="B137"/>
      <c r="C137"/>
      <c r="D137"/>
      <c r="E137"/>
      <c r="F137"/>
      <c r="G137"/>
      <c r="H137"/>
    </row>
    <row r="138" spans="1:8" x14ac:dyDescent="0.25">
      <c r="A138"/>
      <c r="B138"/>
      <c r="C138"/>
      <c r="D138"/>
      <c r="E138"/>
      <c r="F138"/>
      <c r="G138"/>
      <c r="H138"/>
    </row>
    <row r="139" spans="1:8" x14ac:dyDescent="0.25">
      <c r="A139"/>
      <c r="B139"/>
      <c r="C139"/>
      <c r="D139"/>
      <c r="E139"/>
      <c r="F139"/>
      <c r="G139"/>
      <c r="H139"/>
    </row>
    <row r="140" spans="1:8" x14ac:dyDescent="0.25">
      <c r="A140"/>
      <c r="B140"/>
      <c r="C140"/>
      <c r="D140"/>
      <c r="E140"/>
      <c r="F140"/>
      <c r="G140"/>
      <c r="H140"/>
    </row>
    <row r="141" spans="1:8" x14ac:dyDescent="0.25">
      <c r="A141"/>
      <c r="B141"/>
      <c r="C141"/>
      <c r="D141"/>
      <c r="E141"/>
      <c r="F141"/>
      <c r="G141"/>
      <c r="H141"/>
    </row>
    <row r="142" spans="1:8" x14ac:dyDescent="0.25">
      <c r="A142"/>
      <c r="B142"/>
      <c r="C142"/>
      <c r="D142"/>
      <c r="E142"/>
      <c r="F142"/>
      <c r="G142"/>
      <c r="H142"/>
    </row>
    <row r="143" spans="1:8" x14ac:dyDescent="0.25">
      <c r="A143"/>
      <c r="B143"/>
      <c r="C143"/>
      <c r="D143"/>
      <c r="E143"/>
      <c r="F143"/>
      <c r="G143"/>
      <c r="H143"/>
    </row>
    <row r="144" spans="1:8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0000"/>
  </sheetPr>
  <dimension ref="A1:H23"/>
  <sheetViews>
    <sheetView showGridLines="0" zoomScaleNormal="100" workbookViewId="0">
      <selection activeCell="B8" sqref="B8"/>
    </sheetView>
  </sheetViews>
  <sheetFormatPr defaultColWidth="9.140625" defaultRowHeight="21" x14ac:dyDescent="0.45"/>
  <cols>
    <col min="1" max="1" width="9.140625" style="91"/>
    <col min="2" max="2" width="67.140625" style="91" customWidth="1"/>
    <col min="3" max="3" width="21.28515625" style="91" customWidth="1"/>
    <col min="4" max="4" width="11.42578125" style="91" customWidth="1"/>
    <col min="5" max="5" width="16.5703125" style="94" bestFit="1" customWidth="1"/>
    <col min="6" max="7" width="9.140625" style="91"/>
    <col min="8" max="8" width="44.85546875" style="91" customWidth="1"/>
    <col min="9" max="16384" width="9.140625" style="91"/>
  </cols>
  <sheetData>
    <row r="1" spans="1:8" ht="42" customHeight="1" x14ac:dyDescent="0.45">
      <c r="A1" s="341" t="s">
        <v>262</v>
      </c>
      <c r="B1" s="341"/>
      <c r="C1" s="341"/>
      <c r="H1" s="90">
        <f>purchase!D3</f>
        <v>45666</v>
      </c>
    </row>
    <row r="2" spans="1:8" ht="38.25" customHeight="1" x14ac:dyDescent="0.45">
      <c r="A2" s="342" t="s">
        <v>371</v>
      </c>
      <c r="B2" s="343"/>
      <c r="C2" s="344"/>
      <c r="H2" s="95"/>
    </row>
    <row r="3" spans="1:8" x14ac:dyDescent="0.45">
      <c r="A3" s="96" t="s">
        <v>263</v>
      </c>
      <c r="B3" s="96" t="s">
        <v>238</v>
      </c>
      <c r="C3" s="96" t="s">
        <v>264</v>
      </c>
      <c r="D3" s="97">
        <v>0</v>
      </c>
      <c r="E3" s="98" t="s">
        <v>265</v>
      </c>
    </row>
    <row r="4" spans="1:8" x14ac:dyDescent="0.45">
      <c r="A4" s="123">
        <f>SUBTOTAL(103,B$4:B4)</f>
        <v>1</v>
      </c>
      <c r="B4" s="141" t="s">
        <v>363</v>
      </c>
      <c r="C4" s="143">
        <v>7557</v>
      </c>
      <c r="D4" s="97">
        <f>C4</f>
        <v>7557</v>
      </c>
      <c r="E4" s="100">
        <f>SUM($D$3:D4)</f>
        <v>7557</v>
      </c>
      <c r="F4" s="101">
        <f>A4</f>
        <v>1</v>
      </c>
    </row>
    <row r="5" spans="1:8" x14ac:dyDescent="0.45">
      <c r="A5" s="123">
        <f>SUBTOTAL(103,B$4:B5)</f>
        <v>2</v>
      </c>
      <c r="B5" s="141" t="s">
        <v>245</v>
      </c>
      <c r="C5" s="143">
        <v>4570</v>
      </c>
      <c r="D5" s="97">
        <f t="shared" ref="D5:D21" si="0">C5</f>
        <v>4570</v>
      </c>
      <c r="E5" s="100">
        <f>SUM($D$3:D5)</f>
        <v>12127</v>
      </c>
      <c r="F5" s="101">
        <f t="shared" ref="F5:F21" si="1">A5</f>
        <v>2</v>
      </c>
    </row>
    <row r="6" spans="1:8" x14ac:dyDescent="0.45">
      <c r="A6" s="123">
        <f>SUBTOTAL(103,B$4:B6)</f>
        <v>3</v>
      </c>
      <c r="B6" s="141" t="s">
        <v>368</v>
      </c>
      <c r="C6" s="143">
        <v>5072</v>
      </c>
      <c r="D6" s="97">
        <f t="shared" si="0"/>
        <v>5072</v>
      </c>
      <c r="E6" s="100">
        <f>SUM($D$3:D6)</f>
        <v>17199</v>
      </c>
      <c r="F6" s="101">
        <f t="shared" si="1"/>
        <v>3</v>
      </c>
    </row>
    <row r="7" spans="1:8" x14ac:dyDescent="0.45">
      <c r="A7" s="123">
        <f>SUBTOTAL(103,B$4:B7)</f>
        <v>4</v>
      </c>
      <c r="B7" s="141" t="s">
        <v>366</v>
      </c>
      <c r="C7" s="143">
        <v>6900</v>
      </c>
      <c r="D7" s="97">
        <f t="shared" si="0"/>
        <v>6900</v>
      </c>
      <c r="E7" s="100">
        <f>SUM($D$3:D7)</f>
        <v>24099</v>
      </c>
      <c r="F7" s="101">
        <f t="shared" si="1"/>
        <v>4</v>
      </c>
    </row>
    <row r="8" spans="1:8" x14ac:dyDescent="0.45">
      <c r="A8" s="123">
        <f>SUBTOTAL(103,B$4:B8)</f>
        <v>5</v>
      </c>
      <c r="B8" s="141" t="s">
        <v>367</v>
      </c>
      <c r="C8" s="143">
        <v>3036</v>
      </c>
      <c r="D8" s="97">
        <f t="shared" si="0"/>
        <v>3036</v>
      </c>
      <c r="E8" s="100">
        <f>SUM($D$3:D8)</f>
        <v>27135</v>
      </c>
      <c r="F8" s="101">
        <f t="shared" si="1"/>
        <v>5</v>
      </c>
    </row>
    <row r="9" spans="1:8" x14ac:dyDescent="0.45">
      <c r="A9" s="123">
        <f>SUBTOTAL(103,B$4:B9)</f>
        <v>6</v>
      </c>
      <c r="B9" s="141" t="s">
        <v>378</v>
      </c>
      <c r="C9" s="143">
        <v>480</v>
      </c>
      <c r="D9" s="97">
        <f t="shared" si="0"/>
        <v>480</v>
      </c>
      <c r="E9" s="100">
        <f>SUM($D$3:D9)</f>
        <v>27615</v>
      </c>
      <c r="F9" s="101">
        <f t="shared" si="1"/>
        <v>6</v>
      </c>
    </row>
    <row r="10" spans="1:8" x14ac:dyDescent="0.45">
      <c r="A10" s="123">
        <f>SUBTOTAL(103,B$4:B10)</f>
        <v>7</v>
      </c>
      <c r="B10" s="141" t="s">
        <v>379</v>
      </c>
      <c r="C10" s="143">
        <v>270</v>
      </c>
      <c r="D10" s="97">
        <f t="shared" si="0"/>
        <v>270</v>
      </c>
      <c r="E10" s="100">
        <f>SUM($D$3:D10)</f>
        <v>27885</v>
      </c>
      <c r="F10" s="101">
        <f t="shared" si="1"/>
        <v>7</v>
      </c>
    </row>
    <row r="11" spans="1:8" x14ac:dyDescent="0.45">
      <c r="A11" s="123">
        <f>SUBTOTAL(103,B$4:B11)</f>
        <v>8</v>
      </c>
      <c r="B11" s="141" t="s">
        <v>370</v>
      </c>
      <c r="C11" s="143">
        <v>2250</v>
      </c>
      <c r="D11" s="97">
        <f t="shared" si="0"/>
        <v>2250</v>
      </c>
      <c r="E11" s="100">
        <f>SUM($D$3:D11)</f>
        <v>30135</v>
      </c>
      <c r="F11" s="101">
        <f t="shared" si="1"/>
        <v>8</v>
      </c>
    </row>
    <row r="12" spans="1:8" x14ac:dyDescent="0.45">
      <c r="A12" s="123">
        <f>SUBTOTAL(103,B$4:B12)</f>
        <v>9</v>
      </c>
      <c r="B12" s="141" t="s">
        <v>380</v>
      </c>
      <c r="C12" s="143">
        <v>1500</v>
      </c>
      <c r="D12" s="97">
        <f t="shared" si="0"/>
        <v>1500</v>
      </c>
      <c r="E12" s="100">
        <f>SUM($D$3:D12)</f>
        <v>31635</v>
      </c>
      <c r="F12" s="101">
        <f t="shared" si="1"/>
        <v>9</v>
      </c>
    </row>
    <row r="13" spans="1:8" x14ac:dyDescent="0.45">
      <c r="A13" s="123">
        <f>SUBTOTAL(103,B$4:B13)</f>
        <v>10</v>
      </c>
      <c r="B13" s="141" t="s">
        <v>365</v>
      </c>
      <c r="C13" s="143">
        <v>3200</v>
      </c>
      <c r="D13" s="97">
        <f t="shared" si="0"/>
        <v>3200</v>
      </c>
      <c r="E13" s="100">
        <f>SUM($D$3:D13)</f>
        <v>34835</v>
      </c>
      <c r="F13" s="101">
        <f t="shared" si="1"/>
        <v>10</v>
      </c>
    </row>
    <row r="14" spans="1:8" hidden="1" x14ac:dyDescent="0.45">
      <c r="A14" s="123">
        <f>SUBTOTAL(103,B$4:B14)</f>
        <v>10</v>
      </c>
      <c r="B14" s="141"/>
      <c r="C14" s="143"/>
      <c r="D14" s="97">
        <f t="shared" si="0"/>
        <v>0</v>
      </c>
      <c r="E14" s="100">
        <f>SUM($D$3:D14)</f>
        <v>34835</v>
      </c>
      <c r="F14" s="101">
        <f t="shared" si="1"/>
        <v>10</v>
      </c>
    </row>
    <row r="15" spans="1:8" hidden="1" x14ac:dyDescent="0.45">
      <c r="A15" s="123">
        <f>SUBTOTAL(103,B$4:B15)</f>
        <v>10</v>
      </c>
      <c r="B15" s="141"/>
      <c r="C15" s="143"/>
      <c r="D15" s="97">
        <f t="shared" si="0"/>
        <v>0</v>
      </c>
      <c r="E15" s="100">
        <f>SUM($D$3:D15)</f>
        <v>34835</v>
      </c>
      <c r="F15" s="101">
        <f t="shared" si="1"/>
        <v>10</v>
      </c>
    </row>
    <row r="16" spans="1:8" hidden="1" x14ac:dyDescent="0.45">
      <c r="A16" s="123">
        <f>SUBTOTAL(103,B$4:B16)</f>
        <v>10</v>
      </c>
      <c r="B16" s="141"/>
      <c r="C16" s="143"/>
      <c r="D16" s="97">
        <f t="shared" si="0"/>
        <v>0</v>
      </c>
      <c r="E16" s="100">
        <f>SUM($D$3:D16)</f>
        <v>34835</v>
      </c>
      <c r="F16" s="101">
        <f t="shared" si="1"/>
        <v>10</v>
      </c>
    </row>
    <row r="17" spans="1:6" hidden="1" x14ac:dyDescent="0.45">
      <c r="A17" s="123">
        <f>SUBTOTAL(103,B$4:B17)</f>
        <v>10</v>
      </c>
      <c r="B17" s="144"/>
      <c r="C17" s="143"/>
      <c r="D17" s="97">
        <f t="shared" si="0"/>
        <v>0</v>
      </c>
      <c r="E17" s="100">
        <f>SUM($D$3:D17)</f>
        <v>34835</v>
      </c>
      <c r="F17" s="101">
        <f t="shared" si="1"/>
        <v>10</v>
      </c>
    </row>
    <row r="18" spans="1:6" hidden="1" x14ac:dyDescent="0.45">
      <c r="A18" s="123">
        <f>SUBTOTAL(103,B$4:B18)</f>
        <v>10</v>
      </c>
      <c r="B18" s="141"/>
      <c r="C18" s="143"/>
      <c r="D18" s="97">
        <f t="shared" si="0"/>
        <v>0</v>
      </c>
      <c r="E18" s="100">
        <f>SUM($D$3:D18)</f>
        <v>34835</v>
      </c>
      <c r="F18" s="101">
        <f t="shared" si="1"/>
        <v>10</v>
      </c>
    </row>
    <row r="19" spans="1:6" hidden="1" x14ac:dyDescent="0.45">
      <c r="A19" s="123">
        <f>SUBTOTAL(103,B$4:B19)</f>
        <v>10</v>
      </c>
      <c r="B19" s="141"/>
      <c r="C19" s="143"/>
      <c r="D19" s="97">
        <f t="shared" si="0"/>
        <v>0</v>
      </c>
      <c r="E19" s="100">
        <f>SUM($D$3:D19)</f>
        <v>34835</v>
      </c>
      <c r="F19" s="101">
        <f t="shared" si="1"/>
        <v>10</v>
      </c>
    </row>
    <row r="20" spans="1:6" hidden="1" x14ac:dyDescent="0.45">
      <c r="A20" s="123">
        <f>SUBTOTAL(103,B$4:B20)</f>
        <v>10</v>
      </c>
      <c r="B20" s="141"/>
      <c r="C20" s="143"/>
      <c r="D20" s="97">
        <f t="shared" si="0"/>
        <v>0</v>
      </c>
      <c r="E20" s="100">
        <f>SUM($D$3:D20)</f>
        <v>34835</v>
      </c>
      <c r="F20" s="101">
        <f t="shared" si="1"/>
        <v>10</v>
      </c>
    </row>
    <row r="21" spans="1:6" hidden="1" x14ac:dyDescent="0.45">
      <c r="A21" s="123">
        <f>SUBTOTAL(103,B$4:B21)</f>
        <v>10</v>
      </c>
      <c r="B21" s="141"/>
      <c r="C21" s="143"/>
      <c r="D21" s="97">
        <f t="shared" si="0"/>
        <v>0</v>
      </c>
      <c r="E21" s="100">
        <f>SUM($D$3:D21)</f>
        <v>34835</v>
      </c>
      <c r="F21" s="101">
        <f t="shared" si="1"/>
        <v>10</v>
      </c>
    </row>
    <row r="22" spans="1:6" x14ac:dyDescent="0.45">
      <c r="A22" s="102"/>
      <c r="B22" s="103" t="s">
        <v>260</v>
      </c>
      <c r="C22" s="104">
        <f>SUM(C4:C21)</f>
        <v>34835</v>
      </c>
      <c r="D22" s="105"/>
      <c r="E22" s="106"/>
    </row>
    <row r="23" spans="1:6" x14ac:dyDescent="0.45">
      <c r="A23" s="345" t="s">
        <v>409</v>
      </c>
      <c r="B23" s="346"/>
      <c r="C23" s="347"/>
      <c r="D23" s="105"/>
      <c r="E23" s="106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showGridLines="0" zoomScaleNormal="100" workbookViewId="0">
      <selection activeCell="B7" sqref="B7"/>
    </sheetView>
  </sheetViews>
  <sheetFormatPr defaultColWidth="9.140625" defaultRowHeight="16.5" x14ac:dyDescent="0.35"/>
  <cols>
    <col min="1" max="1" width="9.140625" style="91"/>
    <col min="2" max="2" width="61.85546875" style="91" customWidth="1"/>
    <col min="3" max="3" width="26.28515625" style="116" customWidth="1"/>
    <col min="4" max="4" width="9.42578125" style="91" bestFit="1" customWidth="1"/>
    <col min="5" max="5" width="12.42578125" style="91" customWidth="1"/>
    <col min="6" max="6" width="37.140625" style="91" customWidth="1"/>
    <col min="7" max="16384" width="9.140625" style="91"/>
  </cols>
  <sheetData>
    <row r="1" spans="1:6" ht="38.25" customHeight="1" x14ac:dyDescent="0.35">
      <c r="A1" s="341" t="s">
        <v>262</v>
      </c>
      <c r="B1" s="341"/>
      <c r="C1" s="341"/>
      <c r="F1" s="90">
        <f>purchase!F3</f>
        <v>45667</v>
      </c>
    </row>
    <row r="2" spans="1:6" ht="31.5" customHeight="1" x14ac:dyDescent="0.35">
      <c r="A2" s="348" t="s">
        <v>372</v>
      </c>
      <c r="B2" s="348"/>
      <c r="C2" s="348"/>
      <c r="D2" s="107"/>
      <c r="E2" s="108"/>
      <c r="F2" s="109"/>
    </row>
    <row r="3" spans="1:6" ht="21" x14ac:dyDescent="0.45">
      <c r="A3" s="110" t="s">
        <v>263</v>
      </c>
      <c r="B3" s="110" t="s">
        <v>238</v>
      </c>
      <c r="C3" s="110" t="s">
        <v>264</v>
      </c>
      <c r="D3" s="111">
        <v>0</v>
      </c>
      <c r="E3" s="98"/>
      <c r="F3" s="101"/>
    </row>
    <row r="4" spans="1:6" ht="21" x14ac:dyDescent="0.45">
      <c r="A4" s="123">
        <f>SUBTOTAL(103,B$4:B4)</f>
        <v>1</v>
      </c>
      <c r="B4" s="141" t="s">
        <v>244</v>
      </c>
      <c r="C4" s="143">
        <v>5040</v>
      </c>
      <c r="D4" s="111">
        <f>C4</f>
        <v>5040</v>
      </c>
      <c r="E4" s="112">
        <f>SUM($D$3:D4)</f>
        <v>5040</v>
      </c>
      <c r="F4" s="101">
        <f>A4</f>
        <v>1</v>
      </c>
    </row>
    <row r="5" spans="1:6" ht="21" x14ac:dyDescent="0.45">
      <c r="A5" s="123">
        <f>SUBTOTAL(103,B$4:B5)</f>
        <v>2</v>
      </c>
      <c r="B5" s="141" t="s">
        <v>245</v>
      </c>
      <c r="C5" s="143">
        <v>9735</v>
      </c>
      <c r="D5" s="111">
        <f t="shared" ref="D5:D26" si="0">C5</f>
        <v>9735</v>
      </c>
      <c r="E5" s="112">
        <f>SUM($D$3:D5)</f>
        <v>14775</v>
      </c>
      <c r="F5" s="101">
        <f>A5</f>
        <v>2</v>
      </c>
    </row>
    <row r="6" spans="1:6" ht="21" x14ac:dyDescent="0.45">
      <c r="A6" s="123">
        <f>SUBTOTAL(103,B$4:B6)</f>
        <v>3</v>
      </c>
      <c r="B6" s="141" t="s">
        <v>383</v>
      </c>
      <c r="C6" s="143">
        <v>4510</v>
      </c>
      <c r="D6" s="111">
        <f t="shared" si="0"/>
        <v>4510</v>
      </c>
      <c r="E6" s="112">
        <f>SUM($D$3:D6)</f>
        <v>19285</v>
      </c>
      <c r="F6" s="101"/>
    </row>
    <row r="7" spans="1:6" ht="21" x14ac:dyDescent="0.45">
      <c r="A7" s="123">
        <f>SUBTOTAL(103,B$4:B7)</f>
        <v>4</v>
      </c>
      <c r="B7" s="141" t="s">
        <v>384</v>
      </c>
      <c r="C7" s="143">
        <v>480</v>
      </c>
      <c r="D7" s="111">
        <f t="shared" si="0"/>
        <v>480</v>
      </c>
      <c r="E7" s="112">
        <f>SUM($D$3:D7)</f>
        <v>19765</v>
      </c>
      <c r="F7" s="101">
        <f t="shared" ref="F7:F21" si="1">A7</f>
        <v>4</v>
      </c>
    </row>
    <row r="8" spans="1:6" ht="21" x14ac:dyDescent="0.45">
      <c r="A8" s="123">
        <f>SUBTOTAL(103,B$4:B8)</f>
        <v>5</v>
      </c>
      <c r="B8" s="141" t="s">
        <v>368</v>
      </c>
      <c r="C8" s="143">
        <v>1938</v>
      </c>
      <c r="D8" s="111">
        <f t="shared" si="0"/>
        <v>1938</v>
      </c>
      <c r="E8" s="112">
        <f>SUM($D$3:D8)</f>
        <v>21703</v>
      </c>
      <c r="F8" s="101">
        <f>A8</f>
        <v>5</v>
      </c>
    </row>
    <row r="9" spans="1:6" ht="21" x14ac:dyDescent="0.45">
      <c r="A9" s="123">
        <f>SUBTOTAL(103,B$4:B9)</f>
        <v>6</v>
      </c>
      <c r="B9" s="141" t="s">
        <v>366</v>
      </c>
      <c r="C9" s="143">
        <v>46000</v>
      </c>
      <c r="D9" s="111">
        <f t="shared" si="0"/>
        <v>46000</v>
      </c>
      <c r="E9" s="112">
        <f>SUM($D$3:D9)</f>
        <v>67703</v>
      </c>
      <c r="F9" s="101">
        <f t="shared" si="1"/>
        <v>6</v>
      </c>
    </row>
    <row r="10" spans="1:6" ht="21" x14ac:dyDescent="0.45">
      <c r="A10" s="123">
        <f>SUBTOTAL(103,B$4:B10)</f>
        <v>7</v>
      </c>
      <c r="B10" s="142" t="s">
        <v>367</v>
      </c>
      <c r="C10" s="143">
        <v>7491</v>
      </c>
      <c r="D10" s="111">
        <f t="shared" si="0"/>
        <v>7491</v>
      </c>
      <c r="E10" s="112">
        <f>SUM($D$3:D10)</f>
        <v>75194</v>
      </c>
      <c r="F10" s="101">
        <f t="shared" si="1"/>
        <v>7</v>
      </c>
    </row>
    <row r="11" spans="1:6" ht="21" x14ac:dyDescent="0.45">
      <c r="A11" s="123">
        <f>SUBTOTAL(103,B$4:B11)</f>
        <v>8</v>
      </c>
      <c r="B11" s="142" t="s">
        <v>385</v>
      </c>
      <c r="C11" s="143">
        <v>820</v>
      </c>
      <c r="D11" s="111">
        <f t="shared" si="0"/>
        <v>820</v>
      </c>
      <c r="E11" s="112">
        <f>SUM($D$3:D11)</f>
        <v>76014</v>
      </c>
      <c r="F11" s="101">
        <f t="shared" si="1"/>
        <v>8</v>
      </c>
    </row>
    <row r="12" spans="1:6" ht="21" x14ac:dyDescent="0.45">
      <c r="A12" s="123">
        <f>SUBTOTAL(103,B$4:B12)</f>
        <v>9</v>
      </c>
      <c r="B12" s="142" t="s">
        <v>386</v>
      </c>
      <c r="C12" s="143">
        <v>3420</v>
      </c>
      <c r="D12" s="111">
        <f t="shared" si="0"/>
        <v>3420</v>
      </c>
      <c r="E12" s="112">
        <f>SUM($D$3:D12)</f>
        <v>79434</v>
      </c>
      <c r="F12" s="101">
        <f t="shared" si="1"/>
        <v>9</v>
      </c>
    </row>
    <row r="13" spans="1:6" ht="21" x14ac:dyDescent="0.45">
      <c r="A13" s="123">
        <f>SUBTOTAL(103,B$4:B13)</f>
        <v>10</v>
      </c>
      <c r="B13" s="142" t="s">
        <v>387</v>
      </c>
      <c r="C13" s="143">
        <v>300</v>
      </c>
      <c r="D13" s="111">
        <f t="shared" si="0"/>
        <v>300</v>
      </c>
      <c r="E13" s="112">
        <f>SUM($D$3:D13)</f>
        <v>79734</v>
      </c>
      <c r="F13" s="101">
        <f t="shared" si="1"/>
        <v>10</v>
      </c>
    </row>
    <row r="14" spans="1:6" ht="21" x14ac:dyDescent="0.45">
      <c r="A14" s="123">
        <f>SUBTOTAL(103,B$4:B14)</f>
        <v>11</v>
      </c>
      <c r="B14" s="142" t="s">
        <v>369</v>
      </c>
      <c r="C14" s="143">
        <v>500</v>
      </c>
      <c r="D14" s="111">
        <f t="shared" si="0"/>
        <v>500</v>
      </c>
      <c r="E14" s="112">
        <f>SUM($D$3:D14)</f>
        <v>80234</v>
      </c>
      <c r="F14" s="101">
        <f t="shared" si="1"/>
        <v>11</v>
      </c>
    </row>
    <row r="15" spans="1:6" ht="21" x14ac:dyDescent="0.45">
      <c r="A15" s="123">
        <f>SUBTOTAL(103,B$4:B15)</f>
        <v>12</v>
      </c>
      <c r="B15" s="142" t="s">
        <v>365</v>
      </c>
      <c r="C15" s="143">
        <v>3200</v>
      </c>
      <c r="D15" s="111">
        <f t="shared" si="0"/>
        <v>3200</v>
      </c>
      <c r="E15" s="112">
        <f>SUM($D$3:D15)</f>
        <v>83434</v>
      </c>
      <c r="F15" s="101">
        <f t="shared" si="1"/>
        <v>12</v>
      </c>
    </row>
    <row r="16" spans="1:6" ht="21" hidden="1" x14ac:dyDescent="0.45">
      <c r="A16" s="123">
        <f>SUBTOTAL(103,B$4:B16)</f>
        <v>12</v>
      </c>
      <c r="B16" s="142"/>
      <c r="C16" s="143"/>
      <c r="D16" s="111">
        <f t="shared" si="0"/>
        <v>0</v>
      </c>
      <c r="E16" s="112">
        <f>SUM($D$3:D16)</f>
        <v>83434</v>
      </c>
      <c r="F16" s="101">
        <f t="shared" si="1"/>
        <v>12</v>
      </c>
    </row>
    <row r="17" spans="1:6" ht="21" hidden="1" x14ac:dyDescent="0.45">
      <c r="A17" s="123">
        <f>SUBTOTAL(103,B$4:B17)</f>
        <v>12</v>
      </c>
      <c r="B17" s="143"/>
      <c r="C17" s="143"/>
      <c r="D17" s="111">
        <f t="shared" si="0"/>
        <v>0</v>
      </c>
      <c r="E17" s="112">
        <f>SUM($D$3:D17)</f>
        <v>83434</v>
      </c>
      <c r="F17" s="101">
        <f t="shared" si="1"/>
        <v>12</v>
      </c>
    </row>
    <row r="18" spans="1:6" ht="21" hidden="1" x14ac:dyDescent="0.45">
      <c r="A18" s="123">
        <f>SUBTOTAL(103,B$4:B18)</f>
        <v>12</v>
      </c>
      <c r="B18" s="142"/>
      <c r="C18" s="143"/>
      <c r="D18" s="111">
        <f t="shared" si="0"/>
        <v>0</v>
      </c>
      <c r="E18" s="112">
        <f>SUM($D$3:D18)</f>
        <v>83434</v>
      </c>
      <c r="F18" s="101">
        <f t="shared" si="1"/>
        <v>12</v>
      </c>
    </row>
    <row r="19" spans="1:6" ht="21" hidden="1" x14ac:dyDescent="0.45">
      <c r="A19" s="123">
        <f>SUBTOTAL(103,B$4:B19)</f>
        <v>12</v>
      </c>
      <c r="B19" s="140"/>
      <c r="C19" s="143"/>
      <c r="D19" s="111">
        <f t="shared" si="0"/>
        <v>0</v>
      </c>
      <c r="E19" s="112">
        <f>SUM($D$3:D19)</f>
        <v>83434</v>
      </c>
      <c r="F19" s="101">
        <f t="shared" si="1"/>
        <v>12</v>
      </c>
    </row>
    <row r="20" spans="1:6" ht="21" hidden="1" x14ac:dyDescent="0.45">
      <c r="A20" s="123">
        <f>SUBTOTAL(103,B$4:B20)</f>
        <v>12</v>
      </c>
      <c r="B20" s="142"/>
      <c r="C20" s="143"/>
      <c r="D20" s="111">
        <f t="shared" si="0"/>
        <v>0</v>
      </c>
      <c r="E20" s="112">
        <f>SUM($D$3:D20)</f>
        <v>83434</v>
      </c>
      <c r="F20" s="101">
        <f t="shared" si="1"/>
        <v>12</v>
      </c>
    </row>
    <row r="21" spans="1:6" ht="21" hidden="1" x14ac:dyDescent="0.45">
      <c r="A21" s="123">
        <f>SUBTOTAL(103,B$4:B21)</f>
        <v>12</v>
      </c>
      <c r="B21" s="142"/>
      <c r="C21" s="143"/>
      <c r="D21" s="111">
        <f t="shared" si="0"/>
        <v>0</v>
      </c>
      <c r="E21" s="112">
        <f>SUM($D$3:D21)</f>
        <v>83434</v>
      </c>
      <c r="F21" s="101">
        <f t="shared" si="1"/>
        <v>12</v>
      </c>
    </row>
    <row r="22" spans="1:6" ht="21" hidden="1" x14ac:dyDescent="0.45">
      <c r="A22" s="123">
        <f>SUBTOTAL(103,B$4:B22)</f>
        <v>12</v>
      </c>
      <c r="B22" s="142"/>
      <c r="C22" s="143"/>
      <c r="D22" s="111">
        <f t="shared" si="0"/>
        <v>0</v>
      </c>
      <c r="E22" s="112">
        <f>SUM($D$3:D22)</f>
        <v>83434</v>
      </c>
      <c r="F22" s="101"/>
    </row>
    <row r="23" spans="1:6" ht="21" hidden="1" x14ac:dyDescent="0.45">
      <c r="A23" s="123">
        <f>SUBTOTAL(103,B$4:B23)</f>
        <v>12</v>
      </c>
      <c r="B23" s="142"/>
      <c r="C23" s="143"/>
      <c r="D23" s="111">
        <f t="shared" si="0"/>
        <v>0</v>
      </c>
      <c r="E23" s="112">
        <f>SUM($D$3:D23)</f>
        <v>83434</v>
      </c>
      <c r="F23" s="101"/>
    </row>
    <row r="24" spans="1:6" ht="21" hidden="1" x14ac:dyDescent="0.45">
      <c r="A24" s="123">
        <f>SUBTOTAL(103,B$4:B24)</f>
        <v>12</v>
      </c>
      <c r="B24" s="142"/>
      <c r="C24" s="143"/>
      <c r="D24" s="111">
        <f t="shared" si="0"/>
        <v>0</v>
      </c>
      <c r="E24" s="112">
        <f>SUM($D$3:D24)</f>
        <v>83434</v>
      </c>
      <c r="F24" s="101"/>
    </row>
    <row r="25" spans="1:6" ht="21" hidden="1" x14ac:dyDescent="0.45">
      <c r="A25" s="123">
        <f>SUBTOTAL(103,B$4:B25)</f>
        <v>12</v>
      </c>
      <c r="B25" s="142"/>
      <c r="C25" s="143"/>
      <c r="D25" s="111">
        <f t="shared" si="0"/>
        <v>0</v>
      </c>
      <c r="E25" s="112">
        <f>SUM($D$3:D25)</f>
        <v>83434</v>
      </c>
      <c r="F25" s="101"/>
    </row>
    <row r="26" spans="1:6" ht="21" hidden="1" x14ac:dyDescent="0.45">
      <c r="A26" s="123">
        <f>SUBTOTAL(103,B$4:B26)</f>
        <v>12</v>
      </c>
      <c r="B26" s="142"/>
      <c r="C26" s="143"/>
      <c r="D26" s="111">
        <f t="shared" si="0"/>
        <v>0</v>
      </c>
      <c r="E26" s="112">
        <f>SUM($D$3:D26)</f>
        <v>83434</v>
      </c>
      <c r="F26" s="101"/>
    </row>
    <row r="27" spans="1:6" ht="21" x14ac:dyDescent="0.45">
      <c r="A27" s="114"/>
      <c r="B27" s="103" t="s">
        <v>260</v>
      </c>
      <c r="C27" s="104">
        <f>SUM(C4:C25)</f>
        <v>83434</v>
      </c>
      <c r="D27" s="115"/>
      <c r="E27" s="105"/>
    </row>
    <row r="28" spans="1:6" ht="21" x14ac:dyDescent="0.45">
      <c r="A28" s="349" t="s">
        <v>410</v>
      </c>
      <c r="B28" s="349"/>
      <c r="C28" s="349"/>
      <c r="D28" s="115"/>
      <c r="E28" s="105"/>
    </row>
    <row r="29" spans="1:6" x14ac:dyDescent="0.35">
      <c r="D29" s="115"/>
      <c r="E29" s="105"/>
    </row>
    <row r="30" spans="1:6" x14ac:dyDescent="0.35">
      <c r="D30" s="115"/>
      <c r="E30" s="105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report</vt:lpstr>
      <vt:lpstr>list</vt:lpstr>
      <vt:lpstr>purchase-list</vt:lpstr>
      <vt:lpstr>store</vt:lpstr>
      <vt:lpstr>purchase</vt:lpstr>
      <vt:lpstr>misc</vt:lpstr>
      <vt:lpstr>1</vt:lpstr>
      <vt:lpstr>2</vt:lpstr>
      <vt:lpstr>3</vt:lpstr>
      <vt:lpstr>4</vt:lpstr>
      <vt:lpstr>5</vt:lpstr>
      <vt:lpstr>6</vt:lpstr>
      <vt:lpstr>7</vt:lpstr>
      <vt:lpstr>8</vt:lpstr>
      <vt:lpstr>Topsheet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2025-01-20T07:23:24Z</cp:lastPrinted>
  <dcterms:created xsi:type="dcterms:W3CDTF">2024-07-22T13:09:54Z</dcterms:created>
  <dcterms:modified xsi:type="dcterms:W3CDTF">2025-01-20T08:17:26Z</dcterms:modified>
</cp:coreProperties>
</file>