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19A6F19C-CB01-4B12-9E7D-5681F7C54544}" xr6:coauthVersionLast="43" xr6:coauthVersionMax="43" xr10:uidLastSave="{00000000-0000-0000-0000-000000000000}"/>
  <bookViews>
    <workbookView xWindow="-120" yWindow="-120" windowWidth="20730" windowHeight="11310" tabRatio="917" activeTab="8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5" l="1"/>
  <c r="A5" i="30" l="1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4" i="30"/>
  <c r="F5" i="29"/>
  <c r="F6" i="29"/>
  <c r="F7" i="29"/>
  <c r="F8" i="29"/>
  <c r="F9" i="29"/>
  <c r="F12" i="29"/>
  <c r="F16" i="29"/>
  <c r="F20" i="29"/>
  <c r="A5" i="29"/>
  <c r="A6" i="29"/>
  <c r="A7" i="29"/>
  <c r="A8" i="29"/>
  <c r="A9" i="29"/>
  <c r="A10" i="29"/>
  <c r="F10" i="29" s="1"/>
  <c r="A11" i="29"/>
  <c r="F11" i="29" s="1"/>
  <c r="A12" i="29"/>
  <c r="A13" i="29"/>
  <c r="F13" i="29" s="1"/>
  <c r="A14" i="29"/>
  <c r="F14" i="29" s="1"/>
  <c r="A15" i="29"/>
  <c r="F15" i="29" s="1"/>
  <c r="A16" i="29"/>
  <c r="A17" i="29"/>
  <c r="F17" i="29" s="1"/>
  <c r="A18" i="29"/>
  <c r="F18" i="29" s="1"/>
  <c r="A19" i="29"/>
  <c r="F19" i="29" s="1"/>
  <c r="A20" i="29"/>
  <c r="A21" i="29"/>
  <c r="F21" i="29" s="1"/>
  <c r="A22" i="29"/>
  <c r="F22" i="29" s="1"/>
  <c r="A23" i="29"/>
  <c r="F23" i="29" s="1"/>
  <c r="A4" i="29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4" i="28"/>
  <c r="F28" i="27" l="1"/>
  <c r="F29" i="27"/>
  <c r="E28" i="27"/>
  <c r="D28" i="27"/>
  <c r="A28" i="27"/>
  <c r="A29" i="27"/>
  <c r="I247" i="1" l="1"/>
  <c r="I248" i="1"/>
  <c r="I249" i="1"/>
  <c r="I250" i="1"/>
  <c r="I251" i="1"/>
  <c r="I252" i="1"/>
  <c r="K247" i="1"/>
  <c r="K248" i="1"/>
  <c r="K249" i="1"/>
  <c r="K250" i="1"/>
  <c r="K251" i="1"/>
  <c r="K252" i="1"/>
  <c r="M247" i="1"/>
  <c r="M248" i="1"/>
  <c r="M249" i="1"/>
  <c r="M250" i="1"/>
  <c r="M251" i="1"/>
  <c r="M252" i="1"/>
  <c r="O247" i="1"/>
  <c r="O248" i="1"/>
  <c r="O249" i="1"/>
  <c r="O250" i="1"/>
  <c r="O251" i="1"/>
  <c r="O252" i="1"/>
  <c r="Q247" i="1"/>
  <c r="Q248" i="1"/>
  <c r="Q249" i="1"/>
  <c r="Q250" i="1"/>
  <c r="Q251" i="1"/>
  <c r="Q252" i="1"/>
  <c r="S247" i="1"/>
  <c r="S248" i="1"/>
  <c r="S249" i="1"/>
  <c r="S250" i="1"/>
  <c r="S251" i="1"/>
  <c r="S252" i="1"/>
  <c r="U247" i="1"/>
  <c r="U248" i="1"/>
  <c r="U249" i="1"/>
  <c r="U250" i="1"/>
  <c r="U251" i="1"/>
  <c r="U252" i="1"/>
  <c r="W247" i="1"/>
  <c r="W248" i="1"/>
  <c r="W249" i="1"/>
  <c r="W250" i="1"/>
  <c r="W251" i="1"/>
  <c r="W252" i="1"/>
  <c r="Y247" i="1"/>
  <c r="Y248" i="1"/>
  <c r="Y249" i="1"/>
  <c r="Y250" i="1"/>
  <c r="Y251" i="1"/>
  <c r="Y252" i="1"/>
  <c r="AA247" i="1"/>
  <c r="AA248" i="1"/>
  <c r="AA249" i="1"/>
  <c r="AA250" i="1"/>
  <c r="AA251" i="1"/>
  <c r="AA252" i="1"/>
  <c r="AA237" i="1"/>
  <c r="Y237" i="1"/>
  <c r="W237" i="1"/>
  <c r="U237" i="1"/>
  <c r="S237" i="1"/>
  <c r="Q237" i="1"/>
  <c r="O237" i="1"/>
  <c r="M237" i="1"/>
  <c r="K237" i="1"/>
  <c r="I237" i="1"/>
  <c r="AA234" i="1"/>
  <c r="Y234" i="1"/>
  <c r="W234" i="1"/>
  <c r="U234" i="1"/>
  <c r="S234" i="1"/>
  <c r="Q234" i="1"/>
  <c r="O234" i="1"/>
  <c r="M234" i="1"/>
  <c r="K234" i="1"/>
  <c r="I234" i="1"/>
  <c r="AA221" i="1"/>
  <c r="Y221" i="1"/>
  <c r="W221" i="1"/>
  <c r="U221" i="1"/>
  <c r="S221" i="1"/>
  <c r="Q221" i="1"/>
  <c r="O221" i="1"/>
  <c r="M221" i="1"/>
  <c r="K221" i="1"/>
  <c r="I221" i="1"/>
  <c r="AA152" i="1"/>
  <c r="Y152" i="1"/>
  <c r="U152" i="1"/>
  <c r="S152" i="1"/>
  <c r="Q152" i="1"/>
  <c r="O152" i="1"/>
  <c r="M152" i="1"/>
  <c r="K152" i="1"/>
  <c r="I152" i="1"/>
  <c r="K146" i="1" l="1"/>
  <c r="I146" i="1"/>
  <c r="W145" i="1"/>
  <c r="U145" i="1"/>
  <c r="S145" i="1"/>
  <c r="Q145" i="1"/>
  <c r="O145" i="1"/>
  <c r="M145" i="1"/>
  <c r="K145" i="1"/>
  <c r="I145" i="1"/>
  <c r="AA143" i="1"/>
  <c r="W143" i="1"/>
  <c r="U143" i="1"/>
  <c r="S143" i="1"/>
  <c r="Q143" i="1"/>
  <c r="O143" i="1"/>
  <c r="K143" i="1"/>
  <c r="I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U38" i="1" l="1"/>
  <c r="AA38" i="1"/>
  <c r="Y38" i="1"/>
  <c r="W38" i="1"/>
  <c r="S38" i="1"/>
  <c r="Q38" i="1"/>
  <c r="O38" i="1"/>
  <c r="M38" i="1"/>
  <c r="K38" i="1"/>
  <c r="I38" i="1"/>
  <c r="Y123" i="1" l="1"/>
  <c r="AK247" i="1" l="1"/>
  <c r="AI247" i="1"/>
  <c r="AG247" i="1"/>
  <c r="AE247" i="1"/>
  <c r="AC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K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5" i="33"/>
  <c r="W249" i="2" l="1"/>
  <c r="V249" i="2"/>
  <c r="A27" i="27" l="1"/>
  <c r="F27" i="27" s="1"/>
  <c r="F6" i="33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9" i="27"/>
  <c r="D27" i="27"/>
  <c r="D29" i="27"/>
  <c r="S249" i="2" l="1"/>
  <c r="R249" i="2"/>
  <c r="D13" i="31" l="1"/>
  <c r="A5" i="31"/>
  <c r="F5" i="31" s="1"/>
  <c r="A6" i="31"/>
  <c r="F6" i="31" s="1"/>
  <c r="A7" i="31"/>
  <c r="F7" i="31" s="1"/>
  <c r="A8" i="31"/>
  <c r="F8" i="31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F10" i="33" s="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7" i="33" s="1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G93" i="47" s="1"/>
  <c r="D94" i="47"/>
  <c r="F94" i="47" s="1"/>
  <c r="D95" i="47"/>
  <c r="D96" i="47"/>
  <c r="F96" i="47" s="1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F120" i="47" s="1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F128" i="47" s="1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F164" i="47" s="1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F172" i="47" s="1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9" i="42" l="1"/>
  <c r="F17" i="46"/>
  <c r="F105" i="46"/>
  <c r="F169" i="46"/>
  <c r="F5" i="46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30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1" i="2" l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33" s="1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F11" i="33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D19" i="29"/>
  <c r="D20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F4" i="33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9" i="33" s="1"/>
  <c r="F4" i="30"/>
  <c r="F8" i="33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L254" i="15" s="1"/>
  <c r="E23" i="24" s="1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<sst xmlns="http://schemas.openxmlformats.org/spreadsheetml/2006/main" count="2159" uniqueCount="575">
  <si>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</si>
  <si>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</si>
  <si>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</si>
  <si>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</si>
  <si>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</si>
  <si>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</si>
  <si>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</si>
  <si>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</si>
  <si>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</si>
  <si>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</si>
  <si>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</si>
  <si>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</si>
  <si>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</si>
  <si>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</si>
  <si>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</si>
  <si>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</si>
  <si>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</si>
  <si>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</si>
  <si>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</si>
  <si>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</si>
  <si>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</si>
  <si>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</si>
  <si>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</si>
  <si>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</si>
  <si>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</si>
  <si>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</si>
  <si>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</si>
  <si>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</si>
  <si>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</si>
  <si>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</si>
  <si>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</si>
  <si>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</si>
  <si>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</si>
  <si>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</si>
  <si>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</si>
  <si>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</si>
  <si>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</si>
  <si>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</si>
  <si>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</si>
  <si>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</si>
  <si>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</si>
  <si>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</si>
  <si>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</si>
  <si>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</si>
  <si>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</si>
  <si>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</si>
  <si>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</si>
  <si>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</si>
  <si>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</si>
  <si>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</si>
  <si>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</si>
  <si>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</si>
  <si>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</si>
  <si>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</si>
  <si>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</si>
  <si>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</si>
  <si>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</si>
  <si>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</si>
  <si>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</si>
  <si>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</si>
  <si>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</si>
  <si>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</si>
  <si>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</si>
  <si>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</si>
  <si>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</si>
  <si>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</si>
  <si>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</si>
  <si>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</si>
  <si>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</si>
  <si>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</si>
  <si>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</si>
  <si>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</si>
  <si>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</si>
  <si>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</si>
  <si>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</si>
  <si>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</si>
  <si>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</si>
  <si>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</si>
  <si>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</si>
  <si>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</si>
  <si>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</si>
  <si>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</si>
  <si>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</si>
  <si>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</si>
  <si>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</si>
  <si>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</si>
  <si>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</si>
  <si>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</si>
  <si>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</si>
  <si>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</si>
  <si>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</si>
  <si>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</si>
  <si>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</si>
  <si>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</si>
  <si>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</si>
  <si>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</si>
  <si>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</si>
  <si>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</si>
  <si>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</si>
  <si>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</si>
  <si>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</si>
  <si>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</si>
  <si>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</si>
  <si>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</si>
  <si>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</si>
  <si>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</si>
  <si>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</si>
  <si>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</si>
  <si>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</si>
  <si>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</si>
  <si>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</si>
  <si>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</si>
  <si>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</si>
  <si>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</si>
  <si>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</si>
  <si>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</si>
  <si>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</si>
  <si>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</si>
  <si>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</si>
  <si>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</si>
  <si>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</si>
  <si>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</si>
  <si>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</si>
  <si>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</si>
  <si>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</si>
  <si>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</si>
  <si>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</si>
  <si>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</si>
  <si>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</si>
  <si>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</si>
  <si>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</si>
  <si>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</si>
  <si>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</si>
  <si>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</si>
  <si>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</si>
  <si>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</si>
  <si>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</si>
  <si>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</si>
  <si>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</si>
  <si>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</si>
  <si>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</si>
  <si>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</si>
  <si>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</si>
  <si>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</si>
  <si>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</si>
  <si>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</si>
  <si>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</si>
  <si>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</si>
  <si>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</si>
  <si>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</si>
  <si>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</si>
  <si>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</si>
  <si>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</si>
  <si>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</si>
  <si>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</si>
  <si>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</si>
  <si>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</si>
  <si>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</si>
  <si>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</si>
  <si>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</si>
  <si>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</si>
  <si>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</si>
  <si>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</si>
  <si>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</si>
  <si>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</si>
  <si>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</si>
  <si>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</si>
  <si>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</si>
  <si>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</si>
  <si>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</si>
  <si>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</si>
  <si>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</si>
  <si>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</si>
  <si>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</si>
  <si>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</si>
  <si>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</si>
  <si>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</si>
  <si>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</si>
  <si>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</si>
  <si>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</si>
  <si>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</si>
  <si>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</si>
  <si>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</si>
  <si>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</si>
  <si>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</si>
  <si>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</si>
  <si>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</si>
  <si>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</si>
  <si>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</si>
  <si>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</si>
  <si>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</si>
  <si>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</si>
  <si>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</si>
  <si>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</si>
  <si>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</si>
  <si>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</si>
  <si>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</si>
  <si>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</si>
  <si>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</si>
  <si>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</si>
  <si>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</si>
  <si>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</si>
  <si>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</si>
  <si>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</si>
  <si>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</si>
  <si>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</si>
  <si>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</si>
  <si>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</si>
  <si>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</si>
  <si>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</si>
  <si>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</si>
  <si>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</si>
  <si>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</si>
  <si>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</si>
  <si>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</si>
  <si>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</si>
  <si>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</si>
  <si>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</si>
  <si>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</si>
  <si>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</si>
  <si>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</si>
  <si>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</si>
  <si>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</si>
  <si>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</si>
  <si>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</si>
  <si>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</si>
  <si>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</si>
  <si>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</si>
  <si>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</si>
  <si>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</si>
  <si>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</si>
  <si>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</si>
  <si>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</si>
  <si>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</si>
  <si>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</si>
  <si>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</si>
  <si>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</si>
  <si>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</si>
  <si>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</si>
  <si>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</si>
  <si>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</si>
  <si>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</si>
  <si>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</si>
  <si>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</si>
  <si>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</si>
  <si>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</si>
  <si>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</si>
  <si>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</si>
  <si>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</si>
  <si>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</si>
  <si>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</si>
  <si>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</si>
  <si>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</si>
  <si>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</si>
  <si>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</si>
  <si>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</si>
  <si>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</si>
  <si>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</si>
  <si>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</si>
  <si>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</si>
  <si>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</si>
  <si>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</si>
  <si>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</si>
  <si>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</si>
  <si>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</si>
  <si>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</si>
  <si>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</si>
  <si>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</si>
  <si>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</si>
  <si>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</si>
  <si>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</si>
  <si>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</si>
  <si>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</si>
  <si>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</si>
  <si>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</si>
  <si>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</si>
  <si>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</si>
  <si>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</si>
  <si>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</si>
  <si>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</si>
  <si>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</si>
  <si>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</si>
  <si>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</si>
  <si>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</si>
  <si>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</si>
  <si>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</si>
  <si>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</si>
  <si>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</si>
  <si>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</si>
  <si>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</si>
  <si>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</si>
  <si>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</si>
  <si>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</si>
  <si>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</si>
  <si>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</si>
  <si>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</si>
  <si>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</si>
  <si>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</si>
  <si>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</si>
  <si>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</si>
  <si>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</si>
  <si>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</si>
  <si>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</si>
  <si>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</si>
  <si>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</si>
  <si>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</si>
  <si>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</si>
  <si>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</si>
  <si>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</si>
  <si>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</si>
  <si>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</si>
  <si>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</si>
  <si>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</si>
  <si>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</si>
  <si>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</si>
  <si>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</si>
  <si>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</si>
  <si>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</si>
  <si>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</si>
  <si>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</si>
  <si>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</si>
  <si>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</si>
  <si>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</si>
  <si>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</si>
  <si>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</si>
  <si>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</si>
  <si>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</si>
  <si>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</si>
  <si>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</si>
  <si>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</si>
  <si>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</si>
  <si>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</si>
  <si>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</si>
  <si>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</si>
  <si>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</si>
  <si>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</si>
  <si>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</si>
  <si>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</si>
  <si>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</si>
  <si>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</si>
  <si>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</si>
  <si>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</si>
  <si>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</si>
  <si>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</si>
  <si>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</si>
  <si>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</si>
  <si>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</si>
  <si>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</si>
  <si>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</si>
  <si>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</si>
  <si>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</si>
  <si>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</si>
  <si>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</si>
  <si>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</si>
  <si>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</si>
  <si>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</si>
  <si>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</si>
  <si>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</si>
  <si>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</si>
  <si>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</si>
  <si>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</si>
  <si>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</si>
  <si>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</si>
  <si>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</si>
  <si>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</si>
  <si>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</si>
  <si>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</si>
  <si>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</si>
  <si>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</si>
  <si>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</si>
  <si>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</si>
  <si>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</si>
  <si>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</si>
  <si>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</si>
  <si>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</si>
  <si>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</si>
  <si>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</si>
  <si>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</si>
  <si>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</si>
  <si>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</si>
  <si>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</si>
  <si>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</si>
  <si>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</si>
  <si>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</si>
  <si>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</si>
  <si>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</si>
  <si>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</si>
  <si>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</si>
  <si>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</si>
  <si>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</si>
  <si>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</si>
  <si>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</si>
  <si>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</si>
  <si>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</si>
  <si>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</si>
  <si>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</si>
  <si>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</si>
  <si>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</si>
  <si>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</si>
  <si>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</si>
  <si>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</si>
  <si>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</si>
  <si>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</si>
  <si>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</si>
  <si>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</si>
  <si>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</si>
  <si>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</si>
  <si>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</si>
  <si>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</si>
  <si>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</si>
  <si>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</si>
  <si>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</si>
  <si>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</si>
  <si>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</si>
  <si>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</si>
  <si>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</si>
  <si>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</si>
  <si>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</si>
  <si>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</si>
  <si>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</si>
  <si>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</si>
  <si>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</si>
  <si>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</si>
  <si>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</si>
  <si>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</si>
  <si>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</si>
  <si>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</si>
  <si>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</si>
  <si>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</si>
  <si>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</si>
  <si>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</si>
  <si>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</si>
  <si>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</si>
  <si>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</si>
  <si>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</si>
  <si>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</si>
  <si>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</si>
  <si>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</si>
  <si>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</si>
  <si>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</si>
  <si>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</si>
  <si>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</si>
  <si>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</si>
  <si>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</si>
  <si>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</si>
  <si>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</si>
  <si>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</si>
  <si>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</si>
  <si>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</si>
  <si>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</si>
  <si>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</si>
  <si>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</si>
  <si>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</si>
  <si>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</si>
  <si>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</si>
  <si>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</si>
  <si>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</si>
  <si>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</si>
  <si>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</si>
  <si>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</si>
  <si>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</si>
  <si>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</si>
  <si>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</si>
  <si>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</si>
  <si>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</si>
  <si>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</si>
  <si>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</si>
  <si>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</si>
  <si>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</si>
  <si>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</si>
  <si>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</si>
  <si>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</si>
  <si>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</si>
  <si>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</si>
  <si>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</si>
  <si>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</si>
  <si>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</si>
  <si>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</si>
  <si>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</si>
  <si>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</si>
  <si>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</si>
  <si>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</si>
  <si>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</si>
  <si>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</si>
  <si>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</si>
  <si>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</si>
  <si>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</si>
  <si>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</si>
  <si>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</si>
  <si>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</si>
  <si>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</si>
  <si>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</si>
  <si>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</si>
  <si>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</si>
  <si>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</si>
  <si>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</si>
  <si>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</si>
  <si>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</si>
  <si>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</si>
  <si>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</si>
  <si>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</si>
  <si>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</si>
  <si>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</si>
  <si>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</si>
  <si>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</si>
  <si>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</si>
  <si>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</si>
  <si>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</si>
  <si>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</si>
  <si>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</si>
  <si>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</si>
  <si>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</si>
  <si>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</si>
  <si>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</si>
  <si>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</si>
  <si>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</si>
  <si>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</si>
  <si>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</si>
  <si>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</si>
  <si>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</si>
  <si>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</si>
  <si>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</si>
  <si>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</si>
  <si>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</si>
  <si>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</si>
  <si>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</si>
  <si>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</si>
  <si>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</si>
  <si>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</si>
  <si>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</si>
  <si>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</si>
  <si>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কথায়ঃ এক লক্ষ বাইশ হাজার নয়শত সত্তর টাকা মাত্র</t>
  </si>
  <si>
    <t>কথায়: সাত চল্লিশ হাজার চারশত তিয়াত্তর টাকা মাত্র।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</si>
  <si>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</si>
  <si>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</si>
  <si>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</si>
  <si>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</si>
  <si>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</si>
  <si>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</si>
  <si>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</si>
  <si>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</si>
  <si>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</si>
  <si>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</si>
  <si>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</si>
  <si>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</si>
  <si>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</si>
  <si>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</si>
  <si>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</si>
  <si>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</si>
  <si>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</si>
  <si>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</si>
  <si>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</si>
  <si>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</si>
  <si>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</si>
  <si>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</si>
  <si>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</si>
  <si>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</si>
  <si>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</si>
  <si>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</si>
  <si>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</si>
  <si>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</si>
  <si>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</si>
  <si>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</si>
  <si>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</si>
  <si>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</si>
  <si>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rPr>
        <b/>
        <sz val="11"/>
        <color theme="1"/>
        <rFont val="Noto Sans Bengali"/>
      </rPr>
      <t>খাসির পায়া</t>
    </r>
    <r>
      <rPr>
        <sz val="11"/>
        <color theme="1"/>
        <rFont val="Noto Sans Bengali"/>
      </rPr>
      <t>/খাসীর মাথা</t>
    </r>
  </si>
  <si>
    <t>ওকে</t>
  </si>
  <si>
    <t>লইট্রা/বাইলা মাছ</t>
  </si>
  <si>
    <t>কথায়ঃ এক লক্ষ চুরানব্বই হাজার পাঁচশত আটচল্লিশ টাকা মাত্র</t>
  </si>
  <si>
    <t>কথায়: এক লক্ষ পনের হাজার সাতশত তিয়াত্তর টাকা মাত্র</t>
  </si>
  <si>
    <t>পতাকা-গ(১-26)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</si>
  <si>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</si>
  <si>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>25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</si>
  <si>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একষট্টি হাজার আটচল্লিশ টাকা মাত্র </t>
  </si>
  <si>
    <t xml:space="preserve">কথায়: আট লক্ষ আটাশি হাজার পাঁচশত ঊনসত্তর টাকা মাত্র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</si>
</sst>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7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33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7" t="s">
        <v>355</v>
      </c>
      <c r="B1" s="407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672.61904761904759</v>
      </c>
      <c r="E73" s="254">
        <f t="shared" si="2"/>
        <v>12.619047619047592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9.6390858944050439</v>
      </c>
      <c r="E243" s="254">
        <f t="shared" si="6"/>
        <v>6.0654521856024601E-2</v>
      </c>
      <c r="F243" s="261" t="str">
        <f t="shared" si="7"/>
        <v>+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6" priority="1" operator="equal">
      <formula>"মূল্য হ্রাস"</formula>
    </cfRule>
    <cfRule type="cellIs" dxfId="395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4" sqref="A4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80" t="s">
        <v>245</v>
      </c>
      <c r="B1" s="480"/>
      <c r="C1" s="480"/>
      <c r="F1" s="158">
        <f>P!F3</f>
        <v>45853</v>
      </c>
    </row>
    <row r="2" spans="1:8" ht="31.5" customHeight="1">
      <c r="A2" s="487" t="s">
        <v>447</v>
      </c>
      <c r="B2" s="487"/>
      <c r="C2" s="487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463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464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465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466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467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468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459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460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461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8" t="s">
        <v>531</v>
      </c>
      <c r="B60" s="488"/>
      <c r="C60" s="488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2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80" t="s">
        <v>245</v>
      </c>
      <c r="B1" s="480"/>
      <c r="C1" s="480"/>
      <c r="F1" s="158">
        <f>P!H3</f>
        <v>45854</v>
      </c>
    </row>
    <row r="2" spans="1:6" ht="31.5" customHeight="1">
      <c r="A2" s="487" t="s">
        <v>448</v>
      </c>
      <c r="B2" s="487"/>
      <c r="C2" s="487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463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9" si="0">C5</f>
        <v>49167</v>
      </c>
      <c r="E5" s="175">
        <f>SUM($D$3:D5)</f>
        <v>69147</v>
      </c>
      <c r="F5" s="165">
        <f t="shared" ref="F5:F25" si="1">A5</f>
        <v>2</v>
      </c>
    </row>
    <row r="6" spans="1:6">
      <c r="A6" s="185">
        <f>SUBTOTAL(103,B$4:B6)</f>
        <v>3</v>
      </c>
      <c r="B6" s="311" t="s">
        <v>467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471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474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472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473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475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476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477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450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478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479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480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471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481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482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483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484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486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485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406" t="s">
        <v>459</v>
      </c>
      <c r="C28" s="201">
        <v>3000</v>
      </c>
      <c r="D28" s="161">
        <f t="shared" si="0"/>
        <v>3000</v>
      </c>
      <c r="E28" s="175">
        <f>SUM($D$3:D28)</f>
        <v>185248</v>
      </c>
      <c r="F28" s="165">
        <f t="shared" ref="F28:F29" si="2">A28</f>
        <v>25</v>
      </c>
    </row>
    <row r="29" spans="1:6">
      <c r="A29" s="185">
        <f>SUBTOTAL(103,B$4:B29)</f>
        <v>26</v>
      </c>
      <c r="B29" s="157" t="s">
        <v>461</v>
      </c>
      <c r="C29" s="201">
        <v>9300</v>
      </c>
      <c r="D29" s="161">
        <f t="shared" si="0"/>
        <v>9300</v>
      </c>
      <c r="E29" s="175">
        <f>SUM($D$3:D29)</f>
        <v>194548</v>
      </c>
      <c r="F29" s="165">
        <f t="shared" si="2"/>
        <v>26</v>
      </c>
    </row>
    <row r="30" spans="1:6">
      <c r="A30" s="176"/>
      <c r="B30" s="167" t="s">
        <v>243</v>
      </c>
      <c r="C30" s="168">
        <f>SUM(C4:C29)</f>
        <v>194548</v>
      </c>
    </row>
    <row r="31" spans="1:6">
      <c r="A31" s="484" t="s">
        <v>568</v>
      </c>
      <c r="B31" s="485"/>
      <c r="C31" s="486"/>
    </row>
    <row r="32" spans="1:6">
      <c r="A32" s="299"/>
      <c r="B32" s="299"/>
      <c r="C32" s="299"/>
    </row>
  </sheetData>
  <mergeCells count="3">
    <mergeCell ref="A1:C1"/>
    <mergeCell ref="A2:C2"/>
    <mergeCell ref="A31:C31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C40" sqref="C4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7" t="s">
        <v>245</v>
      </c>
      <c r="B1" s="407"/>
      <c r="C1" s="407"/>
      <c r="F1" s="158">
        <f>P!J3</f>
        <v>45855</v>
      </c>
    </row>
    <row r="2" spans="1:6" ht="33" customHeight="1">
      <c r="A2" s="487" t="s">
        <v>493</v>
      </c>
      <c r="B2" s="487"/>
      <c r="C2" s="487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f>SUBTOTAL(103,B$4:B4)</f>
        <v>1</v>
      </c>
      <c r="B4" s="157" t="s">
        <v>463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f>SUBTOTAL(103,B$4:B5)</f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f>SUBTOTAL(103,B$4:B6)</f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f>SUBTOTAL(103,B$4:B7)</f>
        <v>4</v>
      </c>
      <c r="B7" s="398" t="s">
        <v>467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f>SUBTOTAL(103,B$4:B8)</f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f>SUBTOTAL(103,B$4:B9)</f>
        <v>6</v>
      </c>
      <c r="B9" s="157" t="s">
        <v>494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f>SUBTOTAL(103,B$4:B10)</f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f>SUBTOTAL(103,B$4:B11)</f>
        <v>8</v>
      </c>
      <c r="B11" s="157" t="s">
        <v>495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f>SUBTOTAL(103,B$4:B12)</f>
        <v>9</v>
      </c>
      <c r="B12" s="157" t="s">
        <v>456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f>SUBTOTAL(103,B$4:B13)</f>
        <v>10</v>
      </c>
      <c r="B13" s="157" t="s">
        <v>450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f>SUBTOTAL(103,B$4:B14)</f>
        <v>11</v>
      </c>
      <c r="B14" s="157" t="s">
        <v>496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f>SUBTOTAL(103,B$4:B15)</f>
        <v>12</v>
      </c>
      <c r="B15" s="157" t="s">
        <v>497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f>SUBTOTAL(103,B$4:B16)</f>
        <v>13</v>
      </c>
      <c r="B16" s="157" t="s">
        <v>460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f>SUBTOTAL(103,B$4:B17)</f>
        <v>14</v>
      </c>
      <c r="B17" s="157" t="s">
        <v>461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f>SUBTOTAL(103,B$4:B18)</f>
        <v>14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14</v>
      </c>
    </row>
    <row r="19" spans="1:6" ht="19.5" hidden="1">
      <c r="A19" s="185">
        <f>SUBTOTAL(103,B$4:B19)</f>
        <v>14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14</v>
      </c>
    </row>
    <row r="20" spans="1:6" ht="19.5" hidden="1">
      <c r="A20" s="185">
        <f>SUBTOTAL(103,B$4:B20)</f>
        <v>14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14</v>
      </c>
    </row>
    <row r="21" spans="1:6" ht="19.5" hidden="1">
      <c r="A21" s="185">
        <f>SUBTOTAL(103,B$4:B21)</f>
        <v>14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14</v>
      </c>
    </row>
    <row r="22" spans="1:6" ht="19.5" hidden="1">
      <c r="A22" s="185">
        <f>SUBTOTAL(103,B$4:B22)</f>
        <v>14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14</v>
      </c>
    </row>
    <row r="23" spans="1:6" ht="19.5" hidden="1">
      <c r="A23" s="185">
        <f>SUBTOTAL(103,B$4:B23)</f>
        <v>14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14</v>
      </c>
    </row>
    <row r="24" spans="1:6" ht="19.5" hidden="1">
      <c r="A24" s="185">
        <f>SUBTOTAL(103,B$4:B24)</f>
        <v>14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14</v>
      </c>
    </row>
    <row r="25" spans="1:6" ht="19.5" hidden="1">
      <c r="A25" s="185">
        <f>SUBTOTAL(103,B$4:B25)</f>
        <v>14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14</v>
      </c>
    </row>
    <row r="26" spans="1:6" ht="19.5" hidden="1">
      <c r="A26" s="185">
        <f>SUBTOTAL(103,B$4:B26)</f>
        <v>14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14</v>
      </c>
    </row>
    <row r="27" spans="1:6" ht="19.5" hidden="1">
      <c r="A27" s="185">
        <f>SUBTOTAL(103,B$4:B27)</f>
        <v>14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14</v>
      </c>
    </row>
    <row r="28" spans="1:6" ht="19.5" hidden="1">
      <c r="A28" s="185">
        <f>SUBTOTAL(103,B$4:B28)</f>
        <v>14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f>SUBTOTAL(103,B$4:B29)</f>
        <v>14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4" t="s">
        <v>551</v>
      </c>
      <c r="B31" s="485"/>
      <c r="C31" s="486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topLeftCell="A4" zoomScale="85" zoomScaleNormal="85" workbookViewId="0">
      <selection activeCell="E34" sqref="E34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80" t="s">
        <v>245</v>
      </c>
      <c r="B1" s="480"/>
      <c r="C1" s="480"/>
      <c r="F1" s="158">
        <f>P!L3</f>
        <v>45856</v>
      </c>
    </row>
    <row r="2" spans="1:6" ht="29.25" customHeight="1">
      <c r="A2" s="487" t="s">
        <v>500</v>
      </c>
      <c r="B2" s="487"/>
      <c r="C2" s="487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157" t="s">
        <v>463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f>SUBTOTAL(103,B$4:B5)</f>
        <v>2</v>
      </c>
      <c r="B5" s="157" t="s">
        <v>501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3" si="1">A5</f>
        <v>2</v>
      </c>
    </row>
    <row r="6" spans="1:6">
      <c r="A6" s="185">
        <f>SUBTOTAL(103,B$4:B6)</f>
        <v>3</v>
      </c>
      <c r="B6" s="157" t="s">
        <v>467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f>SUBTOTAL(103,B$4:B7)</f>
        <v>4</v>
      </c>
      <c r="B7" s="157" t="s">
        <v>502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f>SUBTOTAL(103,B$4:B8)</f>
        <v>5</v>
      </c>
      <c r="B8" s="157" t="s">
        <v>482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f>SUBTOTAL(103,B$4:B9)</f>
        <v>6</v>
      </c>
      <c r="B9" s="316" t="s">
        <v>461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f>SUBTOTAL(103,B$4:B10)</f>
        <v>6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6</v>
      </c>
    </row>
    <row r="11" spans="1:6" hidden="1">
      <c r="A11" s="185">
        <f>SUBTOTAL(103,B$4:B11)</f>
        <v>6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6</v>
      </c>
    </row>
    <row r="12" spans="1:6" hidden="1">
      <c r="A12" s="185">
        <f>SUBTOTAL(103,B$4:B12)</f>
        <v>6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6</v>
      </c>
    </row>
    <row r="13" spans="1:6" hidden="1">
      <c r="A13" s="185">
        <f>SUBTOTAL(103,B$4:B13)</f>
        <v>6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6</v>
      </c>
    </row>
    <row r="14" spans="1:6" hidden="1">
      <c r="A14" s="185">
        <f>SUBTOTAL(103,B$4:B14)</f>
        <v>6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6</v>
      </c>
    </row>
    <row r="15" spans="1:6" hidden="1">
      <c r="A15" s="185">
        <f>SUBTOTAL(103,B$4:B15)</f>
        <v>6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6</v>
      </c>
    </row>
    <row r="16" spans="1:6" hidden="1">
      <c r="A16" s="185">
        <f>SUBTOTAL(103,B$4:B16)</f>
        <v>6</v>
      </c>
      <c r="B16" s="157"/>
      <c r="C16" s="201"/>
      <c r="D16" s="184">
        <f t="shared" si="0"/>
        <v>0</v>
      </c>
      <c r="E16" s="175">
        <f>SUM($D$3:D16)</f>
        <v>47473</v>
      </c>
      <c r="F16" s="165">
        <f t="shared" si="1"/>
        <v>6</v>
      </c>
    </row>
    <row r="17" spans="1:6" hidden="1">
      <c r="A17" s="185">
        <f>SUBTOTAL(103,B$4:B17)</f>
        <v>6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6</v>
      </c>
    </row>
    <row r="18" spans="1:6" hidden="1">
      <c r="A18" s="185">
        <f>SUBTOTAL(103,B$4:B18)</f>
        <v>6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6</v>
      </c>
    </row>
    <row r="19" spans="1:6" hidden="1">
      <c r="A19" s="185">
        <f>SUBTOTAL(103,B$4:B19)</f>
        <v>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6</v>
      </c>
    </row>
    <row r="20" spans="1:6" hidden="1">
      <c r="A20" s="185">
        <f>SUBTOTAL(103,B$4:B20)</f>
        <v>6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6</v>
      </c>
    </row>
    <row r="21" spans="1:6" hidden="1">
      <c r="A21" s="185">
        <f>SUBTOTAL(103,B$4:B21)</f>
        <v>6</v>
      </c>
      <c r="B21" s="251"/>
      <c r="C21" s="201"/>
      <c r="D21" s="184">
        <f t="shared" si="0"/>
        <v>0</v>
      </c>
      <c r="E21" s="175">
        <f>SUM($D$3:D21)</f>
        <v>47473</v>
      </c>
      <c r="F21" s="165">
        <f t="shared" si="1"/>
        <v>6</v>
      </c>
    </row>
    <row r="22" spans="1:6" hidden="1">
      <c r="A22" s="185">
        <f>SUBTOTAL(103,B$4:B22)</f>
        <v>6</v>
      </c>
      <c r="B22" s="251"/>
      <c r="C22" s="201"/>
      <c r="D22" s="184">
        <f t="shared" si="0"/>
        <v>0</v>
      </c>
      <c r="E22" s="175">
        <f>SUM($D$3:D22)</f>
        <v>47473</v>
      </c>
      <c r="F22" s="165">
        <f t="shared" si="1"/>
        <v>6</v>
      </c>
    </row>
    <row r="23" spans="1:6" hidden="1">
      <c r="A23" s="185">
        <f>SUBTOTAL(103,B$4:B23)</f>
        <v>6</v>
      </c>
      <c r="B23" s="251"/>
      <c r="C23" s="201"/>
      <c r="D23" s="184">
        <f t="shared" si="0"/>
        <v>0</v>
      </c>
      <c r="E23" s="175">
        <f>SUM($D$3:D23)</f>
        <v>47473</v>
      </c>
      <c r="F23" s="165">
        <f t="shared" si="1"/>
        <v>6</v>
      </c>
    </row>
    <row r="24" spans="1:6">
      <c r="A24" s="185"/>
      <c r="B24" s="167" t="s">
        <v>243</v>
      </c>
      <c r="C24" s="168">
        <f>SUM(C4:C23)</f>
        <v>47473</v>
      </c>
    </row>
    <row r="25" spans="1:6">
      <c r="A25" s="484" t="s">
        <v>532</v>
      </c>
      <c r="B25" s="485"/>
      <c r="C25" s="486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topLeftCell="A13" zoomScaleNormal="100" workbookViewId="0">
      <selection activeCell="A11" sqref="A11:XFD11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80" t="s">
        <v>245</v>
      </c>
      <c r="B1" s="480"/>
      <c r="C1" s="480"/>
      <c r="G1" s="158">
        <f>P!N3</f>
        <v>45857</v>
      </c>
    </row>
    <row r="2" spans="1:7" ht="39.75" customHeight="1">
      <c r="A2" s="487" t="s">
        <v>503</v>
      </c>
      <c r="B2" s="487"/>
      <c r="C2" s="487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f>SUBTOTAL(103,B$4:B4)</f>
        <v>1</v>
      </c>
      <c r="B4" s="317" t="s">
        <v>463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f>SUBTOTAL(103,B$4:B5)</f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f>SUBTOTAL(103,B$4:B6)</f>
        <v>3</v>
      </c>
      <c r="B6" s="317" t="s">
        <v>467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f>SUBTOTAL(103,B$4:B7)</f>
        <v>4</v>
      </c>
      <c r="B7" s="317" t="s">
        <v>504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f>SUBTOTAL(103,B$4:B8)</f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f>SUBTOTAL(103,B$4:B9)</f>
        <v>6</v>
      </c>
      <c r="B9" s="317" t="s">
        <v>512</v>
      </c>
      <c r="C9" s="201">
        <v>2250</v>
      </c>
      <c r="D9" s="174">
        <f t="shared" si="0"/>
        <v>2250</v>
      </c>
      <c r="E9" s="175">
        <f>SUM($D$3:D9)</f>
        <v>106673</v>
      </c>
      <c r="F9" s="187">
        <f t="shared" si="1"/>
        <v>6</v>
      </c>
    </row>
    <row r="10" spans="1:7" ht="19.5">
      <c r="A10" s="185">
        <f>SUBTOTAL(103,B$4:B10)</f>
        <v>7</v>
      </c>
      <c r="B10" s="157" t="s">
        <v>461</v>
      </c>
      <c r="C10" s="201">
        <v>9100</v>
      </c>
      <c r="D10" s="174">
        <f t="shared" si="0"/>
        <v>9100</v>
      </c>
      <c r="E10" s="175">
        <f>SUM($D$3:D10)</f>
        <v>115773</v>
      </c>
      <c r="F10" s="187">
        <f t="shared" si="1"/>
        <v>7</v>
      </c>
    </row>
    <row r="11" spans="1:7" ht="19.5">
      <c r="A11" s="185">
        <f>SUBTOTAL(103,B$4:B11)</f>
        <v>7</v>
      </c>
      <c r="B11" s="157"/>
      <c r="C11" s="201"/>
      <c r="D11" s="174">
        <f t="shared" si="0"/>
        <v>0</v>
      </c>
      <c r="E11" s="175">
        <f>SUM($D$3:D11)</f>
        <v>115773</v>
      </c>
      <c r="F11" s="187">
        <f t="shared" si="1"/>
        <v>7</v>
      </c>
    </row>
    <row r="12" spans="1:7" ht="19.5">
      <c r="A12" s="185">
        <f>SUBTOTAL(103,B$4:B12)</f>
        <v>7</v>
      </c>
      <c r="B12" s="157"/>
      <c r="C12" s="201"/>
      <c r="D12" s="174">
        <f t="shared" si="0"/>
        <v>0</v>
      </c>
      <c r="E12" s="175">
        <f>SUM($D$3:D12)</f>
        <v>115773</v>
      </c>
      <c r="F12" s="187">
        <f t="shared" si="1"/>
        <v>7</v>
      </c>
    </row>
    <row r="13" spans="1:7" ht="19.5">
      <c r="A13" s="185">
        <f>SUBTOTAL(103,B$4:B13)</f>
        <v>7</v>
      </c>
      <c r="B13" s="157"/>
      <c r="C13" s="201"/>
      <c r="D13" s="174">
        <f t="shared" si="0"/>
        <v>0</v>
      </c>
      <c r="E13" s="175">
        <f>SUM($D$3:D13)</f>
        <v>115773</v>
      </c>
      <c r="F13" s="187">
        <f t="shared" si="1"/>
        <v>7</v>
      </c>
    </row>
    <row r="14" spans="1:7" ht="19.5">
      <c r="A14" s="185">
        <f>SUBTOTAL(103,B$4:B14)</f>
        <v>7</v>
      </c>
      <c r="B14" s="157"/>
      <c r="C14" s="201"/>
      <c r="D14" s="174">
        <f t="shared" si="0"/>
        <v>0</v>
      </c>
      <c r="E14" s="175">
        <f>SUM($D$3:D14)</f>
        <v>115773</v>
      </c>
      <c r="F14" s="187">
        <f t="shared" si="1"/>
        <v>7</v>
      </c>
    </row>
    <row r="15" spans="1:7" ht="19.5">
      <c r="A15" s="185">
        <f>SUBTOTAL(103,B$4:B15)</f>
        <v>7</v>
      </c>
      <c r="B15" s="157"/>
      <c r="C15" s="201"/>
      <c r="D15" s="174">
        <f t="shared" si="0"/>
        <v>0</v>
      </c>
      <c r="E15" s="175">
        <f>SUM($D$3:D15)</f>
        <v>115773</v>
      </c>
      <c r="F15" s="187">
        <f t="shared" si="1"/>
        <v>7</v>
      </c>
    </row>
    <row r="16" spans="1:7" ht="19.5">
      <c r="A16" s="185">
        <f>SUBTOTAL(103,B$4:B16)</f>
        <v>7</v>
      </c>
      <c r="B16" s="157"/>
      <c r="C16" s="201"/>
      <c r="D16" s="174">
        <f t="shared" si="0"/>
        <v>0</v>
      </c>
      <c r="E16" s="175">
        <f>SUM($D$3:D16)</f>
        <v>115773</v>
      </c>
      <c r="F16" s="187">
        <f t="shared" si="1"/>
        <v>7</v>
      </c>
    </row>
    <row r="17" spans="1:6" ht="19.5">
      <c r="A17" s="185">
        <f>SUBTOTAL(103,B$4:B17)</f>
        <v>7</v>
      </c>
      <c r="B17" s="157"/>
      <c r="C17" s="201"/>
      <c r="D17" s="174">
        <f t="shared" si="0"/>
        <v>0</v>
      </c>
      <c r="E17" s="175">
        <f>SUM($D$3:D17)</f>
        <v>115773</v>
      </c>
      <c r="F17" s="187">
        <f t="shared" si="1"/>
        <v>7</v>
      </c>
    </row>
    <row r="18" spans="1:6" ht="19.5">
      <c r="A18" s="185">
        <f>SUBTOTAL(103,B$4:B18)</f>
        <v>7</v>
      </c>
      <c r="B18" s="157"/>
      <c r="C18" s="201"/>
      <c r="D18" s="174">
        <f t="shared" si="0"/>
        <v>0</v>
      </c>
      <c r="E18" s="175">
        <f>SUM($D$3:D18)</f>
        <v>115773</v>
      </c>
      <c r="F18" s="187">
        <f t="shared" si="1"/>
        <v>7</v>
      </c>
    </row>
    <row r="19" spans="1:6" ht="19.5">
      <c r="A19" s="185">
        <f>SUBTOTAL(103,B$4:B19)</f>
        <v>7</v>
      </c>
      <c r="B19" s="157"/>
      <c r="C19" s="201"/>
      <c r="D19" s="174">
        <f t="shared" si="0"/>
        <v>0</v>
      </c>
      <c r="E19" s="175">
        <f>SUM($D$3:D19)</f>
        <v>115773</v>
      </c>
      <c r="F19" s="187">
        <f t="shared" si="1"/>
        <v>7</v>
      </c>
    </row>
    <row r="20" spans="1:6" ht="19.5">
      <c r="A20" s="185"/>
      <c r="B20" s="167" t="s">
        <v>243</v>
      </c>
      <c r="C20" s="168">
        <f>SUM(C4:C19)</f>
        <v>115773</v>
      </c>
    </row>
    <row r="21" spans="1:6" ht="19.5">
      <c r="A21" s="484" t="s">
        <v>569</v>
      </c>
      <c r="B21" s="485"/>
      <c r="C21" s="486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80" t="s">
        <v>245</v>
      </c>
      <c r="B1" s="480"/>
      <c r="C1" s="480"/>
      <c r="G1" s="158">
        <f>P!P3</f>
        <v>45858</v>
      </c>
    </row>
    <row r="2" spans="1:7" ht="31.5" customHeight="1">
      <c r="A2" s="487" t="s">
        <v>506</v>
      </c>
      <c r="B2" s="487"/>
      <c r="C2" s="487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463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507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464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508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457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509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510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505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511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512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461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4" t="s">
        <v>533</v>
      </c>
      <c r="B41" s="485"/>
      <c r="C41" s="486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P!R3</f>
        <v>45859</v>
      </c>
    </row>
    <row r="2" spans="1:7" ht="34.5" customHeight="1">
      <c r="A2" s="487" t="s">
        <v>514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463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515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516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467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517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518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519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520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521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522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482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461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4" t="s">
        <v>534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P!T3</f>
        <v>45860</v>
      </c>
    </row>
    <row r="2" spans="1:7" ht="34.5" customHeight="1">
      <c r="A2" s="487" t="s">
        <v>529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463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516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467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535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536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537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538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539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540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541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542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482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461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4" t="s">
        <v>562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P!V3</f>
        <v>45861</v>
      </c>
    </row>
    <row r="2" spans="1:7" ht="34.5" customHeight="1">
      <c r="A2" s="487" t="s">
        <v>530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463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543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467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456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545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544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546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482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461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4" t="s">
        <v>563</v>
      </c>
      <c r="B43" s="485"/>
      <c r="C43" s="486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</f>
        <v>45862</v>
      </c>
    </row>
    <row r="2" spans="1:7" ht="34.5" customHeight="1">
      <c r="A2" s="487" t="s">
        <v>571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405</v>
      </c>
      <c r="B43" s="485"/>
      <c r="C43" s="486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2" sqref="J12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45873.520102083334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 t="s">
        <v>566</v>
      </c>
    </row>
    <row r="9" spans="2:10" ht="21">
      <c r="B9"/>
      <c r="C9"/>
      <c r="D9" s="53"/>
      <c r="I9" s="257" t="s">
        <v>360</v>
      </c>
      <c r="J9" s="259" t="s">
        <v>566</v>
      </c>
    </row>
    <row r="10" spans="2:10" ht="21.75" customHeight="1">
      <c r="B10"/>
      <c r="C10"/>
      <c r="D10" s="408" t="s">
        <v>319</v>
      </c>
      <c r="E10" s="408"/>
      <c r="F10" s="408"/>
      <c r="I10" s="257" t="s">
        <v>358</v>
      </c>
      <c r="J10" s="259" t="s">
        <v>566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58900</v>
      </c>
      <c r="G11" s="28"/>
      <c r="I11" s="257" t="s">
        <v>359</v>
      </c>
      <c r="J11" s="259" t="s">
        <v>566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527730.41765860387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293849.30181698699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8790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6300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910109.71947559086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910109.71947559086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10">
        <f>'R'!H254</f>
        <v>888069</v>
      </c>
      <c r="F21" s="410"/>
    </row>
    <row r="22" spans="2:6">
      <c r="B22"/>
      <c r="C22"/>
      <c r="D22" s="71" t="s">
        <v>237</v>
      </c>
      <c r="E22" s="410">
        <f>'R'!J254</f>
        <v>100784.0837514351</v>
      </c>
      <c r="F22" s="410"/>
    </row>
    <row r="23" spans="2:6">
      <c r="B23"/>
      <c r="C23"/>
      <c r="D23" s="71" t="s">
        <v>238</v>
      </c>
      <c r="E23" s="410">
        <f>'R'!L254</f>
        <v>78743.364275844215</v>
      </c>
      <c r="F23" s="410"/>
    </row>
    <row r="24" spans="2:6">
      <c r="B24"/>
      <c r="C24"/>
      <c r="D24" s="79" t="s">
        <v>239</v>
      </c>
      <c r="E24" s="410">
        <f>'R'!F254</f>
        <v>910109.71947559086</v>
      </c>
      <c r="F24" s="410"/>
    </row>
    <row r="25" spans="2:6">
      <c r="B25"/>
      <c r="C25"/>
      <c r="D25" s="409" t="s">
        <v>342</v>
      </c>
      <c r="E25" s="409"/>
      <c r="F25" s="40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94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P!X3+1</f>
        <v>45863</v>
      </c>
    </row>
    <row r="2" spans="1:7" ht="34.5" customHeight="1">
      <c r="A2" s="487" t="s">
        <v>572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P!AB3</f>
        <v>45864</v>
      </c>
    </row>
    <row r="2" spans="1:7" ht="34.5" customHeight="1">
      <c r="A2" s="487" t="s">
        <v>438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P!AD3</f>
        <v>45865</v>
      </c>
    </row>
    <row r="2" spans="1:7" ht="34.5" customHeight="1">
      <c r="A2" s="487" t="s">
        <v>437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7" t="s">
        <v>439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7" t="s">
        <v>245</v>
      </c>
      <c r="B1" s="407"/>
      <c r="C1" s="407"/>
      <c r="G1" s="191">
        <f>P!AH3</f>
        <v>45867</v>
      </c>
    </row>
    <row r="2" spans="1:7" ht="34.5" customHeight="1">
      <c r="A2" s="487" t="s">
        <v>552</v>
      </c>
      <c r="B2" s="487"/>
      <c r="C2" s="487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4" t="s">
        <v>385</v>
      </c>
      <c r="B43" s="485"/>
      <c r="C43" s="486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F23" sqref="F2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80" t="s">
        <v>245</v>
      </c>
      <c r="B1" s="480"/>
      <c r="C1" s="480"/>
      <c r="D1" s="480"/>
      <c r="E1" s="480"/>
    </row>
    <row r="2" spans="1:6" ht="51" customHeight="1">
      <c r="A2" s="487" t="s">
        <v>561</v>
      </c>
      <c r="B2" s="487"/>
      <c r="C2" s="487"/>
      <c r="D2" s="487"/>
      <c r="E2" s="487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161048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553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'3'!C30</f>
        <v>194548</v>
      </c>
      <c r="E6" s="11" t="s">
        <v>570</v>
      </c>
      <c r="F6" s="24">
        <f>'3'!F29</f>
        <v>26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554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555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115773</v>
      </c>
      <c r="E9" s="11" t="s">
        <v>556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557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558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559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560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25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90">
        <f>SUM(D4:D19)</f>
        <v>888569</v>
      </c>
      <c r="E20" s="491"/>
      <c r="F20" s="171"/>
    </row>
    <row r="21" spans="1:6" ht="19.5">
      <c r="C21" s="489" t="s">
        <v>574</v>
      </c>
      <c r="D21" s="489"/>
      <c r="E21" s="489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2"/>
      <c r="B1" s="493"/>
      <c r="C1" s="494"/>
      <c r="D1" s="495">
        <f>P!D3</f>
        <v>45852</v>
      </c>
      <c r="E1" s="495"/>
      <c r="F1" s="495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P!F3</f>
        <v>45853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40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2"/>
      <c r="B1" s="493"/>
      <c r="C1" s="494"/>
      <c r="D1" s="495">
        <f>P!D3+2</f>
        <v>45854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1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4.5</v>
      </c>
      <c r="E88" s="203">
        <f>P!H90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140</v>
      </c>
      <c r="E89" s="203">
        <f>P!H91</f>
        <v>230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4.5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18</v>
      </c>
      <c r="E163" s="203">
        <f>P!H165</f>
        <v>18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3000</v>
      </c>
      <c r="F249" s="347"/>
      <c r="G249" s="323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6" activePane="bottomRight" state="frozen"/>
      <selection pane="topRight" activeCell="P1" sqref="P1"/>
      <selection pane="bottomLeft" activeCell="A3" sqref="A3"/>
      <selection pane="bottomRight" activeCell="L254" sqref="L254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2" t="s">
        <v>528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222">
        <f>COUNTIF(E4:L253, "&lt;0")</f>
        <v>0</v>
      </c>
      <c r="N1" s="219">
        <f>F254+L254</f>
        <v>988853.08375143504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988853.08375143516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255.5</v>
      </c>
      <c r="F6" s="44">
        <f t="shared" si="0"/>
        <v>32454.145245648961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61</v>
      </c>
      <c r="L6" s="44">
        <f t="shared" si="2"/>
        <v>7748.3477885893799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61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100</v>
      </c>
      <c r="F7" s="44">
        <f t="shared" si="0"/>
        <v>12199.180077580695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6465.5654411177684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42.75</v>
      </c>
      <c r="F9" s="44">
        <f t="shared" si="0"/>
        <v>5771.2437046043333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20.120000000000019</v>
      </c>
      <c r="L9" s="44">
        <f>K9*M9</f>
        <v>2716.1970371143698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20.120000000000019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22.599999999999998</v>
      </c>
      <c r="F10" s="44">
        <f t="shared" si="0"/>
        <v>3615.7604578895402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13.870000000000008</v>
      </c>
      <c r="L10" s="44">
        <f t="shared" si="2"/>
        <v>2219.0529889791133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13.870000000000008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17.5</v>
      </c>
      <c r="F11" s="44">
        <f t="shared" si="0"/>
        <v>2362.4468283946931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5.1500000000000057</v>
      </c>
      <c r="L11" s="44">
        <f t="shared" si="2"/>
        <v>695.23435235615329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5.1500000000000057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192.6</v>
      </c>
      <c r="F14" s="44">
        <f t="shared" si="0"/>
        <v>34213.373942513048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3.4000000000000057</v>
      </c>
      <c r="L14" s="44">
        <f t="shared" si="2"/>
        <v>603.97441020012752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3.4000000000000057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6.85</v>
      </c>
      <c r="F15" s="44">
        <f t="shared" si="0"/>
        <v>2216.5128044654489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2.0699999999999985</v>
      </c>
      <c r="L15" s="44">
        <f t="shared" si="2"/>
        <v>669.80751901364613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2.0699999999999985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26</v>
      </c>
      <c r="F16" s="44">
        <f t="shared" si="0"/>
        <v>1039.9959831777164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26</v>
      </c>
      <c r="L16" s="44">
        <f t="shared" si="2"/>
        <v>1039.9959831777164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1.35</v>
      </c>
      <c r="F18" s="44">
        <f t="shared" si="0"/>
        <v>610.00000000000011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610.00000000000011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10139.999808660841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15</v>
      </c>
      <c r="L20" s="44">
        <f t="shared" si="2"/>
        <v>899.9999830172344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15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16.5</v>
      </c>
      <c r="F21" s="44">
        <f t="shared" si="0"/>
        <v>15192.699896157841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1192</v>
      </c>
      <c r="F23" s="44">
        <f t="shared" si="0"/>
        <v>3385.0470154883819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1638</v>
      </c>
      <c r="L23" s="44">
        <f t="shared" si="2"/>
        <v>4651.5998417533301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1638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0.3</v>
      </c>
      <c r="F29" s="44">
        <f t="shared" si="0"/>
        <v>35.1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8.0000000000000002E-3</v>
      </c>
      <c r="F30" s="44">
        <f t="shared" si="0"/>
        <v>2400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40</v>
      </c>
      <c r="F35" s="44">
        <f t="shared" si="0"/>
        <v>5516.6578746817859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26</v>
      </c>
      <c r="L35" s="44">
        <f t="shared" si="2"/>
        <v>3585.8276185431605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1.1000000000000001</v>
      </c>
      <c r="F37" s="44">
        <f t="shared" si="0"/>
        <v>403.33333333333337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0.39999999999999991</v>
      </c>
      <c r="L37" s="44">
        <f t="shared" si="2"/>
        <v>146.66666666666663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0.39999999999999991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14.5</v>
      </c>
      <c r="F39" s="44">
        <f t="shared" si="0"/>
        <v>2400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216</v>
      </c>
      <c r="F42" s="44">
        <f t="shared" si="0"/>
        <v>1728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700</v>
      </c>
      <c r="L42" s="44">
        <f t="shared" si="2"/>
        <v>5600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700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7</v>
      </c>
      <c r="F43" s="44">
        <f t="shared" si="0"/>
        <v>52.5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154</v>
      </c>
      <c r="F46" s="44">
        <f t="shared" si="0"/>
        <v>1541.2778993011786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300</v>
      </c>
      <c r="F54" s="44">
        <f t="shared" si="0"/>
        <v>270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650</v>
      </c>
      <c r="F56" s="44">
        <f t="shared" si="0"/>
        <v>164.00892857142858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</v>
      </c>
      <c r="L56" s="44">
        <f t="shared" si="2"/>
        <v>12.616071428571429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85</v>
      </c>
      <c r="F57" s="44">
        <f t="shared" si="0"/>
        <v>1693.1506849315069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7</v>
      </c>
      <c r="F60" s="44">
        <f t="shared" si="0"/>
        <v>717.5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19.45</v>
      </c>
      <c r="F61" s="44">
        <f t="shared" si="0"/>
        <v>2141.7323548040436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3.8999999999999995</v>
      </c>
      <c r="F62" s="44">
        <f t="shared" si="0"/>
        <v>2419.238095238095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0.29999999999999982</v>
      </c>
      <c r="L62" s="44">
        <f t="shared" si="2"/>
        <v>186.09523809523799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</v>
      </c>
      <c r="F63" s="44">
        <f t="shared" si="0"/>
        <v>2883.705763862913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294.77881141709776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1.25</v>
      </c>
      <c r="F66" s="44">
        <f t="shared" si="0"/>
        <v>1083.6666666666665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1083.6666666666665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7</v>
      </c>
      <c r="F67" s="44">
        <f t="shared" si="0"/>
        <v>126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7</v>
      </c>
      <c r="F68" s="44">
        <f t="shared" si="0"/>
        <v>126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0.495</v>
      </c>
      <c r="F69" s="44">
        <f t="shared" ref="F69:F132" si="9">E69*M69</f>
        <v>2941.6217277493433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5.0714285709999918E-2</v>
      </c>
      <c r="L69" s="44">
        <f t="shared" ref="L69:L132" si="11">K69*M69</f>
        <v>301.37827222590664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5.0714285709999918E-2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1.8700000000000006</v>
      </c>
      <c r="F70" s="44">
        <f t="shared" si="9"/>
        <v>1088.0000000000002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0.32999999999999963</v>
      </c>
      <c r="L70" s="44">
        <f t="shared" si="11"/>
        <v>191.99999999999977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0.32999999999999963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156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3.1</v>
      </c>
      <c r="F73" s="44">
        <f t="shared" si="9"/>
        <v>2240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1130</v>
      </c>
      <c r="G74" s="44">
        <f>P!AJ75</f>
        <v>1.68</v>
      </c>
      <c r="H74" s="44">
        <f>G74*P!AK75</f>
        <v>1130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672.61904761904759</v>
      </c>
      <c r="N74" s="46">
        <f t="shared" si="12"/>
        <v>1130</v>
      </c>
      <c r="O74" s="46">
        <f t="shared" si="13"/>
        <v>1130</v>
      </c>
      <c r="P74" s="47" t="b">
        <f t="shared" si="14"/>
        <v>1</v>
      </c>
      <c r="Q74" s="215" t="str">
        <f t="shared" si="15"/>
        <v>OK</v>
      </c>
      <c r="AJ74" s="64">
        <f t="shared" si="16"/>
        <v>672.61904761904759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6.6</v>
      </c>
      <c r="F76" s="44">
        <f t="shared" si="9"/>
        <v>11279.999999999998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11279.999999999998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1.3</v>
      </c>
      <c r="F77" s="44">
        <f t="shared" si="9"/>
        <v>2410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0.67500000000000004</v>
      </c>
      <c r="F78" s="44">
        <f t="shared" si="9"/>
        <v>920.53752959320013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5.0000000000000044E-2</v>
      </c>
      <c r="L78" s="44">
        <f t="shared" si="11"/>
        <v>68.187965155051913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5.0000000000000044E-2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0.73</v>
      </c>
      <c r="F79" s="44">
        <f t="shared" si="9"/>
        <v>401.98083258460611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</v>
      </c>
      <c r="L79" s="44">
        <f t="shared" si="11"/>
        <v>0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0.23500000000000007</v>
      </c>
      <c r="F80" s="44">
        <f t="shared" si="9"/>
        <v>102.04803719008265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10.5</v>
      </c>
      <c r="F81" s="44">
        <f t="shared" si="9"/>
        <v>1890.9250705104778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1.1499999999999986</v>
      </c>
      <c r="L81" s="44">
        <f t="shared" si="11"/>
        <v>207.10131724638541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39.400000000000006</v>
      </c>
      <c r="F89" s="44">
        <f t="shared" si="9"/>
        <v>4533.1068342995723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16.54999999999999</v>
      </c>
      <c r="L89" s="44">
        <f t="shared" si="11"/>
        <v>1904.1349773517227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6437.2418116512945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16.54999999999999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1653</v>
      </c>
      <c r="F90" s="44">
        <f t="shared" si="9"/>
        <v>16531.337896001569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9</v>
      </c>
      <c r="L90" s="44">
        <f t="shared" si="11"/>
        <v>90.007284370244491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30</v>
      </c>
      <c r="F91" s="44">
        <f t="shared" si="9"/>
        <v>600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11</v>
      </c>
      <c r="F95" s="44">
        <f t="shared" si="9"/>
        <v>1100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24.5</v>
      </c>
      <c r="F96" s="44">
        <f t="shared" si="9"/>
        <v>2056.8666666666668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6.5</v>
      </c>
      <c r="F99" s="44">
        <f t="shared" si="9"/>
        <v>1347.7941176470588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2</v>
      </c>
      <c r="L99" s="44">
        <f t="shared" si="11"/>
        <v>414.70588235294116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11</v>
      </c>
      <c r="F105" s="44">
        <f t="shared" si="9"/>
        <v>1822.8571428571429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8</v>
      </c>
      <c r="F106" s="44">
        <f t="shared" si="9"/>
        <v>1346.6666666666667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2</v>
      </c>
      <c r="F108" s="44">
        <f t="shared" si="9"/>
        <v>1145.0038333759262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2</v>
      </c>
      <c r="F111" s="44">
        <f t="shared" si="9"/>
        <v>1290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2.2999999999999998</v>
      </c>
      <c r="F113" s="44">
        <f t="shared" si="9"/>
        <v>3620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</v>
      </c>
      <c r="F116" s="44">
        <f t="shared" si="9"/>
        <v>300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478</v>
      </c>
      <c r="F117" s="44">
        <f t="shared" si="9"/>
        <v>4240.1413291257359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</v>
      </c>
      <c r="L117" s="44">
        <f t="shared" si="11"/>
        <v>470.1411933967866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3.12</v>
      </c>
      <c r="F124" s="44">
        <f t="shared" si="9"/>
        <v>4729.3670886075943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4.0000000000000036E-2</v>
      </c>
      <c r="L124" s="44">
        <f t="shared" si="11"/>
        <v>60.632911392405113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4789.9999999999991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4.0000000000000036E-2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309</v>
      </c>
      <c r="F142" s="44">
        <f t="shared" si="18"/>
        <v>7524.0000000000009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59.5</v>
      </c>
      <c r="F144" s="44">
        <f t="shared" si="18"/>
        <v>68425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26</v>
      </c>
      <c r="F145" s="44">
        <f t="shared" si="18"/>
        <v>910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8.5</v>
      </c>
      <c r="F146" s="44">
        <f t="shared" si="18"/>
        <v>6800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13.5</v>
      </c>
      <c r="F147" s="44">
        <f t="shared" si="18"/>
        <v>15525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26.2</v>
      </c>
      <c r="F150" s="44">
        <f t="shared" si="18"/>
        <v>12286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235.5</v>
      </c>
      <c r="F151" s="44">
        <f t="shared" si="18"/>
        <v>60435.390707474311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5.490000000000208</v>
      </c>
      <c r="L151" s="44">
        <f t="shared" si="20"/>
        <v>1408.8759871934035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5.490000000000208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52</v>
      </c>
      <c r="F152" s="44">
        <f t="shared" si="18"/>
        <v>5760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87.499999999999986</v>
      </c>
      <c r="F153" s="44">
        <f t="shared" si="18"/>
        <v>14014.599555061179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2.3999999999999915</v>
      </c>
      <c r="L153" s="44">
        <f t="shared" si="20"/>
        <v>384.40044493881965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14398.999999999998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2.3999999999999915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81.199999999999989</v>
      </c>
      <c r="F154" s="44">
        <f t="shared" si="18"/>
        <v>30210.389985564449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1.2000000000000313</v>
      </c>
      <c r="L154" s="44">
        <f t="shared" si="20"/>
        <v>446.4589653039198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1.2000000000000313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10.8</v>
      </c>
      <c r="F155" s="44">
        <f t="shared" si="18"/>
        <v>5121.7627118644068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1</v>
      </c>
      <c r="L155" s="44">
        <f t="shared" si="20"/>
        <v>474.23728813559319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4.0999999999999996</v>
      </c>
      <c r="F156" s="44">
        <f t="shared" si="18"/>
        <v>8200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</v>
      </c>
      <c r="F157" s="44">
        <f t="shared" si="18"/>
        <v>34373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4.5</v>
      </c>
      <c r="F161" s="44">
        <f t="shared" si="18"/>
        <v>2530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6</v>
      </c>
      <c r="F162" s="44">
        <f t="shared" si="18"/>
        <v>4200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18</v>
      </c>
      <c r="F164" s="44">
        <f t="shared" si="18"/>
        <v>2700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8</v>
      </c>
      <c r="F169" s="44">
        <f t="shared" si="18"/>
        <v>5534.2307692307695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0</v>
      </c>
      <c r="L169" s="44">
        <f t="shared" si="20"/>
        <v>0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16</v>
      </c>
      <c r="F170" s="44">
        <f t="shared" si="18"/>
        <v>7200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5.5</v>
      </c>
      <c r="F173" s="44">
        <f t="shared" si="18"/>
        <v>3870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31</v>
      </c>
      <c r="F215" s="44">
        <f t="shared" si="27"/>
        <v>1860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2</v>
      </c>
      <c r="F222" s="44">
        <f t="shared" si="27"/>
        <v>490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49</v>
      </c>
      <c r="F231" s="44">
        <f t="shared" si="27"/>
        <v>39256.038844086004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13.949999999999989</v>
      </c>
      <c r="L231" s="44">
        <f t="shared" si="35"/>
        <v>11175.953915816312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13.949999999999989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3662</v>
      </c>
      <c r="F232" s="44">
        <f t="shared" si="27"/>
        <v>5126.8731314750075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2072</v>
      </c>
      <c r="L232" s="44">
        <f t="shared" si="35"/>
        <v>2900.8413785953621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2072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276</v>
      </c>
      <c r="F233" s="44">
        <f t="shared" si="27"/>
        <v>6964.1319538477455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30</v>
      </c>
      <c r="L233" s="44">
        <f t="shared" si="35"/>
        <v>756.97086454866792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30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14</v>
      </c>
      <c r="F234" s="44">
        <f t="shared" si="27"/>
        <v>7000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5</v>
      </c>
      <c r="F235" s="44">
        <f t="shared" si="27"/>
        <v>3000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13</v>
      </c>
      <c r="F238" s="44">
        <f t="shared" si="27"/>
        <v>4760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5</v>
      </c>
      <c r="F239" s="44">
        <f t="shared" si="27"/>
        <v>2500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1269</v>
      </c>
      <c r="F244" s="44">
        <f t="shared" si="27"/>
        <v>12232</v>
      </c>
      <c r="G244" s="44">
        <f>P!AJ245</f>
        <v>1269</v>
      </c>
      <c r="H244" s="44">
        <f>G244*P!AK245</f>
        <v>12232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9.6390858944050439</v>
      </c>
      <c r="N244" s="46">
        <f t="shared" si="29"/>
        <v>12232</v>
      </c>
      <c r="O244" s="46">
        <f t="shared" si="30"/>
        <v>12232</v>
      </c>
      <c r="P244" s="47" t="b">
        <f t="shared" si="31"/>
        <v>1</v>
      </c>
      <c r="Q244" s="215" t="str">
        <f t="shared" si="32"/>
        <v>OK</v>
      </c>
      <c r="AJ244" s="64">
        <f t="shared" si="33"/>
        <v>9.6390858944050439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15.5</v>
      </c>
      <c r="F246" s="44">
        <f t="shared" si="27"/>
        <v>5424.9818824748909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11.75</v>
      </c>
      <c r="L246" s="44">
        <f t="shared" si="35"/>
        <v>4112.4862657470949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1590</v>
      </c>
      <c r="F249" s="44">
        <f t="shared" si="27"/>
        <v>1590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6300</v>
      </c>
      <c r="F250" s="44">
        <f t="shared" si="27"/>
        <v>6300</v>
      </c>
      <c r="G250" s="44">
        <f>P!AJ251</f>
        <v>6300</v>
      </c>
      <c r="H250" s="44">
        <f>G250*P!AK251</f>
        <v>6300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6300</v>
      </c>
      <c r="O250" s="46">
        <f t="shared" si="30"/>
        <v>6300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2481</v>
      </c>
      <c r="F251" s="44">
        <f t="shared" si="27"/>
        <v>2745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7200</v>
      </c>
      <c r="F252" s="44">
        <f t="shared" si="27"/>
        <v>7200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58900</v>
      </c>
      <c r="F253" s="44">
        <f t="shared" si="27"/>
        <v>58900</v>
      </c>
      <c r="G253" s="44">
        <f>P!AJ254</f>
        <v>58900</v>
      </c>
      <c r="H253" s="44">
        <f>G253*P!AK254</f>
        <v>58900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58900</v>
      </c>
      <c r="O253" s="46">
        <f t="shared" si="30"/>
        <v>58900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910109.71947559086</v>
      </c>
      <c r="G254" s="155"/>
      <c r="H254" s="154">
        <f>SUM(H4:H253)</f>
        <v>888069</v>
      </c>
      <c r="I254" s="155"/>
      <c r="J254" s="154">
        <f>SUM(J4:J253)</f>
        <v>100784.0837514351</v>
      </c>
      <c r="K254" s="156"/>
      <c r="L254" s="154">
        <f>SUM(L4:L253)</f>
        <v>78743.364275844215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4"/>
      <c r="D283" s="414"/>
      <c r="E283" s="414"/>
      <c r="F283" s="414"/>
    </row>
    <row r="284" spans="3:6" ht="20.25" customHeight="1">
      <c r="C284" s="54"/>
      <c r="D284" s="55"/>
      <c r="E284" s="411"/>
      <c r="F284" s="411"/>
    </row>
    <row r="285" spans="3:6" ht="20.25" customHeight="1">
      <c r="C285" s="56"/>
      <c r="D285" s="55"/>
      <c r="E285" s="411"/>
      <c r="F285" s="411"/>
    </row>
    <row r="286" spans="3:6" ht="20.25" customHeight="1">
      <c r="C286" s="56"/>
      <c r="D286" s="55"/>
      <c r="E286" s="411"/>
      <c r="F286" s="411"/>
    </row>
    <row r="287" spans="3:6" ht="20.25" customHeight="1">
      <c r="C287" s="56"/>
      <c r="D287" s="55"/>
      <c r="E287" s="411"/>
      <c r="F287" s="411"/>
    </row>
    <row r="288" spans="3:6" ht="20.25" customHeight="1">
      <c r="C288" s="56"/>
      <c r="D288" s="55"/>
      <c r="E288" s="411"/>
      <c r="F288" s="411"/>
    </row>
    <row r="289" spans="3:6" ht="20.25" customHeight="1">
      <c r="C289" s="56"/>
      <c r="D289" s="55"/>
      <c r="E289" s="411"/>
      <c r="F289" s="411"/>
    </row>
    <row r="290" spans="3:6" ht="20.25" customHeight="1">
      <c r="C290" s="56"/>
      <c r="D290" s="55"/>
      <c r="E290" s="415"/>
      <c r="F290" s="415"/>
    </row>
    <row r="291" spans="3:6" ht="20.25" customHeight="1">
      <c r="C291" s="56"/>
      <c r="D291" s="55"/>
      <c r="E291" s="411"/>
      <c r="F291" s="411"/>
    </row>
    <row r="292" spans="3:6" ht="20.25" customHeight="1">
      <c r="C292" s="56"/>
      <c r="D292" s="55"/>
      <c r="E292" s="411"/>
      <c r="F292" s="411"/>
    </row>
    <row r="294" spans="3:6" ht="20.25" customHeight="1">
      <c r="C294" s="56"/>
      <c r="D294" s="411"/>
      <c r="E294" s="411"/>
      <c r="F294" s="411"/>
    </row>
    <row r="295" spans="3:6" ht="20.25" customHeight="1">
      <c r="C295" s="56"/>
      <c r="D295" s="411"/>
      <c r="E295" s="411"/>
      <c r="F295" s="411"/>
    </row>
    <row r="296" spans="3:6" ht="20.25" customHeight="1">
      <c r="C296" s="56"/>
      <c r="D296" s="411"/>
      <c r="E296" s="411"/>
      <c r="F296" s="411"/>
    </row>
    <row r="297" spans="3:6" ht="20.25" customHeight="1">
      <c r="C297" s="57"/>
      <c r="D297" s="411"/>
      <c r="E297" s="411"/>
      <c r="F297" s="41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93" priority="3" operator="lessThan">
      <formula>0</formula>
    </cfRule>
  </conditionalFormatting>
  <conditionalFormatting sqref="P4:P253">
    <cfRule type="cellIs" dxfId="392" priority="5" operator="equal">
      <formula>FALSE</formula>
    </cfRule>
  </conditionalFormatting>
  <conditionalFormatting sqref="Q4:Q253">
    <cfRule type="cellIs" dxfId="391" priority="4" operator="equal">
      <formula>"SHOW"</formula>
    </cfRule>
  </conditionalFormatting>
  <conditionalFormatting sqref="Q1:Q1048576">
    <cfRule type="cellIs" dxfId="390" priority="1" operator="equal">
      <formula>"OK"</formula>
    </cfRule>
    <cfRule type="cellIs" dxfId="389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P!D3+3</f>
        <v>45855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20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P!D3+4</f>
        <v>45856</v>
      </c>
      <c r="E1" s="495"/>
      <c r="F1" s="495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P!D3+5</f>
        <v>45857</v>
      </c>
      <c r="E1" s="495"/>
      <c r="F1" s="495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225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9100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P!D3+6</f>
        <v>45858</v>
      </c>
      <c r="E1" s="495"/>
      <c r="F1" s="495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P!D3+7</f>
        <v>45859</v>
      </c>
      <c r="E1" s="495"/>
      <c r="F1" s="495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28</v>
      </c>
      <c r="E151" s="203">
        <f>P!R153</f>
        <v>28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P!D3+8</f>
        <v>45860</v>
      </c>
      <c r="E1" s="495"/>
      <c r="F1" s="495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4</v>
      </c>
      <c r="E87" s="203">
        <f>P!T89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2</v>
      </c>
      <c r="E88" s="203">
        <f>P!T90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90</v>
      </c>
      <c r="E89" s="203">
        <f>P!T91</f>
        <v>115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4</v>
      </c>
      <c r="E94" s="203">
        <f>P!T96</f>
        <v>4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2</v>
      </c>
      <c r="E95" s="203">
        <f>P!T97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1</v>
      </c>
      <c r="E96" s="203">
        <f>P!T98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P!D3+9</f>
        <v>45861</v>
      </c>
      <c r="E1" s="495"/>
      <c r="F1" s="495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14</v>
      </c>
      <c r="E5" s="203">
        <f>P!V7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2</v>
      </c>
      <c r="E8" s="203">
        <f>P!V10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2</v>
      </c>
      <c r="E9" s="203">
        <f>P!V11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5</v>
      </c>
      <c r="E13" s="203">
        <f>P!V15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0.2</v>
      </c>
      <c r="E14" s="203">
        <f>P!V16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1</v>
      </c>
      <c r="E15" s="203">
        <f>P!V17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4</v>
      </c>
      <c r="E19" s="203">
        <f>P!V21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1</v>
      </c>
      <c r="E34" s="203">
        <f>P!V36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4</v>
      </c>
      <c r="E56" s="203">
        <f>P!V58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1</v>
      </c>
      <c r="E58" s="203">
        <f>P!V60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40</v>
      </c>
      <c r="E89" s="203">
        <f>P!V91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1</v>
      </c>
      <c r="E95" s="203">
        <f>P!V97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30</v>
      </c>
      <c r="E124" s="203">
        <f>P!V126</f>
        <v>22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8</v>
      </c>
      <c r="E150" s="203">
        <f>P!V152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0.5</v>
      </c>
      <c r="E161" s="203">
        <f>P!V163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5</v>
      </c>
      <c r="E169" s="203">
        <f>P!V171</f>
        <v>5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5</v>
      </c>
      <c r="E178" s="203">
        <f>P!V180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0.5</v>
      </c>
      <c r="E179" s="203">
        <f>P!V181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0.5</v>
      </c>
      <c r="E180" s="203">
        <f>P!V182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0.5</v>
      </c>
      <c r="E181" s="203">
        <f>P!V183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15</v>
      </c>
      <c r="E182" s="203">
        <f>P!V184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2</v>
      </c>
      <c r="E183" s="203">
        <f>P!V185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0.5</v>
      </c>
      <c r="E184" s="203">
        <f>P!V186</f>
        <v>0.5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3</v>
      </c>
      <c r="E186" s="203">
        <f>P!V188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50</v>
      </c>
      <c r="E188" s="203">
        <f>P!V190</f>
        <v>50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12</v>
      </c>
      <c r="E194" s="203">
        <f>P!V196</f>
        <v>12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1</v>
      </c>
      <c r="E197" s="203">
        <f>P!V199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0.5</v>
      </c>
      <c r="E198" s="203">
        <f>P!V200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5</v>
      </c>
      <c r="E211" s="203">
        <f>P!V213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0.5</v>
      </c>
      <c r="E230" s="203">
        <f>P!V232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30</v>
      </c>
      <c r="E231" s="203">
        <f>P!V233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30</v>
      </c>
      <c r="E232" s="203">
        <f>P!V234</f>
        <v>15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 t="str">
        <f>S!Z236</f>
        <v xml:space="preserve"> </v>
      </c>
      <c r="E236" s="203">
        <f>P!V238</f>
        <v>0</v>
      </c>
      <c r="F236" s="301" t="str">
        <f t="shared" si="6"/>
        <v>হ্যা</v>
      </c>
      <c r="G236" s="323" t="e">
        <f t="shared" si="7"/>
        <v>#VALUE!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P!D3+10</f>
        <v>45862</v>
      </c>
      <c r="E1" s="495"/>
      <c r="F1" s="495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2"/>
      <c r="B1" s="493"/>
      <c r="C1" s="494"/>
      <c r="D1" s="495">
        <f>P!D3+11</f>
        <v>45863</v>
      </c>
      <c r="E1" s="495"/>
      <c r="F1" s="495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31" zoomScale="110" zoomScaleNormal="110" workbookViewId="0">
      <selection activeCell="D16" sqref="D1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6" t="s">
        <v>526</v>
      </c>
      <c r="B1" s="416"/>
      <c r="C1" s="416"/>
      <c r="D1" s="416"/>
      <c r="E1" s="416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1.68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1269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58900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8" priority="2" operator="lessThan">
      <formula>0</formula>
    </cfRule>
  </conditionalFormatting>
  <conditionalFormatting sqref="F3:F252">
    <cfRule type="cellIs" dxfId="387" priority="3" operator="equal">
      <formula>"NZ"</formula>
    </cfRule>
    <cfRule type="cellIs" dxfId="386" priority="4" operator="equal">
      <formula>"OK"</formula>
    </cfRule>
  </conditionalFormatting>
  <conditionalFormatting sqref="F1:F1048576">
    <cfRule type="cellIs" dxfId="385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F20" sqref="F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1" t="s">
        <v>527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214"/>
      <c r="W1" s="65"/>
    </row>
    <row r="2" spans="1:25" ht="15" customHeight="1">
      <c r="A2" s="423" t="s">
        <v>0</v>
      </c>
      <c r="B2" s="425" t="s">
        <v>214</v>
      </c>
      <c r="C2" s="427" t="s">
        <v>1</v>
      </c>
      <c r="D2" s="42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441</v>
      </c>
      <c r="R2" s="362" t="s">
        <v>442</v>
      </c>
      <c r="S2" s="387" t="s">
        <v>443</v>
      </c>
      <c r="T2" s="34" t="s">
        <v>444</v>
      </c>
      <c r="U2" s="431" t="s">
        <v>305</v>
      </c>
      <c r="V2" s="417" t="s">
        <v>345</v>
      </c>
      <c r="W2" s="24"/>
      <c r="Y2" s="213"/>
    </row>
    <row r="3" spans="1:25" ht="12" customHeight="1">
      <c r="A3" s="424"/>
      <c r="B3" s="426"/>
      <c r="C3" s="428"/>
      <c r="D3" s="430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2"/>
      <c r="V3" s="418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1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1130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225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12232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3000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9100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58900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3">
        <f>SUM(U4:U253)</f>
        <v>888069</v>
      </c>
      <c r="U254" s="434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9"/>
      <c r="K255" s="419"/>
      <c r="L255" s="419"/>
      <c r="M255" s="419"/>
      <c r="N255" s="419"/>
      <c r="O255" s="419"/>
      <c r="P255" s="419"/>
      <c r="Q255" s="419"/>
      <c r="R255" s="419"/>
      <c r="S255" s="419"/>
      <c r="T255" s="422"/>
      <c r="U255" s="419"/>
      <c r="V255"/>
      <c r="W255" s="25"/>
      <c r="X255" s="395" t="b">
        <f>T254=Topsheet!D20</f>
        <v>0</v>
      </c>
      <c r="Y255" s="395" t="s">
        <v>377</v>
      </c>
    </row>
    <row r="256" spans="1:25" ht="16.5">
      <c r="I256" s="420"/>
      <c r="J256" s="420"/>
      <c r="K256" s="420"/>
      <c r="L256" s="420"/>
      <c r="M256" s="420"/>
      <c r="N256" s="420"/>
      <c r="O256" s="420"/>
      <c r="P256" s="420"/>
      <c r="Q256" s="420"/>
      <c r="R256" s="420"/>
      <c r="S256" s="420"/>
      <c r="T256" s="420"/>
      <c r="U256" s="42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9"/>
      <c r="J260" s="419"/>
      <c r="K260" s="419"/>
      <c r="L260" s="419"/>
      <c r="M260" s="419"/>
      <c r="N260" s="419"/>
      <c r="O260" s="419"/>
      <c r="P260" s="419"/>
      <c r="Q260" s="419"/>
      <c r="R260" s="419"/>
      <c r="S260" s="419"/>
      <c r="T260" s="419"/>
      <c r="U260" s="419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84" priority="7" operator="equal">
      <formula>"NZ"</formula>
    </cfRule>
    <cfRule type="cellIs" dxfId="383" priority="8" operator="equal">
      <formula>"OK"</formula>
    </cfRule>
  </conditionalFormatting>
  <conditionalFormatting sqref="W255 V4:W253">
    <cfRule type="cellIs" dxfId="382" priority="3" operator="equal">
      <formula>"NZ"</formula>
    </cfRule>
    <cfRule type="cellIs" dxfId="381" priority="4" operator="equal">
      <formula>"OK"</formula>
    </cfRule>
  </conditionalFormatting>
  <conditionalFormatting sqref="W7">
    <cfRule type="cellIs" dxfId="380" priority="2" operator="equal">
      <formula>"×"</formula>
    </cfRule>
  </conditionalFormatting>
  <conditionalFormatting sqref="V1:V2 V4:V253 V257:V1048576">
    <cfRule type="cellIs" dxfId="379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55" zoomScaleNormal="55" workbookViewId="0">
      <pane xSplit="3" ySplit="4" topLeftCell="K232" activePane="bottomRight" state="frozen"/>
      <selection pane="topRight" activeCell="D1" sqref="D1"/>
      <selection pane="bottomLeft" activeCell="A5" sqref="A5"/>
      <selection pane="bottomRight" activeCell="O245" sqref="O245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×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IF(I1='3'!C30,"ঠিক","×")</f>
        <v>ঠিক</v>
      </c>
      <c r="I1" s="115">
        <f>SUM(I5:I254)</f>
        <v>194548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115773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61" t="s">
        <v>0</v>
      </c>
      <c r="B2" s="461" t="s">
        <v>1</v>
      </c>
      <c r="C2" s="461" t="s">
        <v>2</v>
      </c>
      <c r="D2" s="468" t="s">
        <v>253</v>
      </c>
      <c r="E2" s="464"/>
      <c r="F2" s="462" t="s">
        <v>254</v>
      </c>
      <c r="G2" s="463"/>
      <c r="H2" s="437" t="s">
        <v>255</v>
      </c>
      <c r="I2" s="464"/>
      <c r="J2" s="462" t="s">
        <v>256</v>
      </c>
      <c r="K2" s="463"/>
      <c r="L2" s="437" t="s">
        <v>257</v>
      </c>
      <c r="M2" s="464"/>
      <c r="N2" s="462" t="s">
        <v>258</v>
      </c>
      <c r="O2" s="463"/>
      <c r="P2" s="437" t="s">
        <v>259</v>
      </c>
      <c r="Q2" s="438"/>
      <c r="R2" s="441" t="s">
        <v>260</v>
      </c>
      <c r="S2" s="442"/>
      <c r="T2" s="447" t="s">
        <v>371</v>
      </c>
      <c r="U2" s="448"/>
      <c r="V2" s="453" t="s">
        <v>372</v>
      </c>
      <c r="W2" s="454"/>
      <c r="X2" s="447" t="s">
        <v>373</v>
      </c>
      <c r="Y2" s="455"/>
      <c r="Z2" s="447" t="s">
        <v>381</v>
      </c>
      <c r="AA2" s="455"/>
      <c r="AB2" s="447" t="s">
        <v>429</v>
      </c>
      <c r="AC2" s="457"/>
      <c r="AD2" s="465" t="s">
        <v>430</v>
      </c>
      <c r="AE2" s="455"/>
      <c r="AF2" s="448" t="s">
        <v>431</v>
      </c>
      <c r="AG2" s="455"/>
      <c r="AH2" s="448" t="s">
        <v>440</v>
      </c>
      <c r="AI2" s="455"/>
      <c r="AJ2" s="458" t="s">
        <v>12</v>
      </c>
      <c r="AK2" s="460" t="s">
        <v>261</v>
      </c>
      <c r="AL2" s="445" t="s">
        <v>14</v>
      </c>
      <c r="AM2" s="119">
        <f>AL256</f>
        <v>888069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61"/>
      <c r="B3" s="461"/>
      <c r="C3" s="461"/>
      <c r="D3" s="449">
        <f>H!C7</f>
        <v>45852</v>
      </c>
      <c r="E3" s="450"/>
      <c r="F3" s="451">
        <f>D3+1</f>
        <v>45853</v>
      </c>
      <c r="G3" s="467"/>
      <c r="H3" s="439">
        <f>F3+1</f>
        <v>45854</v>
      </c>
      <c r="I3" s="450"/>
      <c r="J3" s="451">
        <f>H3+1</f>
        <v>45855</v>
      </c>
      <c r="K3" s="444"/>
      <c r="L3" s="439">
        <f>J3+1</f>
        <v>45856</v>
      </c>
      <c r="M3" s="450"/>
      <c r="N3" s="451">
        <f>L3+1</f>
        <v>45857</v>
      </c>
      <c r="O3" s="444"/>
      <c r="P3" s="439">
        <f>N3+1</f>
        <v>45858</v>
      </c>
      <c r="Q3" s="440"/>
      <c r="R3" s="443">
        <f>P3+1</f>
        <v>45859</v>
      </c>
      <c r="S3" s="444"/>
      <c r="T3" s="449">
        <f>R3+1</f>
        <v>45860</v>
      </c>
      <c r="U3" s="450"/>
      <c r="V3" s="451">
        <f>T3+1</f>
        <v>45861</v>
      </c>
      <c r="W3" s="444"/>
      <c r="X3" s="449">
        <f>V3+1</f>
        <v>45862</v>
      </c>
      <c r="Y3" s="452"/>
      <c r="Z3" s="449">
        <f>X3+1</f>
        <v>45863</v>
      </c>
      <c r="AA3" s="452"/>
      <c r="AB3" s="449">
        <f>Z3+1</f>
        <v>45864</v>
      </c>
      <c r="AC3" s="466"/>
      <c r="AD3" s="456">
        <f>AB3+1</f>
        <v>45865</v>
      </c>
      <c r="AE3" s="452"/>
      <c r="AF3" s="456">
        <f>AD3+1</f>
        <v>45866</v>
      </c>
      <c r="AG3" s="452"/>
      <c r="AH3" s="456">
        <f>AF3+1</f>
        <v>45867</v>
      </c>
      <c r="AI3" s="452"/>
      <c r="AJ3" s="459"/>
      <c r="AK3" s="461"/>
      <c r="AL3" s="446"/>
      <c r="AM3" s="121" t="str">
        <f>IF(ROUND(AM2,2)=ROUND(Topsheet!D20,2),"ঠিক আছে","ভুল")</f>
        <v>ভুল</v>
      </c>
    </row>
    <row r="4" spans="1:43" ht="21" customHeight="1" thickBot="1">
      <c r="A4" s="461"/>
      <c r="B4" s="461"/>
      <c r="C4" s="461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59"/>
      <c r="AK4" s="461"/>
      <c r="AL4" s="446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>
        <v>1</v>
      </c>
      <c r="I75" s="125">
        <v>670</v>
      </c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1.68</v>
      </c>
      <c r="AK75" s="382">
        <f>IF(ISERR(AL75/AJ75),S!D73,(AL75/AJ75))</f>
        <v>672.61904761904759</v>
      </c>
      <c r="AL75" s="130">
        <f t="shared" si="3"/>
        <v>1130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445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548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488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523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487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550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>
        <v>225</v>
      </c>
      <c r="O245" s="125">
        <v>2250</v>
      </c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1269</v>
      </c>
      <c r="AK245" s="382">
        <f>IF(ISERR(AL245/AJ245),S!D243,(AL245/AJ245))</f>
        <v>9.6390858944050439</v>
      </c>
      <c r="AL245" s="130">
        <f t="shared" si="7"/>
        <v>12232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>
        <v>3000</v>
      </c>
      <c r="I251" s="125">
        <v>3000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6300</v>
      </c>
      <c r="AK251" s="382">
        <f>IF(ISERR(AL251/AJ251),S!D249,(AL251/AJ251))</f>
        <v>1</v>
      </c>
      <c r="AL251" s="130">
        <f t="shared" si="7"/>
        <v>6300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9100</v>
      </c>
      <c r="O254" s="125">
        <v>9100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58900</v>
      </c>
      <c r="AK254" s="382">
        <f>IF(ISERR(AL254/AJ254),S!D252,(AL254/AJ254))</f>
        <v>1</v>
      </c>
      <c r="AL254" s="130">
        <f t="shared" si="7"/>
        <v>58900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888069</v>
      </c>
      <c r="AM256" s="141"/>
      <c r="AN256" s="141"/>
      <c r="AO256" s="131"/>
    </row>
    <row r="257" spans="18:41">
      <c r="R257" s="435"/>
      <c r="S257" s="435"/>
      <c r="T257" s="435"/>
      <c r="U257" s="435"/>
      <c r="V257" s="435"/>
      <c r="W257" s="435"/>
      <c r="X257" s="435"/>
      <c r="Y257" s="435"/>
      <c r="Z257" s="435"/>
      <c r="AA257" s="435"/>
      <c r="AB257" s="435"/>
      <c r="AC257" s="435"/>
      <c r="AD257" s="435"/>
      <c r="AE257" s="435"/>
      <c r="AF257" s="435"/>
      <c r="AG257" s="435"/>
      <c r="AH257" s="435"/>
      <c r="AI257" s="435"/>
      <c r="AJ257" s="435"/>
      <c r="AK257" s="435"/>
      <c r="AL257" s="436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378" priority="58" operator="equal">
      <formula>"ঠিক"</formula>
    </cfRule>
    <cfRule type="cellIs" dxfId="377" priority="59" operator="equal">
      <formula>"×"</formula>
    </cfRule>
    <cfRule type="cellIs" dxfId="376" priority="60" operator="equal">
      <formula>"OK"</formula>
    </cfRule>
  </conditionalFormatting>
  <conditionalFormatting sqref="F1">
    <cfRule type="cellIs" dxfId="375" priority="55" operator="equal">
      <formula>"ঠিক"</formula>
    </cfRule>
    <cfRule type="cellIs" dxfId="374" priority="56" operator="equal">
      <formula>"×"</formula>
    </cfRule>
    <cfRule type="cellIs" dxfId="373" priority="57" operator="equal">
      <formula>"OK"</formula>
    </cfRule>
  </conditionalFormatting>
  <conditionalFormatting sqref="H1">
    <cfRule type="cellIs" dxfId="372" priority="52" operator="equal">
      <formula>"ঠিক"</formula>
    </cfRule>
    <cfRule type="cellIs" dxfId="371" priority="53" operator="equal">
      <formula>"×"</formula>
    </cfRule>
    <cfRule type="cellIs" dxfId="370" priority="54" operator="equal">
      <formula>"OK"</formula>
    </cfRule>
  </conditionalFormatting>
  <conditionalFormatting sqref="L1">
    <cfRule type="cellIs" dxfId="369" priority="46" operator="equal">
      <formula>"ঠিক"</formula>
    </cfRule>
    <cfRule type="cellIs" dxfId="368" priority="47" operator="equal">
      <formula>"×"</formula>
    </cfRule>
    <cfRule type="cellIs" dxfId="367" priority="48" operator="equal">
      <formula>"OK"</formula>
    </cfRule>
  </conditionalFormatting>
  <conditionalFormatting sqref="N1">
    <cfRule type="cellIs" dxfId="366" priority="43" operator="equal">
      <formula>"ঠিক"</formula>
    </cfRule>
    <cfRule type="cellIs" dxfId="365" priority="44" operator="equal">
      <formula>"×"</formula>
    </cfRule>
    <cfRule type="cellIs" dxfId="364" priority="45" operator="equal">
      <formula>"OK"</formula>
    </cfRule>
  </conditionalFormatting>
  <conditionalFormatting sqref="P1">
    <cfRule type="cellIs" dxfId="363" priority="40" operator="equal">
      <formula>"ঠিক"</formula>
    </cfRule>
    <cfRule type="cellIs" dxfId="362" priority="41" operator="equal">
      <formula>"×"</formula>
    </cfRule>
    <cfRule type="cellIs" dxfId="361" priority="42" operator="equal">
      <formula>"OK"</formula>
    </cfRule>
  </conditionalFormatting>
  <conditionalFormatting sqref="R1">
    <cfRule type="cellIs" dxfId="360" priority="37" operator="equal">
      <formula>"ঠিক"</formula>
    </cfRule>
    <cfRule type="cellIs" dxfId="359" priority="38" operator="equal">
      <formula>"×"</formula>
    </cfRule>
    <cfRule type="cellIs" dxfId="358" priority="39" operator="equal">
      <formula>"OK"</formula>
    </cfRule>
  </conditionalFormatting>
  <conditionalFormatting sqref="AM3">
    <cfRule type="cellIs" dxfId="357" priority="61" operator="equal">
      <formula>"ঠিক আছে"</formula>
    </cfRule>
    <cfRule type="cellIs" dxfId="356" priority="62" operator="equal">
      <formula>"ভুল"</formula>
    </cfRule>
    <cfRule type="cellIs" dxfId="355" priority="63" operator="equal">
      <formula>"ভুল"</formula>
    </cfRule>
    <cfRule type="cellIs" dxfId="354" priority="64" operator="equal">
      <formula>"ভুল"</formula>
    </cfRule>
    <cfRule type="cellIs" dxfId="353" priority="65" operator="equal">
      <formula>"ঠিক"</formula>
    </cfRule>
  </conditionalFormatting>
  <conditionalFormatting sqref="J1">
    <cfRule type="cellIs" dxfId="352" priority="34" operator="equal">
      <formula>"ঠিক"</formula>
    </cfRule>
    <cfRule type="cellIs" dxfId="351" priority="35" operator="equal">
      <formula>"×"</formula>
    </cfRule>
    <cfRule type="cellIs" dxfId="350" priority="36" operator="equal">
      <formula>"OK"</formula>
    </cfRule>
  </conditionalFormatting>
  <conditionalFormatting sqref="T1">
    <cfRule type="cellIs" dxfId="349" priority="31" operator="equal">
      <formula>"ঠিক"</formula>
    </cfRule>
    <cfRule type="cellIs" dxfId="348" priority="32" operator="equal">
      <formula>"×"</formula>
    </cfRule>
    <cfRule type="cellIs" dxfId="347" priority="33" operator="equal">
      <formula>"OK"</formula>
    </cfRule>
  </conditionalFormatting>
  <conditionalFormatting sqref="V1">
    <cfRule type="cellIs" dxfId="346" priority="28" operator="equal">
      <formula>"ঠিক"</formula>
    </cfRule>
    <cfRule type="cellIs" dxfId="345" priority="29" operator="equal">
      <formula>"×"</formula>
    </cfRule>
    <cfRule type="cellIs" dxfId="344" priority="30" operator="equal">
      <formula>"OK"</formula>
    </cfRule>
  </conditionalFormatting>
  <conditionalFormatting sqref="X1">
    <cfRule type="cellIs" dxfId="343" priority="25" operator="equal">
      <formula>"ঠিক"</formula>
    </cfRule>
    <cfRule type="cellIs" dxfId="342" priority="26" operator="equal">
      <formula>"×"</formula>
    </cfRule>
    <cfRule type="cellIs" dxfId="341" priority="27" operator="equal">
      <formula>"OK"</formula>
    </cfRule>
  </conditionalFormatting>
  <conditionalFormatting sqref="Z1">
    <cfRule type="cellIs" dxfId="340" priority="19" operator="equal">
      <formula>"ঠিক"</formula>
    </cfRule>
    <cfRule type="cellIs" dxfId="339" priority="20" operator="equal">
      <formula>"×"</formula>
    </cfRule>
    <cfRule type="cellIs" dxfId="338" priority="21" operator="equal">
      <formula>"OK"</formula>
    </cfRule>
  </conditionalFormatting>
  <conditionalFormatting sqref="AB1">
    <cfRule type="cellIs" dxfId="337" priority="16" operator="equal">
      <formula>"ঠিক"</formula>
    </cfRule>
    <cfRule type="cellIs" dxfId="336" priority="17" operator="equal">
      <formula>"×"</formula>
    </cfRule>
    <cfRule type="cellIs" dxfId="335" priority="18" operator="equal">
      <formula>"OK"</formula>
    </cfRule>
  </conditionalFormatting>
  <conditionalFormatting sqref="AD1">
    <cfRule type="cellIs" dxfId="334" priority="13" operator="equal">
      <formula>"ঠিক"</formula>
    </cfRule>
    <cfRule type="cellIs" dxfId="333" priority="14" operator="equal">
      <formula>"×"</formula>
    </cfRule>
    <cfRule type="cellIs" dxfId="332" priority="15" operator="equal">
      <formula>"OK"</formula>
    </cfRule>
  </conditionalFormatting>
  <conditionalFormatting sqref="AH1">
    <cfRule type="cellIs" dxfId="331" priority="1" operator="equal">
      <formula>"ঠিক"</formula>
    </cfRule>
    <cfRule type="cellIs" dxfId="330" priority="2" operator="equal">
      <formula>"×"</formula>
    </cfRule>
    <cfRule type="cellIs" dxfId="329" priority="3" operator="equal">
      <formula>"OK"</formula>
    </cfRule>
  </conditionalFormatting>
  <conditionalFormatting sqref="AF1">
    <cfRule type="cellIs" dxfId="328" priority="4" operator="equal">
      <formula>"ঠিক"</formula>
    </cfRule>
    <cfRule type="cellIs" dxfId="327" priority="5" operator="equal">
      <formula>"×"</formula>
    </cfRule>
    <cfRule type="cellIs" dxfId="326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Normal="100" workbookViewId="0">
      <pane xSplit="3" ySplit="2" topLeftCell="O68" activePane="bottomRight" state="frozen"/>
      <selection pane="topRight" activeCell="D1" sqref="D1"/>
      <selection pane="bottomLeft" activeCell="A3" sqref="A3"/>
      <selection pane="bottomRight" activeCell="U256" sqref="U25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hidden="1" customWidth="1"/>
    <col min="29" max="29" width="8.5703125" style="104" hidden="1" customWidth="1"/>
    <col min="30" max="30" width="8.5703125" style="102" hidden="1" customWidth="1"/>
    <col min="31" max="31" width="8.5703125" style="104" hidden="1" customWidth="1"/>
    <col min="32" max="32" width="8.5703125" style="102" hidden="1" customWidth="1"/>
    <col min="33" max="33" width="8.5703125" style="104" hidden="1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7" t="s">
        <v>0</v>
      </c>
      <c r="B1" s="477" t="s">
        <v>1</v>
      </c>
      <c r="C1" s="477" t="s">
        <v>2</v>
      </c>
      <c r="D1" s="478" t="s">
        <v>204</v>
      </c>
      <c r="E1" s="479" t="s">
        <v>262</v>
      </c>
      <c r="F1" s="469" t="s">
        <v>11</v>
      </c>
      <c r="G1" s="469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4" t="s">
        <v>231</v>
      </c>
      <c r="AO1" s="470" t="s">
        <v>13</v>
      </c>
      <c r="AP1" s="472" t="s">
        <v>15</v>
      </c>
      <c r="AQ1" s="476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7"/>
      <c r="B2" s="477"/>
      <c r="C2" s="477"/>
      <c r="D2" s="478"/>
      <c r="E2" s="479"/>
      <c r="F2" s="469"/>
      <c r="G2" s="469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5"/>
      <c r="AO2" s="471"/>
      <c r="AP2" s="473"/>
      <c r="AQ2" s="476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42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48.8</v>
      </c>
      <c r="T5" s="345">
        <v>18</v>
      </c>
      <c r="U5" s="346">
        <v>19</v>
      </c>
      <c r="V5" s="345">
        <v>18</v>
      </c>
      <c r="W5" s="346">
        <v>18</v>
      </c>
      <c r="X5" s="345">
        <v>18</v>
      </c>
      <c r="Y5" s="346">
        <v>25</v>
      </c>
      <c r="Z5" s="345">
        <v>14</v>
      </c>
      <c r="AA5" s="346">
        <v>14</v>
      </c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255.5</v>
      </c>
      <c r="AO5" s="289">
        <f>P!AK7</f>
        <v>134</v>
      </c>
      <c r="AP5" s="290">
        <f t="shared" si="6"/>
        <v>61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28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8</v>
      </c>
      <c r="T6" s="345">
        <v>5</v>
      </c>
      <c r="U6" s="346">
        <v>5</v>
      </c>
      <c r="V6" s="345">
        <v>12</v>
      </c>
      <c r="W6" s="346">
        <v>12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100</v>
      </c>
      <c r="AO6" s="289">
        <f>P!AK8</f>
        <v>122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>
        <v>3</v>
      </c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>
        <v>4</v>
      </c>
      <c r="Z8" s="345">
        <v>2</v>
      </c>
      <c r="AA8" s="346">
        <v>1.5</v>
      </c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42.75</v>
      </c>
      <c r="AO8" s="289">
        <f>P!AK10</f>
        <v>135</v>
      </c>
      <c r="AP8" s="290">
        <f t="shared" si="6"/>
        <v>20.120000000000019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10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>
        <v>1</v>
      </c>
      <c r="Z9" s="345">
        <v>2</v>
      </c>
      <c r="AA9" s="346">
        <v>1.9</v>
      </c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22.599999999999998</v>
      </c>
      <c r="AO9" s="289">
        <f>P!AK11</f>
        <v>160</v>
      </c>
      <c r="AP9" s="290">
        <f t="shared" si="6"/>
        <v>13.870000000000008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>
        <v>3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17.5</v>
      </c>
      <c r="AO10" s="289">
        <f>P!AK12</f>
        <v>134.9969616225539</v>
      </c>
      <c r="AP10" s="290">
        <f t="shared" si="6"/>
        <v>5.1500000000000057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>
        <v>11.5</v>
      </c>
      <c r="Z13" s="345">
        <v>5</v>
      </c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192.6</v>
      </c>
      <c r="AO13" s="289">
        <f>P!AK15</f>
        <v>177.64102564102564</v>
      </c>
      <c r="AP13" s="290">
        <f t="shared" si="6"/>
        <v>3.4000000000000057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>
        <v>0.5</v>
      </c>
      <c r="Z14" s="345">
        <v>0.2</v>
      </c>
      <c r="AA14" s="346">
        <v>0.3</v>
      </c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6.85</v>
      </c>
      <c r="AO14" s="289">
        <f>P!AK16</f>
        <v>325</v>
      </c>
      <c r="AP14" s="290">
        <f t="shared" si="6"/>
        <v>2.0699999999999985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>
        <v>1</v>
      </c>
      <c r="Z15" s="345">
        <v>1</v>
      </c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26</v>
      </c>
      <c r="AO15" s="289">
        <f>P!AK17</f>
        <v>40</v>
      </c>
      <c r="AP15" s="290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1.35</v>
      </c>
      <c r="AO17" s="289">
        <f>P!AK19</f>
        <v>451.8518518518519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22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13</v>
      </c>
      <c r="V19" s="345">
        <v>12</v>
      </c>
      <c r="W19" s="346">
        <v>16</v>
      </c>
      <c r="X19" s="345">
        <v>8</v>
      </c>
      <c r="Y19" s="346">
        <v>12</v>
      </c>
      <c r="Z19" s="345">
        <v>4</v>
      </c>
      <c r="AA19" s="346">
        <v>7</v>
      </c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169</v>
      </c>
      <c r="AO19" s="289">
        <f>P!AK21</f>
        <v>60</v>
      </c>
      <c r="AP19" s="290">
        <f t="shared" si="6"/>
        <v>15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1.6800000000000015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16.5</v>
      </c>
      <c r="AO20" s="289">
        <f>P!AK22</f>
        <v>921.25</v>
      </c>
      <c r="AP20" s="290">
        <f t="shared" si="6"/>
        <v>0</v>
      </c>
      <c r="AQ20" s="87" t="str">
        <f t="shared" si="9"/>
        <v>০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/>
      <c r="N21" s="345"/>
      <c r="O21" s="346"/>
      <c r="P21" s="345">
        <v>1</v>
      </c>
      <c r="Q21" s="346"/>
      <c r="R21" s="345">
        <v>1</v>
      </c>
      <c r="S21" s="346"/>
      <c r="T21" s="345">
        <v>2</v>
      </c>
      <c r="U21" s="346"/>
      <c r="V21" s="345">
        <v>1</v>
      </c>
      <c r="W21" s="346"/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324</v>
      </c>
      <c r="J22" s="314">
        <v>244</v>
      </c>
      <c r="K22" s="315">
        <v>244</v>
      </c>
      <c r="L22" s="345">
        <v>160</v>
      </c>
      <c r="M22" s="346">
        <v>160</v>
      </c>
      <c r="N22" s="345">
        <v>20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>
        <v>44</v>
      </c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1192</v>
      </c>
      <c r="AO22" s="289">
        <f>P!AK24</f>
        <v>2.8645161290322583</v>
      </c>
      <c r="AP22" s="290">
        <f t="shared" si="6"/>
        <v>1638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/>
      <c r="L25" s="345">
        <v>1</v>
      </c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0.3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0.3</v>
      </c>
      <c r="AO28" s="289">
        <f>P!AK30</f>
        <v>117</v>
      </c>
      <c r="AP28" s="290">
        <f t="shared" si="6"/>
        <v>0.7</v>
      </c>
      <c r="AQ28" s="87" t="str">
        <f t="shared" si="9"/>
        <v>NZ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2.5000000000000005E-3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8.0000000000000002E-3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>
        <v>2</v>
      </c>
      <c r="Z34" s="345">
        <v>1</v>
      </c>
      <c r="AA34" s="346">
        <v>1</v>
      </c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40</v>
      </c>
      <c r="AO34" s="289">
        <f>P!AK36</f>
        <v>138</v>
      </c>
      <c r="AP34" s="290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0.6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1.1000000000000001</v>
      </c>
      <c r="AO36" s="289">
        <f>P!AK38</f>
        <v>366.66666666666669</v>
      </c>
      <c r="AP36" s="290">
        <f t="shared" si="6"/>
        <v>0.39999999999999991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57">
        <f>P!D40</f>
        <v>0</v>
      </c>
      <c r="J38" s="314"/>
      <c r="K38" s="357">
        <f>P!F40</f>
        <v>0</v>
      </c>
      <c r="L38" s="345"/>
      <c r="M38" s="357">
        <f>P!H40</f>
        <v>0</v>
      </c>
      <c r="N38" s="345"/>
      <c r="O38" s="357">
        <f>P!J40</f>
        <v>0</v>
      </c>
      <c r="P38" s="345"/>
      <c r="Q38" s="357">
        <f>P!L40</f>
        <v>0</v>
      </c>
      <c r="R38" s="345"/>
      <c r="S38" s="357">
        <f>P!N40</f>
        <v>0</v>
      </c>
      <c r="T38" s="345">
        <v>4</v>
      </c>
      <c r="U38" s="357">
        <f>P!P40</f>
        <v>8</v>
      </c>
      <c r="V38" s="345">
        <v>3</v>
      </c>
      <c r="W38" s="357">
        <f>P!R40</f>
        <v>6</v>
      </c>
      <c r="X38" s="345">
        <v>3</v>
      </c>
      <c r="Y38" s="357">
        <f>P!T40</f>
        <v>0.5</v>
      </c>
      <c r="Z38" s="345"/>
      <c r="AA38" s="357">
        <f>P!V40</f>
        <v>0</v>
      </c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14.5</v>
      </c>
      <c r="AO38" s="353">
        <f>P!AK40</f>
        <v>165.51724137931035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>
        <v>10</v>
      </c>
      <c r="N41" s="345"/>
      <c r="O41" s="346">
        <v>15</v>
      </c>
      <c r="P41" s="345"/>
      <c r="Q41" s="346">
        <v>10</v>
      </c>
      <c r="R41" s="345"/>
      <c r="S41" s="346">
        <v>16</v>
      </c>
      <c r="T41" s="345"/>
      <c r="U41" s="346">
        <v>25</v>
      </c>
      <c r="V41" s="345">
        <v>20</v>
      </c>
      <c r="W41" s="346">
        <v>35</v>
      </c>
      <c r="X41" s="345"/>
      <c r="Y41" s="346">
        <v>20</v>
      </c>
      <c r="Z41" s="345"/>
      <c r="AA41" s="346">
        <v>25</v>
      </c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216</v>
      </c>
      <c r="AO41" s="355">
        <f>P!AK43</f>
        <v>8</v>
      </c>
      <c r="AP41" s="356">
        <f t="shared" si="6"/>
        <v>700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>
        <v>1</v>
      </c>
      <c r="N42" s="345"/>
      <c r="O42" s="346">
        <v>1</v>
      </c>
      <c r="P42" s="345"/>
      <c r="Q42" s="346">
        <v>1</v>
      </c>
      <c r="R42" s="345"/>
      <c r="S42" s="346">
        <v>1</v>
      </c>
      <c r="T42" s="345"/>
      <c r="U42" s="346">
        <v>1</v>
      </c>
      <c r="V42" s="345"/>
      <c r="W42" s="346">
        <v>1</v>
      </c>
      <c r="X42" s="345"/>
      <c r="Y42" s="346">
        <v>1</v>
      </c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7</v>
      </c>
      <c r="AO42" s="289">
        <f>P!AK44</f>
        <v>7.5</v>
      </c>
      <c r="AP42" s="290">
        <f t="shared" si="6"/>
        <v>0</v>
      </c>
      <c r="AQ42" s="87" t="str">
        <f t="shared" si="9"/>
        <v>০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>
        <v>12</v>
      </c>
      <c r="R45" s="345"/>
      <c r="S45" s="346">
        <v>10</v>
      </c>
      <c r="T45" s="345"/>
      <c r="U45" s="346">
        <v>12</v>
      </c>
      <c r="V45" s="345">
        <v>20</v>
      </c>
      <c r="W45" s="346">
        <v>20</v>
      </c>
      <c r="X45" s="345"/>
      <c r="Y45" s="346">
        <v>25</v>
      </c>
      <c r="Z45" s="345"/>
      <c r="AA45" s="346">
        <v>15</v>
      </c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154</v>
      </c>
      <c r="AO45" s="289">
        <f>P!AK47</f>
        <v>10.008298047410252</v>
      </c>
      <c r="AP45" s="290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>
        <v>0</v>
      </c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1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11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>
        <v>300</v>
      </c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300</v>
      </c>
      <c r="AO53" s="289">
        <f>P!AK55</f>
        <v>0.9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150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650</v>
      </c>
      <c r="AO55" s="289">
        <f>P!AK57</f>
        <v>0.25</v>
      </c>
      <c r="AP55" s="290">
        <f t="shared" si="6"/>
        <v>50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16</v>
      </c>
      <c r="N56" s="345">
        <v>8</v>
      </c>
      <c r="O56" s="346">
        <v>8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5</v>
      </c>
      <c r="X56" s="345">
        <v>6</v>
      </c>
      <c r="Y56" s="346">
        <v>6</v>
      </c>
      <c r="Z56" s="345">
        <v>4</v>
      </c>
      <c r="AA56" s="346">
        <v>4</v>
      </c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85</v>
      </c>
      <c r="AO56" s="289">
        <f>P!AK58</f>
        <v>20</v>
      </c>
      <c r="AP56" s="290">
        <f t="shared" si="6"/>
        <v>0</v>
      </c>
      <c r="AQ56" s="87" t="str">
        <f t="shared" si="9"/>
        <v>০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/>
      <c r="J58" s="314">
        <v>4</v>
      </c>
      <c r="K58" s="315"/>
      <c r="L58" s="345">
        <v>6</v>
      </c>
      <c r="M58" s="346"/>
      <c r="N58" s="345">
        <v>2</v>
      </c>
      <c r="O58" s="346"/>
      <c r="P58" s="345">
        <v>2</v>
      </c>
      <c r="Q58" s="346"/>
      <c r="R58" s="345">
        <v>6</v>
      </c>
      <c r="S58" s="346"/>
      <c r="T58" s="345">
        <v>2</v>
      </c>
      <c r="U58" s="346"/>
      <c r="V58" s="345">
        <v>3</v>
      </c>
      <c r="W58" s="346"/>
      <c r="X58" s="345">
        <v>2</v>
      </c>
      <c r="Y58" s="346"/>
      <c r="Z58" s="345">
        <v>1</v>
      </c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2</v>
      </c>
      <c r="J59" s="314">
        <v>1</v>
      </c>
      <c r="K59" s="315">
        <v>2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7</v>
      </c>
      <c r="AO59" s="289">
        <f>P!AK61</f>
        <v>86.666666666666671</v>
      </c>
      <c r="AP59" s="290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5</v>
      </c>
      <c r="L60" s="345">
        <v>3</v>
      </c>
      <c r="M60" s="346">
        <v>2</v>
      </c>
      <c r="N60" s="345">
        <v>2</v>
      </c>
      <c r="O60" s="346">
        <v>2</v>
      </c>
      <c r="P60" s="345">
        <v>2</v>
      </c>
      <c r="Q60" s="346">
        <v>2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>
        <v>2</v>
      </c>
      <c r="Z60" s="345"/>
      <c r="AA60" s="346">
        <v>1.1499999999999986</v>
      </c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19.45</v>
      </c>
      <c r="AO60" s="289">
        <f>P!AK62</f>
        <v>110</v>
      </c>
      <c r="AP60" s="290">
        <f t="shared" si="6"/>
        <v>0</v>
      </c>
      <c r="AQ60" s="87" t="str">
        <f t="shared" si="9"/>
        <v>০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/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3.8999999999999995</v>
      </c>
      <c r="AO61" s="289">
        <f>P!AK63</f>
        <v>620</v>
      </c>
      <c r="AP61" s="290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0.6</v>
      </c>
      <c r="T62" s="345">
        <v>0.4</v>
      </c>
      <c r="U62" s="346"/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4.5</v>
      </c>
      <c r="AO62" s="289">
        <f>P!AK64</f>
        <v>640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0.4</v>
      </c>
      <c r="N65" s="345">
        <v>0.1</v>
      </c>
      <c r="O65" s="346"/>
      <c r="P65" s="345">
        <v>0.1</v>
      </c>
      <c r="Q65" s="346"/>
      <c r="R65" s="345">
        <v>0.5</v>
      </c>
      <c r="S65" s="346"/>
      <c r="T65" s="345">
        <v>0.1</v>
      </c>
      <c r="U65" s="346"/>
      <c r="V65" s="345">
        <v>0.2</v>
      </c>
      <c r="W65" s="346"/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1.25</v>
      </c>
      <c r="AO65" s="289">
        <f>P!AK67</f>
        <v>866.66666666666652</v>
      </c>
      <c r="AP65" s="290">
        <f t="shared" si="6"/>
        <v>0</v>
      </c>
      <c r="AQ65" s="87" t="str">
        <f t="shared" si="9"/>
        <v>০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3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7</v>
      </c>
      <c r="AO66" s="289">
        <f>P!AK68</f>
        <v>18</v>
      </c>
      <c r="AP66" s="290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3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7</v>
      </c>
      <c r="AO67" s="289">
        <f>P!AK69</f>
        <v>18</v>
      </c>
      <c r="AP67" s="290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7.4999999999999997E-2</v>
      </c>
      <c r="T68" s="345">
        <v>0.05</v>
      </c>
      <c r="U68" s="346"/>
      <c r="V68" s="345">
        <v>0.05</v>
      </c>
      <c r="W68" s="346"/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0.495</v>
      </c>
      <c r="AO68" s="289">
        <f>P!AK70</f>
        <v>5944.4444444444453</v>
      </c>
      <c r="AP68" s="290">
        <f t="shared" si="10"/>
        <v>5.0714285709999918E-2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>
        <v>0.1</v>
      </c>
      <c r="Z69" s="345"/>
      <c r="AA69" s="346">
        <v>0.02</v>
      </c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1.8700000000000006</v>
      </c>
      <c r="AO69" s="289">
        <f>P!AK71</f>
        <v>581.81818181818176</v>
      </c>
      <c r="AP69" s="290">
        <f t="shared" si="10"/>
        <v>0.32999999999999963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1</v>
      </c>
      <c r="V71" s="345">
        <v>2</v>
      </c>
      <c r="W71" s="346"/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17</v>
      </c>
      <c r="AO71" s="289">
        <f>P!AK73</f>
        <v>9.1764705882352935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>
        <v>1</v>
      </c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3.1</v>
      </c>
      <c r="AO72" s="289">
        <f>P!AK74</f>
        <v>722.58064516129025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1.68</v>
      </c>
      <c r="G73" s="281">
        <f t="shared" si="11"/>
        <v>1.68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672.61904761904759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2.7</v>
      </c>
      <c r="T75" s="345">
        <v>0.4</v>
      </c>
      <c r="U75" s="346"/>
      <c r="V75" s="345">
        <v>1</v>
      </c>
      <c r="W75" s="346"/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6.6</v>
      </c>
      <c r="AO75" s="289">
        <f>P!AK77</f>
        <v>1709.0909090909088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1.3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1.3</v>
      </c>
      <c r="AO76" s="289">
        <f>P!AK78</f>
        <v>1853.8461538461538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0.2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>
        <v>0.2</v>
      </c>
      <c r="Z77" s="345"/>
      <c r="AA77" s="346">
        <v>7.4999999999999997E-2</v>
      </c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0.67500000000000004</v>
      </c>
      <c r="AO77" s="289">
        <f>P!AK79</f>
        <v>1107.6923076923076</v>
      </c>
      <c r="AP77" s="291">
        <f t="shared" si="10"/>
        <v>5.0000000000000044E-2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3.0000000000000027E-2</v>
      </c>
      <c r="V78" s="345">
        <v>0.1</v>
      </c>
      <c r="W78" s="346"/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>I78+K78+M78+O78+Q78+S78+AC78+U78+W78+Y78+AA78+AE78+AG78+AI78+AK78+AM78</f>
        <v>0.73</v>
      </c>
      <c r="AO78" s="289">
        <f>P!AK80</f>
        <v>550</v>
      </c>
      <c r="AP78" s="290">
        <f>G78-AN78</f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0.13500000000000006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0.23500000000000007</v>
      </c>
      <c r="AO79" s="289">
        <f>P!AK81</f>
        <v>600</v>
      </c>
      <c r="AP79" s="290">
        <f t="shared" si="10"/>
        <v>0</v>
      </c>
      <c r="AQ79" s="87" t="str">
        <f t="shared" si="13"/>
        <v>০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>
        <v>0.5</v>
      </c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10.5</v>
      </c>
      <c r="AO80" s="289">
        <f>P!AK82</f>
        <v>180</v>
      </c>
      <c r="AP80" s="290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/>
      <c r="R86" s="345">
        <v>0.1</v>
      </c>
      <c r="S86" s="346"/>
      <c r="T86" s="345">
        <v>0.1</v>
      </c>
      <c r="U86" s="346"/>
      <c r="V86" s="345">
        <v>0.1</v>
      </c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>
        <v>4</v>
      </c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4.5</v>
      </c>
      <c r="M88" s="346">
        <v>4.5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>
        <v>2</v>
      </c>
      <c r="Y88" s="346">
        <v>0.5</v>
      </c>
      <c r="Z88" s="345"/>
      <c r="AA88" s="346">
        <v>0.6</v>
      </c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39.400000000000006</v>
      </c>
      <c r="AO88" s="289">
        <f>P!AK90</f>
        <v>115</v>
      </c>
      <c r="AP88" s="290">
        <f t="shared" si="10"/>
        <v>16.54999999999999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>
        <v>140</v>
      </c>
      <c r="M89" s="346">
        <v>140</v>
      </c>
      <c r="N89" s="345">
        <v>80</v>
      </c>
      <c r="O89" s="346">
        <v>91</v>
      </c>
      <c r="P89" s="345">
        <v>170</v>
      </c>
      <c r="Q89" s="346">
        <v>215</v>
      </c>
      <c r="R89" s="345">
        <v>260</v>
      </c>
      <c r="S89" s="346">
        <v>260</v>
      </c>
      <c r="T89" s="345">
        <v>90</v>
      </c>
      <c r="U89" s="346">
        <v>67</v>
      </c>
      <c r="V89" s="345">
        <v>250</v>
      </c>
      <c r="W89" s="346">
        <v>259</v>
      </c>
      <c r="X89" s="345">
        <v>90</v>
      </c>
      <c r="Y89" s="346">
        <v>146</v>
      </c>
      <c r="Z89" s="345">
        <v>40</v>
      </c>
      <c r="AA89" s="346">
        <v>40</v>
      </c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1653</v>
      </c>
      <c r="AO89" s="289">
        <f>P!AK91</f>
        <v>10</v>
      </c>
      <c r="AP89" s="290">
        <f t="shared" si="10"/>
        <v>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>
        <v>30</v>
      </c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30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/>
      <c r="R92" s="345">
        <v>3</v>
      </c>
      <c r="S92" s="346"/>
      <c r="T92" s="345"/>
      <c r="U92" s="346"/>
      <c r="V92" s="345">
        <v>1</v>
      </c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>
        <v>4</v>
      </c>
      <c r="Y94" s="346">
        <v>4</v>
      </c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11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4</v>
      </c>
      <c r="J95" s="314">
        <v>4</v>
      </c>
      <c r="K95" s="315">
        <v>4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4</v>
      </c>
      <c r="T95" s="345">
        <v>2</v>
      </c>
      <c r="U95" s="346">
        <v>3</v>
      </c>
      <c r="V95" s="345">
        <v>2</v>
      </c>
      <c r="W95" s="346">
        <v>2</v>
      </c>
      <c r="X95" s="345">
        <v>2</v>
      </c>
      <c r="Y95" s="346">
        <v>2</v>
      </c>
      <c r="Z95" s="345">
        <v>1</v>
      </c>
      <c r="AA95" s="346">
        <v>1</v>
      </c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24.5</v>
      </c>
      <c r="AO95" s="289">
        <f>P!AK97</f>
        <v>83.75</v>
      </c>
      <c r="AP95" s="290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>
        <v>1</v>
      </c>
      <c r="Y96" s="346">
        <v>1</v>
      </c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3</v>
      </c>
      <c r="AO96" s="289">
        <f>P!AK98</f>
        <v>370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1.5</v>
      </c>
      <c r="P98" s="345"/>
      <c r="Q98" s="346"/>
      <c r="R98" s="345"/>
      <c r="S98" s="346"/>
      <c r="T98" s="345">
        <v>1</v>
      </c>
      <c r="U98" s="346"/>
      <c r="V98" s="345">
        <v>1</v>
      </c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6.5</v>
      </c>
      <c r="AO98" s="289">
        <f>P!AK100</f>
        <v>210</v>
      </c>
      <c r="AP98" s="290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>
        <v>1</v>
      </c>
      <c r="Q99" s="346"/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/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2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11</v>
      </c>
      <c r="AO104" s="289">
        <f>P!AK106</f>
        <v>173.33333333333334</v>
      </c>
      <c r="AP104" s="290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>
        <v>8</v>
      </c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8</v>
      </c>
      <c r="AO105" s="289">
        <f>P!AK107</f>
        <v>168.33333333333334</v>
      </c>
      <c r="AP105" s="290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2</v>
      </c>
      <c r="AO107" s="289">
        <f>P!AK109</f>
        <v>531.57894736842104</v>
      </c>
      <c r="AP107" s="290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>
        <v>0.5</v>
      </c>
      <c r="Z110" s="345"/>
      <c r="AA110" s="346">
        <v>0.5</v>
      </c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2</v>
      </c>
      <c r="AO110" s="289">
        <f>P!AK112</f>
        <v>645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564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>
        <v>0.31999999999999984</v>
      </c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2.2999999999999998</v>
      </c>
      <c r="AO112" s="289">
        <f>P!AK114</f>
        <v>1573.913043478261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</v>
      </c>
      <c r="AO115" s="289">
        <f>P!AK117</f>
        <v>300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>
        <v>10</v>
      </c>
      <c r="J116" s="314"/>
      <c r="K116" s="315">
        <v>8</v>
      </c>
      <c r="L116" s="345">
        <v>144</v>
      </c>
      <c r="M116" s="346">
        <v>144</v>
      </c>
      <c r="N116" s="345"/>
      <c r="O116" s="346">
        <v>102</v>
      </c>
      <c r="P116" s="345"/>
      <c r="Q116" s="346">
        <v>15</v>
      </c>
      <c r="R116" s="345"/>
      <c r="S116" s="346">
        <v>72</v>
      </c>
      <c r="T116" s="345"/>
      <c r="U116" s="346">
        <v>2</v>
      </c>
      <c r="V116" s="345"/>
      <c r="W116" s="346"/>
      <c r="X116" s="345"/>
      <c r="Y116" s="346"/>
      <c r="Z116" s="345"/>
      <c r="AA116" s="346">
        <v>125</v>
      </c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478</v>
      </c>
      <c r="AO116" s="289">
        <f>P!AK118</f>
        <v>8.875305623471883</v>
      </c>
      <c r="AP116" s="290">
        <f t="shared" si="10"/>
        <v>53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57">
        <f>P!T125</f>
        <v>1</v>
      </c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3.12</v>
      </c>
      <c r="AO123" s="353">
        <f>P!AK125</f>
        <v>1515.8227848101264</v>
      </c>
      <c r="AP123" s="354">
        <f t="shared" si="10"/>
        <v>4.0000000000000036E-2</v>
      </c>
      <c r="AQ123" s="87" t="str">
        <f t="shared" si="13"/>
        <v>NZ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>
        <v>30</v>
      </c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>
        <v>60</v>
      </c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309</v>
      </c>
      <c r="AO141" s="289">
        <f>P!AK143</f>
        <v>24.349514563106798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f>P!D145</f>
        <v>30</v>
      </c>
      <c r="J143" s="345"/>
      <c r="K143" s="346">
        <f>P!F145</f>
        <v>0</v>
      </c>
      <c r="L143" s="345">
        <v>23</v>
      </c>
      <c r="M143" s="346">
        <v>23</v>
      </c>
      <c r="N143" s="345"/>
      <c r="O143" s="346">
        <f>P!J145</f>
        <v>0</v>
      </c>
      <c r="P143" s="345"/>
      <c r="Q143" s="346">
        <f>P!L145</f>
        <v>0</v>
      </c>
      <c r="R143" s="345"/>
      <c r="S143" s="346">
        <f>P!N145</f>
        <v>0</v>
      </c>
      <c r="T143" s="345"/>
      <c r="U143" s="346">
        <f>P!P145</f>
        <v>0</v>
      </c>
      <c r="V143" s="345"/>
      <c r="W143" s="346">
        <f>P!R145</f>
        <v>1.5</v>
      </c>
      <c r="X143" s="345">
        <v>5</v>
      </c>
      <c r="Y143" s="346">
        <v>5</v>
      </c>
      <c r="Z143" s="345"/>
      <c r="AA143" s="346">
        <f>P!V145</f>
        <v>0</v>
      </c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59.5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565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>
        <v>26</v>
      </c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26</v>
      </c>
      <c r="AO144" s="289">
        <f>P!AK146</f>
        <v>35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>
        <f>P!D147</f>
        <v>0</v>
      </c>
      <c r="J145" s="345">
        <v>3</v>
      </c>
      <c r="K145" s="346">
        <f>P!F147</f>
        <v>3</v>
      </c>
      <c r="L145" s="345">
        <v>1</v>
      </c>
      <c r="M145" s="346">
        <f>P!H147</f>
        <v>1</v>
      </c>
      <c r="N145" s="345"/>
      <c r="O145" s="346">
        <f>P!J147</f>
        <v>0</v>
      </c>
      <c r="P145" s="345"/>
      <c r="Q145" s="346">
        <f>P!L147</f>
        <v>0</v>
      </c>
      <c r="R145" s="345"/>
      <c r="S145" s="346">
        <f>P!N147</f>
        <v>0</v>
      </c>
      <c r="T145" s="345">
        <v>3</v>
      </c>
      <c r="U145" s="346">
        <f>P!P147</f>
        <v>3</v>
      </c>
      <c r="V145" s="345">
        <v>1.5</v>
      </c>
      <c r="W145" s="346">
        <f>P!R147</f>
        <v>1.5</v>
      </c>
      <c r="X145" s="346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8.5</v>
      </c>
      <c r="AO145" s="289">
        <f>P!AK147</f>
        <v>800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>
        <f>P!D148</f>
        <v>10</v>
      </c>
      <c r="J146" s="345"/>
      <c r="K146" s="346">
        <f>P!F148</f>
        <v>0</v>
      </c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13.5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26.2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26.2</v>
      </c>
      <c r="AO149" s="289">
        <f>P!AK151</f>
        <v>468.93129770992368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49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>
        <v>20.5</v>
      </c>
      <c r="Z150" s="345">
        <v>8</v>
      </c>
      <c r="AA150" s="346">
        <v>8</v>
      </c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235.5</v>
      </c>
      <c r="AO150" s="289">
        <f>P!AK152</f>
        <v>257.6018099547511</v>
      </c>
      <c r="AP150" s="290">
        <f t="shared" si="14"/>
        <v>5.490000000000208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/>
      <c r="K151" s="346"/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>
        <v>28</v>
      </c>
      <c r="W151" s="346">
        <v>28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52</v>
      </c>
      <c r="AO151" s="289">
        <f>P!AK153</f>
        <v>110.76923076923077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f>P!D154</f>
        <v>6.6</v>
      </c>
      <c r="J152" s="345">
        <v>40</v>
      </c>
      <c r="K152" s="346">
        <f>P!F154</f>
        <v>51.4</v>
      </c>
      <c r="L152" s="345">
        <v>8</v>
      </c>
      <c r="M152" s="346">
        <f>P!H154</f>
        <v>8.6</v>
      </c>
      <c r="N152" s="345">
        <v>1</v>
      </c>
      <c r="O152" s="346">
        <f>P!J154</f>
        <v>1</v>
      </c>
      <c r="P152" s="345">
        <v>2</v>
      </c>
      <c r="Q152" s="346">
        <f>P!L154</f>
        <v>2</v>
      </c>
      <c r="R152" s="345">
        <v>8</v>
      </c>
      <c r="S152" s="346">
        <f>P!N154</f>
        <v>8</v>
      </c>
      <c r="T152" s="345">
        <v>1</v>
      </c>
      <c r="U152" s="346">
        <f>P!P154</f>
        <v>0</v>
      </c>
      <c r="V152" s="345">
        <v>6</v>
      </c>
      <c r="W152" s="346">
        <v>8.3000000000000007</v>
      </c>
      <c r="X152" s="345">
        <v>1.5</v>
      </c>
      <c r="Y152" s="346">
        <f>P!T154</f>
        <v>1.6</v>
      </c>
      <c r="Z152" s="345"/>
      <c r="AA152" s="346">
        <f>P!V154</f>
        <v>0</v>
      </c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87.499999999999986</v>
      </c>
      <c r="AO152" s="289">
        <f>P!AK154</f>
        <v>160.16685205784208</v>
      </c>
      <c r="AP152" s="290">
        <f t="shared" si="14"/>
        <v>2.3999999999999915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>
        <v>13</v>
      </c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30</v>
      </c>
      <c r="T153" s="345"/>
      <c r="U153" s="346"/>
      <c r="V153" s="345">
        <v>7</v>
      </c>
      <c r="W153" s="346">
        <v>7</v>
      </c>
      <c r="X153" s="345">
        <v>5</v>
      </c>
      <c r="Y153" s="346">
        <v>1.6</v>
      </c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81.199999999999989</v>
      </c>
      <c r="AO153" s="289">
        <f>P!AK155</f>
        <v>372.23978919631088</v>
      </c>
      <c r="AP153" s="290">
        <f t="shared" si="14"/>
        <v>1.2000000000000313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>
        <v>6.2</v>
      </c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10.8</v>
      </c>
      <c r="AO154" s="289">
        <f>P!AK156</f>
        <v>474.23728813559319</v>
      </c>
      <c r="AP154" s="290">
        <f t="shared" si="14"/>
        <v>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4.0999999999999996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4.0999999999999996</v>
      </c>
      <c r="AO155" s="289">
        <f>P!AK157</f>
        <v>2000.0000000000002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3.3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</v>
      </c>
      <c r="AO156" s="289">
        <f>P!AK158</f>
        <v>1145.7666666666667</v>
      </c>
      <c r="AP156" s="290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/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4.5</v>
      </c>
      <c r="M160" s="346">
        <v>4.5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4.5</v>
      </c>
      <c r="AO160" s="289">
        <f>P!AK162</f>
        <v>562.22222222222217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2</v>
      </c>
      <c r="X161" s="345"/>
      <c r="Y161" s="346"/>
      <c r="Z161" s="345">
        <v>0.5</v>
      </c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6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567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>
        <v>18</v>
      </c>
      <c r="M163" s="346">
        <v>18</v>
      </c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18</v>
      </c>
      <c r="AO163" s="289">
        <f>P!AK165</f>
        <v>150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4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8</v>
      </c>
      <c r="AO168" s="289">
        <f>P!AK170</f>
        <v>700</v>
      </c>
      <c r="AP168" s="290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>
        <v>5</v>
      </c>
      <c r="AA169" s="346">
        <v>5</v>
      </c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16</v>
      </c>
      <c r="AO169" s="289">
        <f>P!AK171</f>
        <v>450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5.5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5.5</v>
      </c>
      <c r="AO172" s="289">
        <f>P!AK174</f>
        <v>703.63636363636363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>
        <v>5</v>
      </c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>
        <v>0.5</v>
      </c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>
        <v>0.5</v>
      </c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>
        <v>0.5</v>
      </c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>
        <v>15</v>
      </c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>
        <v>2</v>
      </c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>
        <v>0.5</v>
      </c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>
        <v>3</v>
      </c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>
        <v>50</v>
      </c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>
        <v>12</v>
      </c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>
        <v>1</v>
      </c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>
        <v>0.5</v>
      </c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>
        <v>5</v>
      </c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>
        <v>5</v>
      </c>
      <c r="N214" s="345"/>
      <c r="O214" s="346"/>
      <c r="P214" s="345">
        <v>2</v>
      </c>
      <c r="Q214" s="346">
        <v>2</v>
      </c>
      <c r="R214" s="345">
        <v>7</v>
      </c>
      <c r="S214" s="346">
        <v>7</v>
      </c>
      <c r="T214" s="345"/>
      <c r="U214" s="346"/>
      <c r="V214" s="345">
        <v>3</v>
      </c>
      <c r="W214" s="346">
        <v>3</v>
      </c>
      <c r="X214" s="345">
        <v>3</v>
      </c>
      <c r="Y214" s="346">
        <v>3</v>
      </c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31</v>
      </c>
      <c r="AO214" s="355">
        <f>P!AK216</f>
        <v>60</v>
      </c>
      <c r="AP214" s="356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>
        <f>P!D223</f>
        <v>0</v>
      </c>
      <c r="J221" s="345"/>
      <c r="K221" s="346">
        <f>P!F223</f>
        <v>0</v>
      </c>
      <c r="L221" s="345"/>
      <c r="M221" s="346">
        <f>P!H223</f>
        <v>0</v>
      </c>
      <c r="N221" s="345"/>
      <c r="O221" s="346">
        <f>P!J223</f>
        <v>1</v>
      </c>
      <c r="P221" s="345"/>
      <c r="Q221" s="346">
        <f>P!L223</f>
        <v>0</v>
      </c>
      <c r="R221" s="345"/>
      <c r="S221" s="346">
        <f>P!N223</f>
        <v>0</v>
      </c>
      <c r="T221" s="345"/>
      <c r="U221" s="346">
        <f>P!P223</f>
        <v>0</v>
      </c>
      <c r="V221" s="345">
        <v>0.2</v>
      </c>
      <c r="W221" s="346">
        <f>P!R223</f>
        <v>1</v>
      </c>
      <c r="X221" s="345"/>
      <c r="Y221" s="346">
        <f>P!T223</f>
        <v>0</v>
      </c>
      <c r="Z221" s="345"/>
      <c r="AA221" s="346">
        <f>P!V223</f>
        <v>0</v>
      </c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2</v>
      </c>
      <c r="AO221" s="289">
        <f>P!AK223</f>
        <v>245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3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3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3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3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3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3</v>
      </c>
      <c r="P230" s="345">
        <v>3</v>
      </c>
      <c r="Q230" s="346">
        <v>3</v>
      </c>
      <c r="R230" s="345">
        <v>10</v>
      </c>
      <c r="S230" s="346">
        <v>10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>
        <v>2</v>
      </c>
      <c r="Z230" s="345">
        <v>0.5</v>
      </c>
      <c r="AA230" s="346">
        <v>0.5</v>
      </c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49</v>
      </c>
      <c r="AO230" s="355">
        <f>P!AK232</f>
        <v>778.57142857142856</v>
      </c>
      <c r="AP230" s="356">
        <f t="shared" si="18"/>
        <v>13.949999999999989</v>
      </c>
      <c r="AQ230" s="87" t="str">
        <f t="shared" si="20"/>
        <v xml:space="preserve"> </v>
      </c>
    </row>
    <row r="231" spans="1:43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>
        <v>187</v>
      </c>
      <c r="Z231" s="345">
        <v>30</v>
      </c>
      <c r="AA231" s="346">
        <v>30</v>
      </c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3662</v>
      </c>
      <c r="AO231" s="289">
        <f>P!AK233</f>
        <v>1.4</v>
      </c>
      <c r="AP231" s="290">
        <f t="shared" si="18"/>
        <v>2072</v>
      </c>
      <c r="AQ231" s="87" t="str">
        <f t="shared" si="20"/>
        <v xml:space="preserve"> </v>
      </c>
    </row>
    <row r="232" spans="1:43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10</v>
      </c>
      <c r="P232" s="345"/>
      <c r="Q232" s="346"/>
      <c r="R232" s="345"/>
      <c r="S232" s="346"/>
      <c r="T232" s="345">
        <v>30</v>
      </c>
      <c r="U232" s="346"/>
      <c r="V232" s="345"/>
      <c r="W232" s="346"/>
      <c r="X232" s="345"/>
      <c r="Y232" s="346"/>
      <c r="Z232" s="345">
        <v>30</v>
      </c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276</v>
      </c>
      <c r="AO232" s="289">
        <f>P!AK234</f>
        <v>25.263157894736842</v>
      </c>
      <c r="AP232" s="290">
        <f t="shared" si="18"/>
        <v>30</v>
      </c>
      <c r="AQ232" s="87" t="str">
        <f t="shared" si="20"/>
        <v xml:space="preserve"> </v>
      </c>
    </row>
    <row r="233" spans="1:43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4.9000000000000004</v>
      </c>
      <c r="R233" s="345"/>
      <c r="S233" s="346"/>
      <c r="T233" s="345"/>
      <c r="U233" s="346"/>
      <c r="V233" s="345"/>
      <c r="W233" s="346"/>
      <c r="X233" s="345">
        <v>30</v>
      </c>
      <c r="Y233" s="346">
        <v>1.5</v>
      </c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14</v>
      </c>
      <c r="AO233" s="289">
        <f>P!AK235</f>
        <v>500</v>
      </c>
      <c r="AP233" s="290">
        <f t="shared" si="18"/>
        <v>0</v>
      </c>
      <c r="AQ233" s="87" t="str">
        <f t="shared" si="20"/>
        <v>০</v>
      </c>
    </row>
    <row r="234" spans="1:43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>
        <f>P!D236</f>
        <v>0</v>
      </c>
      <c r="J234" s="345"/>
      <c r="K234" s="346">
        <f>P!F236</f>
        <v>0</v>
      </c>
      <c r="L234" s="345">
        <v>2</v>
      </c>
      <c r="M234" s="346">
        <f>P!H236</f>
        <v>2</v>
      </c>
      <c r="N234" s="345"/>
      <c r="O234" s="346">
        <f>P!J236</f>
        <v>0</v>
      </c>
      <c r="P234" s="345"/>
      <c r="Q234" s="346">
        <f>P!L236</f>
        <v>0</v>
      </c>
      <c r="R234" s="345"/>
      <c r="S234" s="346">
        <f>P!N236</f>
        <v>0</v>
      </c>
      <c r="T234" s="345"/>
      <c r="U234" s="346">
        <f>P!P236</f>
        <v>3</v>
      </c>
      <c r="V234" s="345"/>
      <c r="W234" s="346">
        <f>P!R236</f>
        <v>0</v>
      </c>
      <c r="X234" s="345"/>
      <c r="Y234" s="346">
        <f>P!T236</f>
        <v>0</v>
      </c>
      <c r="Z234" s="345"/>
      <c r="AA234" s="346">
        <f>P!V236</f>
        <v>0</v>
      </c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5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3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/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3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 t="s">
        <v>320</v>
      </c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3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>
        <f>P!D239</f>
        <v>0</v>
      </c>
      <c r="J237" s="345"/>
      <c r="K237" s="346">
        <f>P!F239</f>
        <v>0</v>
      </c>
      <c r="L237" s="345"/>
      <c r="M237" s="346">
        <f>P!H239</f>
        <v>13</v>
      </c>
      <c r="N237" s="345"/>
      <c r="O237" s="346">
        <f>P!J239</f>
        <v>0</v>
      </c>
      <c r="P237" s="345"/>
      <c r="Q237" s="346">
        <f>P!L239</f>
        <v>0</v>
      </c>
      <c r="R237" s="345"/>
      <c r="S237" s="346">
        <f>P!N239</f>
        <v>0</v>
      </c>
      <c r="T237" s="345"/>
      <c r="U237" s="346">
        <f>P!P239</f>
        <v>0</v>
      </c>
      <c r="V237" s="345"/>
      <c r="W237" s="346">
        <f>P!R239</f>
        <v>0</v>
      </c>
      <c r="X237" s="345"/>
      <c r="Y237" s="346">
        <f>P!T239</f>
        <v>0</v>
      </c>
      <c r="Z237" s="345"/>
      <c r="AA237" s="346">
        <f>P!V239</f>
        <v>0</v>
      </c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13</v>
      </c>
      <c r="AO237" s="289">
        <f>P!AK239</f>
        <v>366.15384615384613</v>
      </c>
      <c r="AP237" s="290">
        <f t="shared" si="18"/>
        <v>0</v>
      </c>
      <c r="AQ237" s="87" t="str">
        <f t="shared" si="20"/>
        <v>০</v>
      </c>
    </row>
    <row r="238" spans="1:43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>
        <v>2</v>
      </c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5</v>
      </c>
      <c r="AO238" s="289">
        <f>P!AK240</f>
        <v>500</v>
      </c>
      <c r="AP238" s="290">
        <f t="shared" si="18"/>
        <v>0</v>
      </c>
      <c r="AQ238" s="87" t="str">
        <f t="shared" si="20"/>
        <v>০</v>
      </c>
    </row>
    <row r="239" spans="1:43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3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1269</v>
      </c>
      <c r="G243" s="334">
        <f t="shared" si="21"/>
        <v>1269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225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1269</v>
      </c>
      <c r="AO243" s="364">
        <f>P!AK245</f>
        <v>9.6390858944050439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>
        <v>2</v>
      </c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15.5</v>
      </c>
      <c r="AO245" s="355">
        <f>P!AK247</f>
        <v>350</v>
      </c>
      <c r="AP245" s="356">
        <f t="shared" si="18"/>
        <v>11.75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7">
        <f>P!P250</f>
        <v>270</v>
      </c>
      <c r="V248" s="358"/>
      <c r="W248" s="357">
        <f>P!R250</f>
        <v>200</v>
      </c>
      <c r="X248" s="358"/>
      <c r="Y248" s="357">
        <f>P!T250</f>
        <v>60</v>
      </c>
      <c r="Z248" s="358"/>
      <c r="AA248" s="357">
        <f>P!V250</f>
        <v>0</v>
      </c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1590</v>
      </c>
      <c r="AO248" s="289">
        <f>P!AK250</f>
        <v>1</v>
      </c>
      <c r="AP248" s="367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6300</v>
      </c>
      <c r="G249" s="329">
        <f t="shared" si="21"/>
        <v>6300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3000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7">
        <f>P!P251</f>
        <v>0</v>
      </c>
      <c r="V249" s="358"/>
      <c r="W249" s="357">
        <f>P!R251</f>
        <v>0</v>
      </c>
      <c r="X249" s="358"/>
      <c r="Y249" s="357">
        <f>P!T251</f>
        <v>0</v>
      </c>
      <c r="Z249" s="358"/>
      <c r="AA249" s="357">
        <f>P!V251</f>
        <v>0</v>
      </c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6300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7">
        <f>P!P252</f>
        <v>100</v>
      </c>
      <c r="V250" s="358"/>
      <c r="W250" s="357">
        <f>P!R252</f>
        <v>300</v>
      </c>
      <c r="X250" s="358"/>
      <c r="Y250" s="357">
        <f>P!T252</f>
        <v>90</v>
      </c>
      <c r="Z250" s="358"/>
      <c r="AA250" s="357">
        <f>P!V252</f>
        <v>100</v>
      </c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2481</v>
      </c>
      <c r="AO250" s="289">
        <f>P!AK252</f>
        <v>1.1064087061668681</v>
      </c>
      <c r="AP250" s="367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7">
        <f>P!P253</f>
        <v>300</v>
      </c>
      <c r="V251" s="358"/>
      <c r="W251" s="357">
        <f>P!R253</f>
        <v>680</v>
      </c>
      <c r="X251" s="358"/>
      <c r="Y251" s="357">
        <f>P!T253</f>
        <v>750</v>
      </c>
      <c r="Z251" s="358"/>
      <c r="AA251" s="357">
        <f>P!V253</f>
        <v>200</v>
      </c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7200</v>
      </c>
      <c r="AO251" s="289">
        <f>P!AK253</f>
        <v>1</v>
      </c>
      <c r="AP251" s="367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58900</v>
      </c>
      <c r="G252" s="329">
        <f t="shared" si="21"/>
        <v>58900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9100</v>
      </c>
      <c r="T252" s="358"/>
      <c r="U252" s="357">
        <f>P!P254</f>
        <v>3500</v>
      </c>
      <c r="V252" s="358"/>
      <c r="W252" s="357">
        <f>P!R254</f>
        <v>5100</v>
      </c>
      <c r="X252" s="358"/>
      <c r="Y252" s="357">
        <f>P!T254</f>
        <v>3800</v>
      </c>
      <c r="Z252" s="358"/>
      <c r="AA252" s="357">
        <f>P!V254</f>
        <v>2600</v>
      </c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58900</v>
      </c>
      <c r="AO252" s="289">
        <f>P!AK254</f>
        <v>1</v>
      </c>
      <c r="AP252" s="367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325" priority="496" operator="lessThan">
      <formula>0</formula>
    </cfRule>
  </conditionalFormatting>
  <conditionalFormatting sqref="AN3:AP252">
    <cfRule type="cellIs" dxfId="324" priority="509" operator="lessThan">
      <formula>0</formula>
    </cfRule>
  </conditionalFormatting>
  <conditionalFormatting sqref="AQ3:AQ252">
    <cfRule type="cellIs" dxfId="323" priority="512" operator="equal">
      <formula>"NZ"</formula>
    </cfRule>
    <cfRule type="cellIs" dxfId="322" priority="513" operator="equal">
      <formula>"OK"</formula>
    </cfRule>
  </conditionalFormatting>
  <conditionalFormatting sqref="AS2">
    <cfRule type="cellIs" dxfId="321" priority="492" operator="lessThan">
      <formula>0</formula>
    </cfRule>
  </conditionalFormatting>
  <conditionalFormatting sqref="AS2">
    <cfRule type="cellIs" dxfId="320" priority="493" operator="lessThan">
      <formula>0</formula>
    </cfRule>
  </conditionalFormatting>
  <conditionalFormatting sqref="H243:H244 H177:H213">
    <cfRule type="cellIs" dxfId="319" priority="453" operator="lessThan">
      <formula>0</formula>
    </cfRule>
  </conditionalFormatting>
  <conditionalFormatting sqref="H247:H252">
    <cfRule type="cellIs" dxfId="318" priority="292" operator="lessThan">
      <formula>0</formula>
    </cfRule>
  </conditionalFormatting>
  <conditionalFormatting sqref="J8:K37 J41:K111 J116:K123 J112:J115 J38:J40">
    <cfRule type="cellIs" dxfId="317" priority="288" operator="lessThan">
      <formula>0</formula>
    </cfRule>
  </conditionalFormatting>
  <conditionalFormatting sqref="H8:I123">
    <cfRule type="cellIs" dxfId="316" priority="286" operator="lessThan">
      <formula>0</formula>
    </cfRule>
  </conditionalFormatting>
  <conditionalFormatting sqref="H229">
    <cfRule type="cellIs" dxfId="315" priority="274" operator="lessThan">
      <formula>0</formula>
    </cfRule>
  </conditionalFormatting>
  <conditionalFormatting sqref="H138:H176">
    <cfRule type="cellIs" dxfId="314" priority="246" operator="lessThan">
      <formula>0</formula>
    </cfRule>
  </conditionalFormatting>
  <conditionalFormatting sqref="H214:H228">
    <cfRule type="cellIs" dxfId="313" priority="240" operator="lessThan">
      <formula>0</formula>
    </cfRule>
  </conditionalFormatting>
  <conditionalFormatting sqref="H230:H242">
    <cfRule type="cellIs" dxfId="312" priority="233" operator="lessThan">
      <formula>0</formula>
    </cfRule>
  </conditionalFormatting>
  <conditionalFormatting sqref="H245:H246">
    <cfRule type="cellIs" dxfId="311" priority="227" operator="lessThan">
      <formula>0</formula>
    </cfRule>
  </conditionalFormatting>
  <conditionalFormatting sqref="AD39 AF39 AH39 AJ39">
    <cfRule type="cellIs" dxfId="310" priority="212" operator="lessThan">
      <formula>0</formula>
    </cfRule>
  </conditionalFormatting>
  <conditionalFormatting sqref="AD40 AF40 AH40 AJ40">
    <cfRule type="cellIs" dxfId="309" priority="201" operator="lessThan">
      <formula>0</formula>
    </cfRule>
  </conditionalFormatting>
  <conditionalFormatting sqref="K112">
    <cfRule type="cellIs" dxfId="308" priority="199" operator="lessThan">
      <formula>0</formula>
    </cfRule>
  </conditionalFormatting>
  <conditionalFormatting sqref="M112">
    <cfRule type="cellIs" dxfId="307" priority="198" operator="lessThan">
      <formula>0</formula>
    </cfRule>
  </conditionalFormatting>
  <conditionalFormatting sqref="O112">
    <cfRule type="cellIs" dxfId="306" priority="197" operator="lessThan">
      <formula>0</formula>
    </cfRule>
  </conditionalFormatting>
  <conditionalFormatting sqref="Q112">
    <cfRule type="cellIs" dxfId="305" priority="196" operator="lessThan">
      <formula>0</formula>
    </cfRule>
  </conditionalFormatting>
  <conditionalFormatting sqref="S112">
    <cfRule type="cellIs" dxfId="304" priority="195" operator="lessThan">
      <formula>0</formula>
    </cfRule>
  </conditionalFormatting>
  <conditionalFormatting sqref="U112">
    <cfRule type="cellIs" dxfId="303" priority="194" operator="lessThan">
      <formula>0</formula>
    </cfRule>
  </conditionalFormatting>
  <conditionalFormatting sqref="W112">
    <cfRule type="cellIs" dxfId="302" priority="193" operator="lessThan">
      <formula>0</formula>
    </cfRule>
  </conditionalFormatting>
  <conditionalFormatting sqref="Y112">
    <cfRule type="cellIs" dxfId="301" priority="192" operator="lessThan">
      <formula>0</formula>
    </cfRule>
  </conditionalFormatting>
  <conditionalFormatting sqref="AA112">
    <cfRule type="cellIs" dxfId="300" priority="191" operator="lessThan">
      <formula>0</formula>
    </cfRule>
  </conditionalFormatting>
  <conditionalFormatting sqref="AC112:AK112">
    <cfRule type="cellIs" dxfId="299" priority="190" operator="lessThan">
      <formula>0</formula>
    </cfRule>
  </conditionalFormatting>
  <conditionalFormatting sqref="AM112">
    <cfRule type="cellIs" dxfId="298" priority="189" operator="lessThan">
      <formula>0</formula>
    </cfRule>
  </conditionalFormatting>
  <conditionalFormatting sqref="K113">
    <cfRule type="cellIs" dxfId="297" priority="188" operator="lessThan">
      <formula>0</formula>
    </cfRule>
  </conditionalFormatting>
  <conditionalFormatting sqref="M113">
    <cfRule type="cellIs" dxfId="296" priority="187" operator="lessThan">
      <formula>0</formula>
    </cfRule>
  </conditionalFormatting>
  <conditionalFormatting sqref="O113">
    <cfRule type="cellIs" dxfId="295" priority="186" operator="lessThan">
      <formula>0</formula>
    </cfRule>
  </conditionalFormatting>
  <conditionalFormatting sqref="Q113">
    <cfRule type="cellIs" dxfId="294" priority="185" operator="lessThan">
      <formula>0</formula>
    </cfRule>
  </conditionalFormatting>
  <conditionalFormatting sqref="S113">
    <cfRule type="cellIs" dxfId="293" priority="184" operator="lessThan">
      <formula>0</formula>
    </cfRule>
  </conditionalFormatting>
  <conditionalFormatting sqref="U113">
    <cfRule type="cellIs" dxfId="292" priority="183" operator="lessThan">
      <formula>0</formula>
    </cfRule>
  </conditionalFormatting>
  <conditionalFormatting sqref="W113">
    <cfRule type="cellIs" dxfId="291" priority="182" operator="lessThan">
      <formula>0</formula>
    </cfRule>
  </conditionalFormatting>
  <conditionalFormatting sqref="Y113">
    <cfRule type="cellIs" dxfId="290" priority="181" operator="lessThan">
      <formula>0</formula>
    </cfRule>
  </conditionalFormatting>
  <conditionalFormatting sqref="AA113">
    <cfRule type="cellIs" dxfId="289" priority="180" operator="lessThan">
      <formula>0</formula>
    </cfRule>
  </conditionalFormatting>
  <conditionalFormatting sqref="AC113:AK113">
    <cfRule type="cellIs" dxfId="288" priority="179" operator="lessThan">
      <formula>0</formula>
    </cfRule>
  </conditionalFormatting>
  <conditionalFormatting sqref="AM113">
    <cfRule type="cellIs" dxfId="287" priority="178" operator="lessThan">
      <formula>0</formula>
    </cfRule>
  </conditionalFormatting>
  <conditionalFormatting sqref="K114">
    <cfRule type="cellIs" dxfId="286" priority="177" operator="lessThan">
      <formula>0</formula>
    </cfRule>
  </conditionalFormatting>
  <conditionalFormatting sqref="O114">
    <cfRule type="cellIs" dxfId="285" priority="176" operator="lessThan">
      <formula>0</formula>
    </cfRule>
  </conditionalFormatting>
  <conditionalFormatting sqref="M114">
    <cfRule type="cellIs" dxfId="284" priority="175" operator="lessThan">
      <formula>0</formula>
    </cfRule>
  </conditionalFormatting>
  <conditionalFormatting sqref="Q114">
    <cfRule type="cellIs" dxfId="283" priority="174" operator="lessThan">
      <formula>0</formula>
    </cfRule>
  </conditionalFormatting>
  <conditionalFormatting sqref="S114">
    <cfRule type="cellIs" dxfId="282" priority="173" operator="lessThan">
      <formula>0</formula>
    </cfRule>
  </conditionalFormatting>
  <conditionalFormatting sqref="U114">
    <cfRule type="cellIs" dxfId="281" priority="172" operator="lessThan">
      <formula>0</formula>
    </cfRule>
  </conditionalFormatting>
  <conditionalFormatting sqref="W114">
    <cfRule type="cellIs" dxfId="280" priority="171" operator="lessThan">
      <formula>0</formula>
    </cfRule>
  </conditionalFormatting>
  <conditionalFormatting sqref="AM114">
    <cfRule type="cellIs" dxfId="279" priority="170" operator="lessThan">
      <formula>0</formula>
    </cfRule>
  </conditionalFormatting>
  <conditionalFormatting sqref="AC114:AK114">
    <cfRule type="cellIs" dxfId="278" priority="169" operator="lessThan">
      <formula>0</formula>
    </cfRule>
  </conditionalFormatting>
  <conditionalFormatting sqref="AA114">
    <cfRule type="cellIs" dxfId="277" priority="168" operator="lessThan">
      <formula>0</formula>
    </cfRule>
  </conditionalFormatting>
  <conditionalFormatting sqref="Y114">
    <cfRule type="cellIs" dxfId="276" priority="167" operator="lessThan">
      <formula>0</formula>
    </cfRule>
  </conditionalFormatting>
  <conditionalFormatting sqref="K115">
    <cfRule type="cellIs" dxfId="275" priority="156" operator="lessThan">
      <formula>0</formula>
    </cfRule>
  </conditionalFormatting>
  <conditionalFormatting sqref="M115">
    <cfRule type="cellIs" dxfId="274" priority="155" operator="lessThan">
      <formula>0</formula>
    </cfRule>
  </conditionalFormatting>
  <conditionalFormatting sqref="O115">
    <cfRule type="cellIs" dxfId="273" priority="154" operator="lessThan">
      <formula>0</formula>
    </cfRule>
  </conditionalFormatting>
  <conditionalFormatting sqref="Q115">
    <cfRule type="cellIs" dxfId="272" priority="153" operator="lessThan">
      <formula>0</formula>
    </cfRule>
  </conditionalFormatting>
  <conditionalFormatting sqref="S115">
    <cfRule type="cellIs" dxfId="271" priority="152" operator="lessThan">
      <formula>0</formula>
    </cfRule>
  </conditionalFormatting>
  <conditionalFormatting sqref="U115">
    <cfRule type="cellIs" dxfId="270" priority="151" operator="lessThan">
      <formula>0</formula>
    </cfRule>
  </conditionalFormatting>
  <conditionalFormatting sqref="W115">
    <cfRule type="cellIs" dxfId="269" priority="150" operator="lessThan">
      <formula>0</formula>
    </cfRule>
  </conditionalFormatting>
  <conditionalFormatting sqref="Y115">
    <cfRule type="cellIs" dxfId="268" priority="149" operator="lessThan">
      <formula>0</formula>
    </cfRule>
  </conditionalFormatting>
  <conditionalFormatting sqref="AA115">
    <cfRule type="cellIs" dxfId="267" priority="148" operator="lessThan">
      <formula>0</formula>
    </cfRule>
  </conditionalFormatting>
  <conditionalFormatting sqref="AC115:AK115">
    <cfRule type="cellIs" dxfId="266" priority="147" operator="lessThan">
      <formula>0</formula>
    </cfRule>
  </conditionalFormatting>
  <conditionalFormatting sqref="AM115">
    <cfRule type="cellIs" dxfId="265" priority="146" operator="lessThan">
      <formula>0</formula>
    </cfRule>
  </conditionalFormatting>
  <conditionalFormatting sqref="K39:K40">
    <cfRule type="cellIs" dxfId="264" priority="145" operator="lessThan">
      <formula>0</formula>
    </cfRule>
  </conditionalFormatting>
  <conditionalFormatting sqref="M39:M40">
    <cfRule type="cellIs" dxfId="263" priority="144" operator="lessThan">
      <formula>0</formula>
    </cfRule>
  </conditionalFormatting>
  <conditionalFormatting sqref="O39:O40">
    <cfRule type="cellIs" dxfId="262" priority="143" operator="lessThan">
      <formula>0</formula>
    </cfRule>
  </conditionalFormatting>
  <conditionalFormatting sqref="Q39:Q40">
    <cfRule type="cellIs" dxfId="261" priority="142" operator="lessThan">
      <formula>0</formula>
    </cfRule>
  </conditionalFormatting>
  <conditionalFormatting sqref="S39:S40">
    <cfRule type="cellIs" dxfId="260" priority="141" operator="lessThan">
      <formula>0</formula>
    </cfRule>
  </conditionalFormatting>
  <conditionalFormatting sqref="U39:U40">
    <cfRule type="cellIs" dxfId="259" priority="140" operator="lessThan">
      <formula>0</formula>
    </cfRule>
  </conditionalFormatting>
  <conditionalFormatting sqref="W39:W40">
    <cfRule type="cellIs" dxfId="258" priority="139" operator="lessThan">
      <formula>0</formula>
    </cfRule>
  </conditionalFormatting>
  <conditionalFormatting sqref="Y39:Y40">
    <cfRule type="cellIs" dxfId="257" priority="138" operator="lessThan">
      <formula>0</formula>
    </cfRule>
  </conditionalFormatting>
  <conditionalFormatting sqref="AA39:AA40">
    <cfRule type="cellIs" dxfId="256" priority="137" operator="lessThan">
      <formula>0</formula>
    </cfRule>
  </conditionalFormatting>
  <conditionalFormatting sqref="AC39:AC40">
    <cfRule type="cellIs" dxfId="255" priority="136" operator="lessThan">
      <formula>0</formula>
    </cfRule>
  </conditionalFormatting>
  <conditionalFormatting sqref="AE39:AE40">
    <cfRule type="cellIs" dxfId="254" priority="135" operator="lessThan">
      <formula>0</formula>
    </cfRule>
  </conditionalFormatting>
  <conditionalFormatting sqref="AG39:AG40">
    <cfRule type="cellIs" dxfId="253" priority="134" operator="lessThan">
      <formula>0</formula>
    </cfRule>
  </conditionalFormatting>
  <conditionalFormatting sqref="AI39:AI40">
    <cfRule type="cellIs" dxfId="252" priority="133" operator="lessThan">
      <formula>0</formula>
    </cfRule>
  </conditionalFormatting>
  <conditionalFormatting sqref="AK39:AK40">
    <cfRule type="cellIs" dxfId="251" priority="132" operator="lessThan">
      <formula>0</formula>
    </cfRule>
  </conditionalFormatting>
  <conditionalFormatting sqref="AM39:AM40">
    <cfRule type="cellIs" dxfId="250" priority="131" operator="lessThan">
      <formula>0</formula>
    </cfRule>
  </conditionalFormatting>
  <conditionalFormatting sqref="I124:I137">
    <cfRule type="cellIs" dxfId="249" priority="130" operator="lessThan">
      <formula>0</formula>
    </cfRule>
  </conditionalFormatting>
  <conditionalFormatting sqref="K124:K137">
    <cfRule type="cellIs" dxfId="248" priority="129" operator="lessThan">
      <formula>0</formula>
    </cfRule>
  </conditionalFormatting>
  <conditionalFormatting sqref="M124:M137">
    <cfRule type="cellIs" dxfId="247" priority="128" operator="lessThan">
      <formula>0</formula>
    </cfRule>
  </conditionalFormatting>
  <conditionalFormatting sqref="O124:O137">
    <cfRule type="cellIs" dxfId="246" priority="127" operator="lessThan">
      <formula>0</formula>
    </cfRule>
  </conditionalFormatting>
  <conditionalFormatting sqref="Q124:Q137">
    <cfRule type="cellIs" dxfId="245" priority="126" operator="lessThan">
      <formula>0</formula>
    </cfRule>
  </conditionalFormatting>
  <conditionalFormatting sqref="S124:S137">
    <cfRule type="cellIs" dxfId="244" priority="125" operator="lessThan">
      <formula>0</formula>
    </cfRule>
  </conditionalFormatting>
  <conditionalFormatting sqref="U124:U137">
    <cfRule type="cellIs" dxfId="243" priority="124" operator="lessThan">
      <formula>0</formula>
    </cfRule>
  </conditionalFormatting>
  <conditionalFormatting sqref="W124:W137">
    <cfRule type="cellIs" dxfId="242" priority="123" operator="lessThan">
      <formula>0</formula>
    </cfRule>
  </conditionalFormatting>
  <conditionalFormatting sqref="Y124:Y137">
    <cfRule type="cellIs" dxfId="241" priority="122" operator="lessThan">
      <formula>0</formula>
    </cfRule>
  </conditionalFormatting>
  <conditionalFormatting sqref="AA124:AA137">
    <cfRule type="cellIs" dxfId="240" priority="121" operator="lessThan">
      <formula>0</formula>
    </cfRule>
  </conditionalFormatting>
  <conditionalFormatting sqref="AC124:AC137">
    <cfRule type="cellIs" dxfId="239" priority="120" operator="lessThan">
      <formula>0</formula>
    </cfRule>
  </conditionalFormatting>
  <conditionalFormatting sqref="AE124:AE137">
    <cfRule type="cellIs" dxfId="238" priority="119" operator="lessThan">
      <formula>0</formula>
    </cfRule>
  </conditionalFormatting>
  <conditionalFormatting sqref="AG124:AG137">
    <cfRule type="cellIs" dxfId="237" priority="118" operator="lessThan">
      <formula>0</formula>
    </cfRule>
  </conditionalFormatting>
  <conditionalFormatting sqref="AI124:AI137">
    <cfRule type="cellIs" dxfId="236" priority="117" operator="lessThan">
      <formula>0</formula>
    </cfRule>
  </conditionalFormatting>
  <conditionalFormatting sqref="AK124:AK137">
    <cfRule type="cellIs" dxfId="235" priority="116" operator="lessThan">
      <formula>0</formula>
    </cfRule>
  </conditionalFormatting>
  <conditionalFormatting sqref="AM124:AM137">
    <cfRule type="cellIs" dxfId="234" priority="115" operator="lessThan">
      <formula>0</formula>
    </cfRule>
  </conditionalFormatting>
  <conditionalFormatting sqref="I177:I213">
    <cfRule type="cellIs" dxfId="233" priority="114" operator="lessThan">
      <formula>0</formula>
    </cfRule>
  </conditionalFormatting>
  <conditionalFormatting sqref="K177:K213">
    <cfRule type="cellIs" dxfId="232" priority="113" operator="lessThan">
      <formula>0</formula>
    </cfRule>
  </conditionalFormatting>
  <conditionalFormatting sqref="M177:M213">
    <cfRule type="cellIs" dxfId="231" priority="112" operator="lessThan">
      <formula>0</formula>
    </cfRule>
  </conditionalFormatting>
  <conditionalFormatting sqref="O177:O213">
    <cfRule type="cellIs" dxfId="230" priority="111" operator="lessThan">
      <formula>0</formula>
    </cfRule>
  </conditionalFormatting>
  <conditionalFormatting sqref="Q177:Q213">
    <cfRule type="cellIs" dxfId="229" priority="110" operator="lessThan">
      <formula>0</formula>
    </cfRule>
  </conditionalFormatting>
  <conditionalFormatting sqref="S177:S213">
    <cfRule type="cellIs" dxfId="228" priority="109" operator="lessThan">
      <formula>0</formula>
    </cfRule>
  </conditionalFormatting>
  <conditionalFormatting sqref="U177:U213">
    <cfRule type="cellIs" dxfId="227" priority="108" operator="lessThan">
      <formula>0</formula>
    </cfRule>
  </conditionalFormatting>
  <conditionalFormatting sqref="W177:W213">
    <cfRule type="cellIs" dxfId="226" priority="107" operator="lessThan">
      <formula>0</formula>
    </cfRule>
  </conditionalFormatting>
  <conditionalFormatting sqref="Y177:Y213">
    <cfRule type="cellIs" dxfId="225" priority="106" operator="lessThan">
      <formula>0</formula>
    </cfRule>
  </conditionalFormatting>
  <conditionalFormatting sqref="AA177:AA213">
    <cfRule type="cellIs" dxfId="224" priority="105" operator="lessThan">
      <formula>0</formula>
    </cfRule>
  </conditionalFormatting>
  <conditionalFormatting sqref="AC177:AC213">
    <cfRule type="cellIs" dxfId="223" priority="104" operator="lessThan">
      <formula>0</formula>
    </cfRule>
  </conditionalFormatting>
  <conditionalFormatting sqref="AE177:AE213">
    <cfRule type="cellIs" dxfId="222" priority="103" operator="lessThan">
      <formula>0</formula>
    </cfRule>
  </conditionalFormatting>
  <conditionalFormatting sqref="AG177:AG213">
    <cfRule type="cellIs" dxfId="221" priority="102" operator="lessThan">
      <formula>0</formula>
    </cfRule>
  </conditionalFormatting>
  <conditionalFormatting sqref="AI177:AI213">
    <cfRule type="cellIs" dxfId="220" priority="101" operator="lessThan">
      <formula>0</formula>
    </cfRule>
  </conditionalFormatting>
  <conditionalFormatting sqref="AK177:AK213">
    <cfRule type="cellIs" dxfId="219" priority="100" operator="lessThan">
      <formula>0</formula>
    </cfRule>
  </conditionalFormatting>
  <conditionalFormatting sqref="AM177:AM213">
    <cfRule type="cellIs" dxfId="218" priority="99" operator="lessThan">
      <formula>0</formula>
    </cfRule>
  </conditionalFormatting>
  <conditionalFormatting sqref="I228:I229">
    <cfRule type="cellIs" dxfId="217" priority="98" operator="lessThan">
      <formula>0</formula>
    </cfRule>
  </conditionalFormatting>
  <conditionalFormatting sqref="K228:K229">
    <cfRule type="cellIs" dxfId="216" priority="97" operator="lessThan">
      <formula>0</formula>
    </cfRule>
  </conditionalFormatting>
  <conditionalFormatting sqref="M228:M229">
    <cfRule type="cellIs" dxfId="215" priority="96" operator="lessThan">
      <formula>0</formula>
    </cfRule>
  </conditionalFormatting>
  <conditionalFormatting sqref="O228:O229">
    <cfRule type="cellIs" dxfId="214" priority="95" operator="lessThan">
      <formula>0</formula>
    </cfRule>
  </conditionalFormatting>
  <conditionalFormatting sqref="Q228:Q229">
    <cfRule type="cellIs" dxfId="213" priority="94" operator="lessThan">
      <formula>0</formula>
    </cfRule>
  </conditionalFormatting>
  <conditionalFormatting sqref="S228:S229">
    <cfRule type="cellIs" dxfId="212" priority="93" operator="lessThan">
      <formula>0</formula>
    </cfRule>
  </conditionalFormatting>
  <conditionalFormatting sqref="U228:U229">
    <cfRule type="cellIs" dxfId="211" priority="92" operator="lessThan">
      <formula>0</formula>
    </cfRule>
  </conditionalFormatting>
  <conditionalFormatting sqref="W228:W229">
    <cfRule type="cellIs" dxfId="210" priority="91" operator="lessThan">
      <formula>0</formula>
    </cfRule>
  </conditionalFormatting>
  <conditionalFormatting sqref="Y228:Y229">
    <cfRule type="cellIs" dxfId="209" priority="90" operator="lessThan">
      <formula>0</formula>
    </cfRule>
  </conditionalFormatting>
  <conditionalFormatting sqref="AA228:AA229">
    <cfRule type="cellIs" dxfId="208" priority="89" operator="lessThan">
      <formula>0</formula>
    </cfRule>
  </conditionalFormatting>
  <conditionalFormatting sqref="AC228:AC229">
    <cfRule type="cellIs" dxfId="207" priority="88" operator="lessThan">
      <formula>0</formula>
    </cfRule>
  </conditionalFormatting>
  <conditionalFormatting sqref="AE228:AE229">
    <cfRule type="cellIs" dxfId="206" priority="87" operator="lessThan">
      <formula>0</formula>
    </cfRule>
  </conditionalFormatting>
  <conditionalFormatting sqref="AG228:AG229">
    <cfRule type="cellIs" dxfId="205" priority="86" operator="lessThan">
      <formula>0</formula>
    </cfRule>
  </conditionalFormatting>
  <conditionalFormatting sqref="AI228:AI229">
    <cfRule type="cellIs" dxfId="204" priority="85" operator="lessThan">
      <formula>0</formula>
    </cfRule>
  </conditionalFormatting>
  <conditionalFormatting sqref="AK228:AK229">
    <cfRule type="cellIs" dxfId="203" priority="84" operator="lessThan">
      <formula>0</formula>
    </cfRule>
  </conditionalFormatting>
  <conditionalFormatting sqref="AM228:AM229">
    <cfRule type="cellIs" dxfId="202" priority="83" operator="lessThan">
      <formula>0</formula>
    </cfRule>
  </conditionalFormatting>
  <conditionalFormatting sqref="I243">
    <cfRule type="cellIs" dxfId="201" priority="82" operator="lessThan">
      <formula>0</formula>
    </cfRule>
  </conditionalFormatting>
  <conditionalFormatting sqref="K243">
    <cfRule type="cellIs" dxfId="200" priority="81" operator="lessThan">
      <formula>0</formula>
    </cfRule>
  </conditionalFormatting>
  <conditionalFormatting sqref="M243">
    <cfRule type="cellIs" dxfId="199" priority="80" operator="lessThan">
      <formula>0</formula>
    </cfRule>
  </conditionalFormatting>
  <conditionalFormatting sqref="O243">
    <cfRule type="cellIs" dxfId="198" priority="79" operator="lessThan">
      <formula>0</formula>
    </cfRule>
  </conditionalFormatting>
  <conditionalFormatting sqref="Q243">
    <cfRule type="cellIs" dxfId="197" priority="78" operator="lessThan">
      <formula>0</formula>
    </cfRule>
  </conditionalFormatting>
  <conditionalFormatting sqref="S243">
    <cfRule type="cellIs" dxfId="196" priority="77" operator="lessThan">
      <formula>0</formula>
    </cfRule>
  </conditionalFormatting>
  <conditionalFormatting sqref="U243">
    <cfRule type="cellIs" dxfId="195" priority="76" operator="lessThan">
      <formula>0</formula>
    </cfRule>
  </conditionalFormatting>
  <conditionalFormatting sqref="W243">
    <cfRule type="cellIs" dxfId="194" priority="75" operator="lessThan">
      <formula>0</formula>
    </cfRule>
  </conditionalFormatting>
  <conditionalFormatting sqref="Y243">
    <cfRule type="cellIs" dxfId="193" priority="74" operator="lessThan">
      <formula>0</formula>
    </cfRule>
  </conditionalFormatting>
  <conditionalFormatting sqref="AA243">
    <cfRule type="cellIs" dxfId="192" priority="73" operator="lessThan">
      <formula>0</formula>
    </cfRule>
  </conditionalFormatting>
  <conditionalFormatting sqref="AC243">
    <cfRule type="cellIs" dxfId="191" priority="72" operator="lessThan">
      <formula>0</formula>
    </cfRule>
  </conditionalFormatting>
  <conditionalFormatting sqref="AE243">
    <cfRule type="cellIs" dxfId="190" priority="71" operator="lessThan">
      <formula>0</formula>
    </cfRule>
  </conditionalFormatting>
  <conditionalFormatting sqref="AG243">
    <cfRule type="cellIs" dxfId="189" priority="70" operator="lessThan">
      <formula>0</formula>
    </cfRule>
  </conditionalFormatting>
  <conditionalFormatting sqref="AI243">
    <cfRule type="cellIs" dxfId="188" priority="69" operator="lessThan">
      <formula>0</formula>
    </cfRule>
  </conditionalFormatting>
  <conditionalFormatting sqref="AK243">
    <cfRule type="cellIs" dxfId="187" priority="68" operator="lessThan">
      <formula>0</formula>
    </cfRule>
  </conditionalFormatting>
  <conditionalFormatting sqref="AM243">
    <cfRule type="cellIs" dxfId="186" priority="67" operator="lessThan">
      <formula>0</formula>
    </cfRule>
  </conditionalFormatting>
  <conditionalFormatting sqref="I244">
    <cfRule type="cellIs" dxfId="185" priority="66" operator="lessThan">
      <formula>0</formula>
    </cfRule>
  </conditionalFormatting>
  <conditionalFormatting sqref="K244">
    <cfRule type="cellIs" dxfId="184" priority="65" operator="lessThan">
      <formula>0</formula>
    </cfRule>
  </conditionalFormatting>
  <conditionalFormatting sqref="M244">
    <cfRule type="cellIs" dxfId="183" priority="64" operator="lessThan">
      <formula>0</formula>
    </cfRule>
  </conditionalFormatting>
  <conditionalFormatting sqref="O244">
    <cfRule type="cellIs" dxfId="182" priority="63" operator="lessThan">
      <formula>0</formula>
    </cfRule>
  </conditionalFormatting>
  <conditionalFormatting sqref="Q244">
    <cfRule type="cellIs" dxfId="181" priority="62" operator="lessThan">
      <formula>0</formula>
    </cfRule>
  </conditionalFormatting>
  <conditionalFormatting sqref="S244">
    <cfRule type="cellIs" dxfId="180" priority="61" operator="lessThan">
      <formula>0</formula>
    </cfRule>
  </conditionalFormatting>
  <conditionalFormatting sqref="U244">
    <cfRule type="cellIs" dxfId="179" priority="60" operator="lessThan">
      <formula>0</formula>
    </cfRule>
  </conditionalFormatting>
  <conditionalFormatting sqref="W244">
    <cfRule type="cellIs" dxfId="178" priority="59" operator="lessThan">
      <formula>0</formula>
    </cfRule>
  </conditionalFormatting>
  <conditionalFormatting sqref="Y244">
    <cfRule type="cellIs" dxfId="177" priority="58" operator="lessThan">
      <formula>0</formula>
    </cfRule>
  </conditionalFormatting>
  <conditionalFormatting sqref="AA244">
    <cfRule type="cellIs" dxfId="176" priority="57" operator="lessThan">
      <formula>0</formula>
    </cfRule>
  </conditionalFormatting>
  <conditionalFormatting sqref="AC244">
    <cfRule type="cellIs" dxfId="175" priority="56" operator="lessThan">
      <formula>0</formula>
    </cfRule>
  </conditionalFormatting>
  <conditionalFormatting sqref="AE244">
    <cfRule type="cellIs" dxfId="174" priority="55" operator="lessThan">
      <formula>0</formula>
    </cfRule>
  </conditionalFormatting>
  <conditionalFormatting sqref="AG244">
    <cfRule type="cellIs" dxfId="173" priority="54" operator="lessThan">
      <formula>0</formula>
    </cfRule>
  </conditionalFormatting>
  <conditionalFormatting sqref="AI244">
    <cfRule type="cellIs" dxfId="172" priority="53" operator="lessThan">
      <formula>0</formula>
    </cfRule>
  </conditionalFormatting>
  <conditionalFormatting sqref="AK244">
    <cfRule type="cellIs" dxfId="171" priority="52" operator="lessThan">
      <formula>0</formula>
    </cfRule>
  </conditionalFormatting>
  <conditionalFormatting sqref="AM244">
    <cfRule type="cellIs" dxfId="170" priority="51" operator="lessThan">
      <formula>0</formula>
    </cfRule>
  </conditionalFormatting>
  <conditionalFormatting sqref="I246:I252">
    <cfRule type="cellIs" dxfId="169" priority="50" operator="lessThan">
      <formula>0</formula>
    </cfRule>
  </conditionalFormatting>
  <conditionalFormatting sqref="K246:K252">
    <cfRule type="cellIs" dxfId="168" priority="49" operator="lessThan">
      <formula>0</formula>
    </cfRule>
  </conditionalFormatting>
  <conditionalFormatting sqref="M246:M252">
    <cfRule type="cellIs" dxfId="167" priority="48" operator="lessThan">
      <formula>0</formula>
    </cfRule>
  </conditionalFormatting>
  <conditionalFormatting sqref="O246:O252">
    <cfRule type="cellIs" dxfId="166" priority="47" operator="lessThan">
      <formula>0</formula>
    </cfRule>
  </conditionalFormatting>
  <conditionalFormatting sqref="Q246:Q252">
    <cfRule type="cellIs" dxfId="165" priority="46" operator="lessThan">
      <formula>0</formula>
    </cfRule>
  </conditionalFormatting>
  <conditionalFormatting sqref="S246:S252">
    <cfRule type="cellIs" dxfId="164" priority="45" operator="lessThan">
      <formula>0</formula>
    </cfRule>
  </conditionalFormatting>
  <conditionalFormatting sqref="U246:U252">
    <cfRule type="cellIs" dxfId="163" priority="44" operator="lessThan">
      <formula>0</formula>
    </cfRule>
  </conditionalFormatting>
  <conditionalFormatting sqref="W246:W252">
    <cfRule type="cellIs" dxfId="162" priority="43" operator="lessThan">
      <formula>0</formula>
    </cfRule>
  </conditionalFormatting>
  <conditionalFormatting sqref="Y246:Y252">
    <cfRule type="cellIs" dxfId="161" priority="42" operator="lessThan">
      <formula>0</formula>
    </cfRule>
  </conditionalFormatting>
  <conditionalFormatting sqref="AA246:AA252">
    <cfRule type="cellIs" dxfId="160" priority="41" operator="lessThan">
      <formula>0</formula>
    </cfRule>
  </conditionalFormatting>
  <conditionalFormatting sqref="AC246">
    <cfRule type="cellIs" dxfId="159" priority="40" operator="lessThan">
      <formula>0</formula>
    </cfRule>
  </conditionalFormatting>
  <conditionalFormatting sqref="AE246">
    <cfRule type="cellIs" dxfId="158" priority="39" operator="lessThan">
      <formula>0</formula>
    </cfRule>
  </conditionalFormatting>
  <conditionalFormatting sqref="AG246">
    <cfRule type="cellIs" dxfId="157" priority="38" operator="lessThan">
      <formula>0</formula>
    </cfRule>
  </conditionalFormatting>
  <conditionalFormatting sqref="AI246">
    <cfRule type="cellIs" dxfId="156" priority="37" operator="lessThan">
      <formula>0</formula>
    </cfRule>
  </conditionalFormatting>
  <conditionalFormatting sqref="AK246">
    <cfRule type="cellIs" dxfId="155" priority="36" operator="lessThan">
      <formula>0</formula>
    </cfRule>
  </conditionalFormatting>
  <conditionalFormatting sqref="AM246">
    <cfRule type="cellIs" dxfId="154" priority="35" operator="lessThan">
      <formula>0</formula>
    </cfRule>
  </conditionalFormatting>
  <conditionalFormatting sqref="AC247">
    <cfRule type="cellIs" dxfId="153" priority="24" operator="lessThan">
      <formula>0</formula>
    </cfRule>
  </conditionalFormatting>
  <conditionalFormatting sqref="AE247">
    <cfRule type="cellIs" dxfId="152" priority="23" operator="lessThan">
      <formula>0</formula>
    </cfRule>
  </conditionalFormatting>
  <conditionalFormatting sqref="AG247">
    <cfRule type="cellIs" dxfId="151" priority="22" operator="lessThan">
      <formula>0</formula>
    </cfRule>
  </conditionalFormatting>
  <conditionalFormatting sqref="AI247">
    <cfRule type="cellIs" dxfId="150" priority="21" operator="lessThan">
      <formula>0</formula>
    </cfRule>
  </conditionalFormatting>
  <conditionalFormatting sqref="AK247">
    <cfRule type="cellIs" dxfId="149" priority="20" operator="lessThan">
      <formula>0</formula>
    </cfRule>
  </conditionalFormatting>
  <conditionalFormatting sqref="Y123">
    <cfRule type="cellIs" dxfId="148" priority="19" operator="lessThan">
      <formula>0</formula>
    </cfRule>
  </conditionalFormatting>
  <conditionalFormatting sqref="K38">
    <cfRule type="cellIs" dxfId="147" priority="18" operator="lessThan">
      <formula>0</formula>
    </cfRule>
  </conditionalFormatting>
  <conditionalFormatting sqref="M38">
    <cfRule type="cellIs" dxfId="146" priority="17" operator="lessThan">
      <formula>0</formula>
    </cfRule>
  </conditionalFormatting>
  <conditionalFormatting sqref="O38">
    <cfRule type="cellIs" dxfId="145" priority="16" operator="lessThan">
      <formula>0</formula>
    </cfRule>
  </conditionalFormatting>
  <conditionalFormatting sqref="Q38">
    <cfRule type="cellIs" dxfId="144" priority="15" operator="lessThan">
      <formula>0</formula>
    </cfRule>
  </conditionalFormatting>
  <conditionalFormatting sqref="S38">
    <cfRule type="cellIs" dxfId="143" priority="14" operator="lessThan">
      <formula>0</formula>
    </cfRule>
  </conditionalFormatting>
  <conditionalFormatting sqref="W38">
    <cfRule type="cellIs" dxfId="142" priority="13" operator="lessThan">
      <formula>0</formula>
    </cfRule>
  </conditionalFormatting>
  <conditionalFormatting sqref="Y38">
    <cfRule type="cellIs" dxfId="141" priority="12" operator="lessThan">
      <formula>0</formula>
    </cfRule>
  </conditionalFormatting>
  <conditionalFormatting sqref="AA38">
    <cfRule type="cellIs" dxfId="140" priority="11" operator="lessThan">
      <formula>0</formula>
    </cfRule>
  </conditionalFormatting>
  <conditionalFormatting sqref="U38">
    <cfRule type="cellIs" dxfId="139" priority="10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454</v>
      </c>
      <c r="C5" s="16">
        <v>90</v>
      </c>
    </row>
    <row r="6" spans="1:8">
      <c r="A6" s="21">
        <v>2</v>
      </c>
      <c r="B6" s="11" t="s">
        <v>462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465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469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470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489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490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491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492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498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499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505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510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513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525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524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547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549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540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541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541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abSelected="1" zoomScaleNormal="100" workbookViewId="0">
      <selection activeCell="G15" sqref="G15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80" t="s">
        <v>245</v>
      </c>
      <c r="B1" s="480"/>
      <c r="C1" s="480"/>
      <c r="H1" s="158">
        <f>P!D3</f>
        <v>45852</v>
      </c>
    </row>
    <row r="2" spans="1:8" ht="27.75" customHeight="1">
      <c r="A2" s="481" t="s">
        <v>446</v>
      </c>
      <c r="B2" s="482"/>
      <c r="C2" s="483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449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450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451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452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453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454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455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456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457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458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459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460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461</v>
      </c>
      <c r="C18" s="201">
        <v>7900</v>
      </c>
      <c r="D18" s="161">
        <f t="shared" si="0"/>
        <v>7900</v>
      </c>
      <c r="E18" s="164">
        <f>SUM($D$3:D18)</f>
        <v>161048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161048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161048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161048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161048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161048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161048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161048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161048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161048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161048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161048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161048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161048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161048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161048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161048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161048</v>
      </c>
      <c r="D35" s="169"/>
      <c r="E35" s="170"/>
    </row>
    <row r="36" spans="1:6">
      <c r="A36" s="484" t="s">
        <v>573</v>
      </c>
      <c r="B36" s="485"/>
      <c r="C36" s="486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2025-08-03T06:59:27Z</cp:lastPrinted>
  <dcterms:created xsi:type="dcterms:W3CDTF">2024-07-22T13:09:54Z</dcterms:created>
  <dcterms:modified xsi:type="dcterms:W3CDTF">2025-08-04T06:32:12Z</dcterms:modified>
</cp:coreProperties>
</file>