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10-2025 STORE GH\13-22 OCT 2025\"/>
    </mc:Choice>
  </mc:AlternateContent>
  <xr:revisionPtr revIDLastSave="0" documentId="13_ncr:1_{F6FF0081-080F-49C9-AD9D-36E98DE08A9F}" xr6:coauthVersionLast="43" xr6:coauthVersionMax="43" xr10:uidLastSave="{00000000-0000-0000-0000-000000000000}"/>
  <bookViews>
    <workbookView xWindow="-120" yWindow="-120" windowWidth="20730" windowHeight="11160" tabRatio="906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S" sheetId="1" r:id="rId6"/>
    <sheet name="P" sheetId="2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6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5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31" l="1"/>
  <c r="D5" i="25"/>
  <c r="D6" i="25"/>
  <c r="D7" i="25"/>
  <c r="D8" i="25"/>
  <c r="D9" i="25"/>
  <c r="D10" i="25"/>
  <c r="D11" i="25"/>
  <c r="D12" i="25"/>
  <c r="I246" i="1" l="1"/>
  <c r="AC38" i="1" l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F48" i="28" s="1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I39" i="1" l="1"/>
  <c r="K39" i="1"/>
  <c r="O39" i="1"/>
  <c r="Q39" i="1"/>
  <c r="AC39" i="1"/>
  <c r="AE39" i="1"/>
  <c r="AG39" i="1"/>
  <c r="AI39" i="1"/>
  <c r="AK39" i="1"/>
  <c r="AM39" i="1"/>
  <c r="I40" i="1"/>
  <c r="K40" i="1"/>
  <c r="M40" i="1"/>
  <c r="O40" i="1"/>
  <c r="Q40" i="1"/>
  <c r="AC40" i="1"/>
  <c r="AE40" i="1"/>
  <c r="AG40" i="1"/>
  <c r="AI40" i="1"/>
  <c r="AK40" i="1"/>
  <c r="AM40" i="1"/>
  <c r="I124" i="1"/>
  <c r="K124" i="1"/>
  <c r="M124" i="1"/>
  <c r="Q124" i="1"/>
  <c r="AC124" i="1"/>
  <c r="AE124" i="1"/>
  <c r="AG124" i="1"/>
  <c r="AI124" i="1"/>
  <c r="AK124" i="1"/>
  <c r="AM124" i="1"/>
  <c r="I125" i="1"/>
  <c r="K125" i="1"/>
  <c r="M125" i="1"/>
  <c r="O125" i="1"/>
  <c r="Q125" i="1"/>
  <c r="AC125" i="1"/>
  <c r="AE125" i="1"/>
  <c r="AG125" i="1"/>
  <c r="AI125" i="1"/>
  <c r="AK125" i="1"/>
  <c r="AM125" i="1"/>
  <c r="I126" i="1"/>
  <c r="K126" i="1"/>
  <c r="M126" i="1"/>
  <c r="O126" i="1"/>
  <c r="Q126" i="1"/>
  <c r="AC126" i="1"/>
  <c r="AE126" i="1"/>
  <c r="AG126" i="1"/>
  <c r="AI126" i="1"/>
  <c r="AK126" i="1"/>
  <c r="AM126" i="1"/>
  <c r="I127" i="1"/>
  <c r="K127" i="1"/>
  <c r="M127" i="1"/>
  <c r="O127" i="1"/>
  <c r="Q127" i="1"/>
  <c r="AC127" i="1"/>
  <c r="AE127" i="1"/>
  <c r="AG127" i="1"/>
  <c r="AI127" i="1"/>
  <c r="AK127" i="1"/>
  <c r="AM127" i="1"/>
  <c r="I128" i="1"/>
  <c r="K128" i="1"/>
  <c r="M128" i="1"/>
  <c r="O128" i="1"/>
  <c r="Q128" i="1"/>
  <c r="AC128" i="1"/>
  <c r="AE128" i="1"/>
  <c r="AG128" i="1"/>
  <c r="AI128" i="1"/>
  <c r="AK128" i="1"/>
  <c r="AM128" i="1"/>
  <c r="I129" i="1"/>
  <c r="K129" i="1"/>
  <c r="M129" i="1"/>
  <c r="O129" i="1"/>
  <c r="Q129" i="1"/>
  <c r="AC129" i="1"/>
  <c r="AE129" i="1"/>
  <c r="AG129" i="1"/>
  <c r="AI129" i="1"/>
  <c r="AK129" i="1"/>
  <c r="AM129" i="1"/>
  <c r="I130" i="1"/>
  <c r="K130" i="1"/>
  <c r="M130" i="1"/>
  <c r="O130" i="1"/>
  <c r="Q130" i="1"/>
  <c r="AC130" i="1"/>
  <c r="AE130" i="1"/>
  <c r="AG130" i="1"/>
  <c r="AI130" i="1"/>
  <c r="AK130" i="1"/>
  <c r="AM130" i="1"/>
  <c r="I131" i="1"/>
  <c r="K131" i="1"/>
  <c r="M131" i="1"/>
  <c r="O131" i="1"/>
  <c r="Q131" i="1"/>
  <c r="AC131" i="1"/>
  <c r="AE131" i="1"/>
  <c r="AG131" i="1"/>
  <c r="AI131" i="1"/>
  <c r="AK131" i="1"/>
  <c r="AM131" i="1"/>
  <c r="I132" i="1"/>
  <c r="K132" i="1"/>
  <c r="M132" i="1"/>
  <c r="O132" i="1"/>
  <c r="Q132" i="1"/>
  <c r="AC132" i="1"/>
  <c r="AE132" i="1"/>
  <c r="AG132" i="1"/>
  <c r="AI132" i="1"/>
  <c r="AK132" i="1"/>
  <c r="AM132" i="1"/>
  <c r="I133" i="1"/>
  <c r="K133" i="1"/>
  <c r="M133" i="1"/>
  <c r="O133" i="1"/>
  <c r="Q133" i="1"/>
  <c r="AC133" i="1"/>
  <c r="AE133" i="1"/>
  <c r="AG133" i="1"/>
  <c r="AI133" i="1"/>
  <c r="AK133" i="1"/>
  <c r="AM133" i="1"/>
  <c r="I134" i="1"/>
  <c r="K134" i="1"/>
  <c r="M134" i="1"/>
  <c r="O134" i="1"/>
  <c r="Q134" i="1"/>
  <c r="AC134" i="1"/>
  <c r="AE134" i="1"/>
  <c r="AG134" i="1"/>
  <c r="AI134" i="1"/>
  <c r="AK134" i="1"/>
  <c r="AM134" i="1"/>
  <c r="I135" i="1"/>
  <c r="K135" i="1"/>
  <c r="M135" i="1"/>
  <c r="O135" i="1"/>
  <c r="Q135" i="1"/>
  <c r="AC135" i="1"/>
  <c r="AE135" i="1"/>
  <c r="AG135" i="1"/>
  <c r="AI135" i="1"/>
  <c r="AK135" i="1"/>
  <c r="AM135" i="1"/>
  <c r="I136" i="1"/>
  <c r="K136" i="1"/>
  <c r="M136" i="1"/>
  <c r="O136" i="1"/>
  <c r="Q136" i="1"/>
  <c r="AC136" i="1"/>
  <c r="AE136" i="1"/>
  <c r="AG136" i="1"/>
  <c r="AI136" i="1"/>
  <c r="AK136" i="1"/>
  <c r="AM136" i="1"/>
  <c r="I137" i="1"/>
  <c r="K137" i="1"/>
  <c r="M137" i="1"/>
  <c r="O137" i="1"/>
  <c r="Q137" i="1"/>
  <c r="AC137" i="1"/>
  <c r="AE137" i="1"/>
  <c r="AG137" i="1"/>
  <c r="AI137" i="1"/>
  <c r="AK137" i="1"/>
  <c r="AM137" i="1"/>
  <c r="I177" i="1"/>
  <c r="K177" i="1"/>
  <c r="M177" i="1"/>
  <c r="O177" i="1"/>
  <c r="Q177" i="1"/>
  <c r="AC177" i="1"/>
  <c r="AE177" i="1"/>
  <c r="AG177" i="1"/>
  <c r="AI177" i="1"/>
  <c r="AK177" i="1"/>
  <c r="AM177" i="1"/>
  <c r="I178" i="1"/>
  <c r="K178" i="1"/>
  <c r="M178" i="1"/>
  <c r="O178" i="1"/>
  <c r="Q178" i="1"/>
  <c r="AC178" i="1"/>
  <c r="AE178" i="1"/>
  <c r="AG178" i="1"/>
  <c r="AI178" i="1"/>
  <c r="AK178" i="1"/>
  <c r="AM178" i="1"/>
  <c r="I179" i="1"/>
  <c r="K179" i="1"/>
  <c r="M179" i="1"/>
  <c r="O179" i="1"/>
  <c r="Q179" i="1"/>
  <c r="AC179" i="1"/>
  <c r="AE179" i="1"/>
  <c r="AG179" i="1"/>
  <c r="AI179" i="1"/>
  <c r="AK179" i="1"/>
  <c r="AM179" i="1"/>
  <c r="I180" i="1"/>
  <c r="K180" i="1"/>
  <c r="M180" i="1"/>
  <c r="O180" i="1"/>
  <c r="Q180" i="1"/>
  <c r="AC180" i="1"/>
  <c r="AE180" i="1"/>
  <c r="AG180" i="1"/>
  <c r="AI180" i="1"/>
  <c r="AK180" i="1"/>
  <c r="AM180" i="1"/>
  <c r="I181" i="1"/>
  <c r="K181" i="1"/>
  <c r="M181" i="1"/>
  <c r="O181" i="1"/>
  <c r="Q181" i="1"/>
  <c r="AC181" i="1"/>
  <c r="AE181" i="1"/>
  <c r="AG181" i="1"/>
  <c r="AI181" i="1"/>
  <c r="AK181" i="1"/>
  <c r="AM181" i="1"/>
  <c r="I182" i="1"/>
  <c r="K182" i="1"/>
  <c r="M182" i="1"/>
  <c r="O182" i="1"/>
  <c r="Q182" i="1"/>
  <c r="AC182" i="1"/>
  <c r="AE182" i="1"/>
  <c r="AG182" i="1"/>
  <c r="AI182" i="1"/>
  <c r="AK182" i="1"/>
  <c r="AM182" i="1"/>
  <c r="I183" i="1"/>
  <c r="K183" i="1"/>
  <c r="M183" i="1"/>
  <c r="O183" i="1"/>
  <c r="Q183" i="1"/>
  <c r="AC183" i="1"/>
  <c r="AE183" i="1"/>
  <c r="AG183" i="1"/>
  <c r="AI183" i="1"/>
  <c r="AK183" i="1"/>
  <c r="AM183" i="1"/>
  <c r="I184" i="1"/>
  <c r="K184" i="1"/>
  <c r="M184" i="1"/>
  <c r="O184" i="1"/>
  <c r="Q184" i="1"/>
  <c r="AC184" i="1"/>
  <c r="AE184" i="1"/>
  <c r="AG184" i="1"/>
  <c r="AI184" i="1"/>
  <c r="AK184" i="1"/>
  <c r="AM184" i="1"/>
  <c r="I185" i="1"/>
  <c r="K185" i="1"/>
  <c r="M185" i="1"/>
  <c r="O185" i="1"/>
  <c r="Q185" i="1"/>
  <c r="AC185" i="1"/>
  <c r="AE185" i="1"/>
  <c r="AG185" i="1"/>
  <c r="AI185" i="1"/>
  <c r="AK185" i="1"/>
  <c r="AM185" i="1"/>
  <c r="I186" i="1"/>
  <c r="K186" i="1"/>
  <c r="M186" i="1"/>
  <c r="O186" i="1"/>
  <c r="Q186" i="1"/>
  <c r="AC186" i="1"/>
  <c r="AE186" i="1"/>
  <c r="AG186" i="1"/>
  <c r="AI186" i="1"/>
  <c r="AK186" i="1"/>
  <c r="AM186" i="1"/>
  <c r="I187" i="1"/>
  <c r="K187" i="1"/>
  <c r="M187" i="1"/>
  <c r="O187" i="1"/>
  <c r="Q187" i="1"/>
  <c r="AC187" i="1"/>
  <c r="AE187" i="1"/>
  <c r="AG187" i="1"/>
  <c r="AI187" i="1"/>
  <c r="AK187" i="1"/>
  <c r="AM187" i="1"/>
  <c r="I188" i="1"/>
  <c r="K188" i="1"/>
  <c r="M188" i="1"/>
  <c r="O188" i="1"/>
  <c r="Q188" i="1"/>
  <c r="AC188" i="1"/>
  <c r="AE188" i="1"/>
  <c r="AG188" i="1"/>
  <c r="AI188" i="1"/>
  <c r="AK188" i="1"/>
  <c r="AM188" i="1"/>
  <c r="I189" i="1"/>
  <c r="K189" i="1"/>
  <c r="M189" i="1"/>
  <c r="O189" i="1"/>
  <c r="Q189" i="1"/>
  <c r="AC189" i="1"/>
  <c r="AE189" i="1"/>
  <c r="AG189" i="1"/>
  <c r="AI189" i="1"/>
  <c r="AK189" i="1"/>
  <c r="AM189" i="1"/>
  <c r="I190" i="1"/>
  <c r="K190" i="1"/>
  <c r="M190" i="1"/>
  <c r="O190" i="1"/>
  <c r="Q190" i="1"/>
  <c r="AC190" i="1"/>
  <c r="AE190" i="1"/>
  <c r="AG190" i="1"/>
  <c r="AI190" i="1"/>
  <c r="AK190" i="1"/>
  <c r="AM190" i="1"/>
  <c r="I191" i="1"/>
  <c r="K191" i="1"/>
  <c r="M191" i="1"/>
  <c r="O191" i="1"/>
  <c r="Q191" i="1"/>
  <c r="AC191" i="1"/>
  <c r="AE191" i="1"/>
  <c r="AG191" i="1"/>
  <c r="AI191" i="1"/>
  <c r="AK191" i="1"/>
  <c r="AM191" i="1"/>
  <c r="I192" i="1"/>
  <c r="K192" i="1"/>
  <c r="M192" i="1"/>
  <c r="O192" i="1"/>
  <c r="Q192" i="1"/>
  <c r="AC192" i="1"/>
  <c r="AE192" i="1"/>
  <c r="AG192" i="1"/>
  <c r="AI192" i="1"/>
  <c r="AK192" i="1"/>
  <c r="AM192" i="1"/>
  <c r="I193" i="1"/>
  <c r="K193" i="1"/>
  <c r="M193" i="1"/>
  <c r="O193" i="1"/>
  <c r="Q193" i="1"/>
  <c r="AC193" i="1"/>
  <c r="AE193" i="1"/>
  <c r="AG193" i="1"/>
  <c r="AI193" i="1"/>
  <c r="AK193" i="1"/>
  <c r="AM193" i="1"/>
  <c r="I194" i="1"/>
  <c r="K194" i="1"/>
  <c r="M194" i="1"/>
  <c r="O194" i="1"/>
  <c r="Q194" i="1"/>
  <c r="AC194" i="1"/>
  <c r="AE194" i="1"/>
  <c r="AG194" i="1"/>
  <c r="AI194" i="1"/>
  <c r="AK194" i="1"/>
  <c r="AM194" i="1"/>
  <c r="I195" i="1"/>
  <c r="K195" i="1"/>
  <c r="M195" i="1"/>
  <c r="O195" i="1"/>
  <c r="Q195" i="1"/>
  <c r="AC195" i="1"/>
  <c r="AE195" i="1"/>
  <c r="AG195" i="1"/>
  <c r="AI195" i="1"/>
  <c r="AK195" i="1"/>
  <c r="AM195" i="1"/>
  <c r="I196" i="1"/>
  <c r="K196" i="1"/>
  <c r="M196" i="1"/>
  <c r="O196" i="1"/>
  <c r="Q196" i="1"/>
  <c r="AC196" i="1"/>
  <c r="AE196" i="1"/>
  <c r="AG196" i="1"/>
  <c r="AI196" i="1"/>
  <c r="AK196" i="1"/>
  <c r="AM196" i="1"/>
  <c r="I197" i="1"/>
  <c r="K197" i="1"/>
  <c r="M197" i="1"/>
  <c r="O197" i="1"/>
  <c r="Q197" i="1"/>
  <c r="AC197" i="1"/>
  <c r="AE197" i="1"/>
  <c r="AG197" i="1"/>
  <c r="AI197" i="1"/>
  <c r="AK197" i="1"/>
  <c r="AM197" i="1"/>
  <c r="I198" i="1"/>
  <c r="K198" i="1"/>
  <c r="M198" i="1"/>
  <c r="O198" i="1"/>
  <c r="Q198" i="1"/>
  <c r="AC198" i="1"/>
  <c r="AE198" i="1"/>
  <c r="AG198" i="1"/>
  <c r="AI198" i="1"/>
  <c r="AK198" i="1"/>
  <c r="AM198" i="1"/>
  <c r="I199" i="1"/>
  <c r="K199" i="1"/>
  <c r="M199" i="1"/>
  <c r="O199" i="1"/>
  <c r="Q199" i="1"/>
  <c r="AC199" i="1"/>
  <c r="AE199" i="1"/>
  <c r="AG199" i="1"/>
  <c r="AI199" i="1"/>
  <c r="AK199" i="1"/>
  <c r="AM199" i="1"/>
  <c r="I200" i="1"/>
  <c r="K200" i="1"/>
  <c r="M200" i="1"/>
  <c r="O200" i="1"/>
  <c r="Q200" i="1"/>
  <c r="AC200" i="1"/>
  <c r="AE200" i="1"/>
  <c r="AG200" i="1"/>
  <c r="AI200" i="1"/>
  <c r="AK200" i="1"/>
  <c r="AM200" i="1"/>
  <c r="I201" i="1"/>
  <c r="K201" i="1"/>
  <c r="M201" i="1"/>
  <c r="O201" i="1"/>
  <c r="Q201" i="1"/>
  <c r="AC201" i="1"/>
  <c r="AE201" i="1"/>
  <c r="AG201" i="1"/>
  <c r="AI201" i="1"/>
  <c r="AK201" i="1"/>
  <c r="AM201" i="1"/>
  <c r="I202" i="1"/>
  <c r="K202" i="1"/>
  <c r="M202" i="1"/>
  <c r="O202" i="1"/>
  <c r="Q202" i="1"/>
  <c r="AC202" i="1"/>
  <c r="AE202" i="1"/>
  <c r="AG202" i="1"/>
  <c r="AI202" i="1"/>
  <c r="AK202" i="1"/>
  <c r="AM202" i="1"/>
  <c r="I203" i="1"/>
  <c r="K203" i="1"/>
  <c r="M203" i="1"/>
  <c r="O203" i="1"/>
  <c r="Q203" i="1"/>
  <c r="AC203" i="1"/>
  <c r="AE203" i="1"/>
  <c r="AG203" i="1"/>
  <c r="AI203" i="1"/>
  <c r="AK203" i="1"/>
  <c r="AM203" i="1"/>
  <c r="I204" i="1"/>
  <c r="K204" i="1"/>
  <c r="M204" i="1"/>
  <c r="O204" i="1"/>
  <c r="Q204" i="1"/>
  <c r="AC204" i="1"/>
  <c r="AE204" i="1"/>
  <c r="AG204" i="1"/>
  <c r="AI204" i="1"/>
  <c r="AK204" i="1"/>
  <c r="AM204" i="1"/>
  <c r="I205" i="1"/>
  <c r="K205" i="1"/>
  <c r="M205" i="1"/>
  <c r="O205" i="1"/>
  <c r="Q205" i="1"/>
  <c r="AC205" i="1"/>
  <c r="AE205" i="1"/>
  <c r="AG205" i="1"/>
  <c r="AI205" i="1"/>
  <c r="AK205" i="1"/>
  <c r="AM205" i="1"/>
  <c r="I206" i="1"/>
  <c r="K206" i="1"/>
  <c r="M206" i="1"/>
  <c r="O206" i="1"/>
  <c r="Q206" i="1"/>
  <c r="AC206" i="1"/>
  <c r="AE206" i="1"/>
  <c r="AG206" i="1"/>
  <c r="AI206" i="1"/>
  <c r="AK206" i="1"/>
  <c r="AM206" i="1"/>
  <c r="I207" i="1"/>
  <c r="K207" i="1"/>
  <c r="M207" i="1"/>
  <c r="O207" i="1"/>
  <c r="Q207" i="1"/>
  <c r="AC207" i="1"/>
  <c r="AE207" i="1"/>
  <c r="AG207" i="1"/>
  <c r="AI207" i="1"/>
  <c r="AK207" i="1"/>
  <c r="AM207" i="1"/>
  <c r="I208" i="1"/>
  <c r="K208" i="1"/>
  <c r="M208" i="1"/>
  <c r="O208" i="1"/>
  <c r="Q208" i="1"/>
  <c r="AC208" i="1"/>
  <c r="AE208" i="1"/>
  <c r="AG208" i="1"/>
  <c r="AI208" i="1"/>
  <c r="AK208" i="1"/>
  <c r="AM208" i="1"/>
  <c r="I209" i="1"/>
  <c r="K209" i="1"/>
  <c r="M209" i="1"/>
  <c r="O209" i="1"/>
  <c r="Q209" i="1"/>
  <c r="AC209" i="1"/>
  <c r="AE209" i="1"/>
  <c r="AG209" i="1"/>
  <c r="AI209" i="1"/>
  <c r="AK209" i="1"/>
  <c r="AM209" i="1"/>
  <c r="I210" i="1"/>
  <c r="K210" i="1"/>
  <c r="M210" i="1"/>
  <c r="O210" i="1"/>
  <c r="Q210" i="1"/>
  <c r="AC210" i="1"/>
  <c r="AE210" i="1"/>
  <c r="AG210" i="1"/>
  <c r="AI210" i="1"/>
  <c r="AK210" i="1"/>
  <c r="AM210" i="1"/>
  <c r="I211" i="1"/>
  <c r="K211" i="1"/>
  <c r="M211" i="1"/>
  <c r="O211" i="1"/>
  <c r="Q211" i="1"/>
  <c r="AC211" i="1"/>
  <c r="AE211" i="1"/>
  <c r="AG211" i="1"/>
  <c r="AI211" i="1"/>
  <c r="AK211" i="1"/>
  <c r="AM211" i="1"/>
  <c r="I212" i="1"/>
  <c r="K212" i="1"/>
  <c r="M212" i="1"/>
  <c r="O212" i="1"/>
  <c r="Q212" i="1"/>
  <c r="AC212" i="1"/>
  <c r="AE212" i="1"/>
  <c r="AG212" i="1"/>
  <c r="AI212" i="1"/>
  <c r="AK212" i="1"/>
  <c r="AM212" i="1"/>
  <c r="I213" i="1"/>
  <c r="K213" i="1"/>
  <c r="M213" i="1"/>
  <c r="O213" i="1"/>
  <c r="Q213" i="1"/>
  <c r="AC213" i="1"/>
  <c r="AE213" i="1"/>
  <c r="AG213" i="1"/>
  <c r="AI213" i="1"/>
  <c r="AK213" i="1"/>
  <c r="AM213" i="1"/>
  <c r="I228" i="1"/>
  <c r="K228" i="1"/>
  <c r="M228" i="1"/>
  <c r="O228" i="1"/>
  <c r="Q228" i="1"/>
  <c r="AC228" i="1"/>
  <c r="AE228" i="1"/>
  <c r="AG228" i="1"/>
  <c r="AI228" i="1"/>
  <c r="AK228" i="1"/>
  <c r="AM228" i="1"/>
  <c r="I229" i="1"/>
  <c r="K229" i="1"/>
  <c r="M229" i="1"/>
  <c r="O229" i="1"/>
  <c r="Q229" i="1"/>
  <c r="AC229" i="1"/>
  <c r="AE229" i="1"/>
  <c r="AG229" i="1"/>
  <c r="AI229" i="1"/>
  <c r="AK229" i="1"/>
  <c r="AM229" i="1"/>
  <c r="I243" i="1"/>
  <c r="K243" i="1"/>
  <c r="M243" i="1"/>
  <c r="O243" i="1"/>
  <c r="Q243" i="1"/>
  <c r="AC243" i="1"/>
  <c r="AE243" i="1"/>
  <c r="AG243" i="1"/>
  <c r="AI243" i="1"/>
  <c r="AK243" i="1"/>
  <c r="AM243" i="1"/>
  <c r="I244" i="1"/>
  <c r="K244" i="1"/>
  <c r="M244" i="1"/>
  <c r="O244" i="1"/>
  <c r="Q244" i="1"/>
  <c r="AC244" i="1"/>
  <c r="AE244" i="1"/>
  <c r="AG244" i="1"/>
  <c r="AI244" i="1"/>
  <c r="AK244" i="1"/>
  <c r="AM244" i="1"/>
  <c r="Q248" i="1" l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Q246" i="1"/>
  <c r="O246" i="1"/>
  <c r="M246" i="1"/>
  <c r="K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D5" i="40"/>
  <c r="G5" i="40" s="1"/>
  <c r="D6" i="40"/>
  <c r="D7" i="40"/>
  <c r="D8" i="40"/>
  <c r="D9" i="40"/>
  <c r="G9" i="40" s="1"/>
  <c r="D10" i="40"/>
  <c r="D11" i="40"/>
  <c r="D12" i="40"/>
  <c r="D13" i="40"/>
  <c r="G13" i="40" s="1"/>
  <c r="D14" i="40"/>
  <c r="D15" i="40"/>
  <c r="D16" i="40"/>
  <c r="D17" i="40"/>
  <c r="G17" i="40" s="1"/>
  <c r="D18" i="40"/>
  <c r="D19" i="40"/>
  <c r="D20" i="40"/>
  <c r="D21" i="40"/>
  <c r="G21" i="40" s="1"/>
  <c r="D22" i="40"/>
  <c r="D23" i="40"/>
  <c r="D24" i="40"/>
  <c r="D25" i="40"/>
  <c r="G25" i="40" s="1"/>
  <c r="D26" i="40"/>
  <c r="D27" i="40"/>
  <c r="D28" i="40"/>
  <c r="D29" i="40"/>
  <c r="G29" i="40" s="1"/>
  <c r="D30" i="40"/>
  <c r="D31" i="40"/>
  <c r="D32" i="40"/>
  <c r="D33" i="40"/>
  <c r="G33" i="40" s="1"/>
  <c r="D34" i="40"/>
  <c r="D35" i="40"/>
  <c r="D36" i="40"/>
  <c r="D37" i="40"/>
  <c r="G37" i="40" s="1"/>
  <c r="D38" i="40"/>
  <c r="D39" i="40"/>
  <c r="D40" i="40"/>
  <c r="D41" i="40"/>
  <c r="G41" i="40" s="1"/>
  <c r="D42" i="40"/>
  <c r="D43" i="40"/>
  <c r="D44" i="40"/>
  <c r="D45" i="40"/>
  <c r="G45" i="40" s="1"/>
  <c r="D46" i="40"/>
  <c r="D47" i="40"/>
  <c r="D48" i="40"/>
  <c r="D49" i="40"/>
  <c r="G49" i="40" s="1"/>
  <c r="D50" i="40"/>
  <c r="D51" i="40"/>
  <c r="D52" i="40"/>
  <c r="D53" i="40"/>
  <c r="G53" i="40" s="1"/>
  <c r="D54" i="40"/>
  <c r="D55" i="40"/>
  <c r="D56" i="40"/>
  <c r="D57" i="40"/>
  <c r="G57" i="40" s="1"/>
  <c r="D58" i="40"/>
  <c r="D59" i="40"/>
  <c r="D60" i="40"/>
  <c r="D61" i="40"/>
  <c r="G61" i="40" s="1"/>
  <c r="D62" i="40"/>
  <c r="D63" i="40"/>
  <c r="D64" i="40"/>
  <c r="D65" i="40"/>
  <c r="G65" i="40" s="1"/>
  <c r="D66" i="40"/>
  <c r="D67" i="40"/>
  <c r="D68" i="40"/>
  <c r="D69" i="40"/>
  <c r="G69" i="40" s="1"/>
  <c r="D70" i="40"/>
  <c r="D71" i="40"/>
  <c r="D72" i="40"/>
  <c r="D73" i="40"/>
  <c r="G73" i="40" s="1"/>
  <c r="D74" i="40"/>
  <c r="D75" i="40"/>
  <c r="D76" i="40"/>
  <c r="D77" i="40"/>
  <c r="G77" i="40" s="1"/>
  <c r="D78" i="40"/>
  <c r="D79" i="40"/>
  <c r="D80" i="40"/>
  <c r="D81" i="40"/>
  <c r="G81" i="40" s="1"/>
  <c r="D82" i="40"/>
  <c r="D83" i="40"/>
  <c r="D84" i="40"/>
  <c r="D85" i="40"/>
  <c r="G85" i="40" s="1"/>
  <c r="D86" i="40"/>
  <c r="D87" i="40"/>
  <c r="D88" i="40"/>
  <c r="D89" i="40"/>
  <c r="G89" i="40" s="1"/>
  <c r="D90" i="40"/>
  <c r="D91" i="40"/>
  <c r="D92" i="40"/>
  <c r="D93" i="40"/>
  <c r="G93" i="40" s="1"/>
  <c r="D94" i="40"/>
  <c r="D95" i="40"/>
  <c r="D96" i="40"/>
  <c r="D97" i="40"/>
  <c r="G97" i="40" s="1"/>
  <c r="D98" i="40"/>
  <c r="D99" i="40"/>
  <c r="D100" i="40"/>
  <c r="D101" i="40"/>
  <c r="G101" i="40" s="1"/>
  <c r="D102" i="40"/>
  <c r="D103" i="40"/>
  <c r="D104" i="40"/>
  <c r="D105" i="40"/>
  <c r="G105" i="40" s="1"/>
  <c r="D106" i="40"/>
  <c r="D107" i="40"/>
  <c r="D108" i="40"/>
  <c r="D109" i="40"/>
  <c r="G109" i="40" s="1"/>
  <c r="D110" i="40"/>
  <c r="D111" i="40"/>
  <c r="D112" i="40"/>
  <c r="D113" i="40"/>
  <c r="G113" i="40" s="1"/>
  <c r="D114" i="40"/>
  <c r="D115" i="40"/>
  <c r="D116" i="40"/>
  <c r="D117" i="40"/>
  <c r="G117" i="40" s="1"/>
  <c r="D118" i="40"/>
  <c r="D119" i="40"/>
  <c r="D120" i="40"/>
  <c r="D121" i="40"/>
  <c r="G121" i="40" s="1"/>
  <c r="D122" i="40"/>
  <c r="D123" i="40"/>
  <c r="D124" i="40"/>
  <c r="D125" i="40"/>
  <c r="G125" i="40" s="1"/>
  <c r="D126" i="40"/>
  <c r="D127" i="40"/>
  <c r="D128" i="40"/>
  <c r="D129" i="40"/>
  <c r="G129" i="40" s="1"/>
  <c r="D130" i="40"/>
  <c r="D131" i="40"/>
  <c r="D132" i="40"/>
  <c r="D133" i="40"/>
  <c r="G133" i="40" s="1"/>
  <c r="D134" i="40"/>
  <c r="D135" i="40"/>
  <c r="D136" i="40"/>
  <c r="D137" i="40"/>
  <c r="G137" i="40" s="1"/>
  <c r="D138" i="40"/>
  <c r="D139" i="40"/>
  <c r="D140" i="40"/>
  <c r="D141" i="40"/>
  <c r="G141" i="40" s="1"/>
  <c r="D142" i="40"/>
  <c r="D143" i="40"/>
  <c r="D144" i="40"/>
  <c r="D145" i="40"/>
  <c r="G145" i="40" s="1"/>
  <c r="D146" i="40"/>
  <c r="D147" i="40"/>
  <c r="D148" i="40"/>
  <c r="D149" i="40"/>
  <c r="G149" i="40" s="1"/>
  <c r="D150" i="40"/>
  <c r="D151" i="40"/>
  <c r="D152" i="40"/>
  <c r="D153" i="40"/>
  <c r="G153" i="40" s="1"/>
  <c r="D154" i="40"/>
  <c r="D155" i="40"/>
  <c r="D156" i="40"/>
  <c r="D157" i="40"/>
  <c r="G157" i="40" s="1"/>
  <c r="D158" i="40"/>
  <c r="D159" i="40"/>
  <c r="D160" i="40"/>
  <c r="D161" i="40"/>
  <c r="G161" i="40" s="1"/>
  <c r="D162" i="40"/>
  <c r="D163" i="40"/>
  <c r="D164" i="40"/>
  <c r="D165" i="40"/>
  <c r="G165" i="40" s="1"/>
  <c r="D166" i="40"/>
  <c r="D167" i="40"/>
  <c r="D168" i="40"/>
  <c r="D169" i="40"/>
  <c r="G169" i="40" s="1"/>
  <c r="D170" i="40"/>
  <c r="D171" i="40"/>
  <c r="D172" i="40"/>
  <c r="D173" i="40"/>
  <c r="G173" i="40" s="1"/>
  <c r="D174" i="40"/>
  <c r="D175" i="40"/>
  <c r="D176" i="40"/>
  <c r="D177" i="40"/>
  <c r="G177" i="40" s="1"/>
  <c r="D178" i="40"/>
  <c r="D179" i="40"/>
  <c r="D180" i="40"/>
  <c r="D181" i="40"/>
  <c r="G181" i="40" s="1"/>
  <c r="D182" i="40"/>
  <c r="D183" i="40"/>
  <c r="D184" i="40"/>
  <c r="D185" i="40"/>
  <c r="G185" i="40" s="1"/>
  <c r="D186" i="40"/>
  <c r="D187" i="40"/>
  <c r="D188" i="40"/>
  <c r="D189" i="40"/>
  <c r="G189" i="40" s="1"/>
  <c r="D190" i="40"/>
  <c r="D191" i="40"/>
  <c r="D192" i="40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90" i="40" l="1"/>
  <c r="G186" i="40"/>
  <c r="G174" i="40"/>
  <c r="G170" i="40"/>
  <c r="G166" i="40"/>
  <c r="G158" i="40"/>
  <c r="G154" i="40"/>
  <c r="G150" i="40"/>
  <c r="G146" i="40"/>
  <c r="G142" i="40"/>
  <c r="G138" i="40"/>
  <c r="G134" i="40"/>
  <c r="G130" i="40"/>
  <c r="G126" i="40"/>
  <c r="G118" i="40"/>
  <c r="G114" i="40"/>
  <c r="G110" i="40"/>
  <c r="G106" i="40"/>
  <c r="G102" i="40"/>
  <c r="G98" i="40"/>
  <c r="G94" i="40"/>
  <c r="G90" i="40"/>
  <c r="G86" i="40"/>
  <c r="G82" i="40"/>
  <c r="G78" i="40"/>
  <c r="G74" i="40"/>
  <c r="G70" i="40"/>
  <c r="G66" i="40"/>
  <c r="G62" i="40"/>
  <c r="G58" i="40"/>
  <c r="G54" i="40"/>
  <c r="G50" i="40"/>
  <c r="G46" i="40"/>
  <c r="G42" i="40"/>
  <c r="G38" i="40"/>
  <c r="G34" i="40"/>
  <c r="G30" i="40"/>
  <c r="G26" i="40"/>
  <c r="G22" i="40"/>
  <c r="G18" i="40"/>
  <c r="G14" i="40"/>
  <c r="G10" i="40"/>
  <c r="G6" i="40"/>
  <c r="G192" i="40"/>
  <c r="G188" i="40"/>
  <c r="G184" i="40"/>
  <c r="G180" i="40"/>
  <c r="G176" i="40"/>
  <c r="G172" i="40"/>
  <c r="G168" i="40"/>
  <c r="G164" i="40"/>
  <c r="G160" i="40"/>
  <c r="G156" i="40"/>
  <c r="G152" i="40"/>
  <c r="G148" i="40"/>
  <c r="G144" i="40"/>
  <c r="G140" i="40"/>
  <c r="G136" i="40"/>
  <c r="G128" i="40"/>
  <c r="G124" i="40"/>
  <c r="G116" i="40"/>
  <c r="G112" i="40"/>
  <c r="G108" i="40"/>
  <c r="G104" i="40"/>
  <c r="G100" i="40"/>
  <c r="G96" i="40"/>
  <c r="G92" i="40"/>
  <c r="G88" i="40"/>
  <c r="G84" i="40"/>
  <c r="G80" i="40"/>
  <c r="G76" i="40"/>
  <c r="G72" i="40"/>
  <c r="G68" i="40"/>
  <c r="G64" i="40"/>
  <c r="G60" i="40"/>
  <c r="G52" i="40"/>
  <c r="G48" i="40"/>
  <c r="G44" i="40"/>
  <c r="G40" i="40"/>
  <c r="G36" i="40"/>
  <c r="G32" i="40"/>
  <c r="G28" i="40"/>
  <c r="G24" i="40"/>
  <c r="G20" i="40"/>
  <c r="G16" i="40"/>
  <c r="G12" i="40"/>
  <c r="G8" i="40"/>
  <c r="G4" i="40"/>
  <c r="G162" i="40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P249" i="2" s="1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Q249" i="2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P143" i="1" l="1"/>
  <c r="AQ143" i="1" s="1"/>
  <c r="K248" i="20"/>
  <c r="E247" i="46"/>
  <c r="G247" i="46" s="1"/>
  <c r="K247" i="1"/>
  <c r="M1" i="1"/>
  <c r="J1" i="1"/>
  <c r="AJ249" i="2"/>
  <c r="F247" i="1" s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47" i="15" l="1"/>
  <c r="AK249" i="2"/>
  <c r="AO247" i="1" s="1"/>
  <c r="Q187" i="15"/>
  <c r="Q1" i="1"/>
  <c r="N1" i="1"/>
  <c r="O55" i="15"/>
  <c r="Q117" i="15"/>
  <c r="O52" i="15"/>
  <c r="P52" i="15" s="1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P235" i="15" s="1"/>
  <c r="AP247" i="1"/>
  <c r="AQ247" i="1" s="1"/>
  <c r="K248" i="15"/>
  <c r="T248" i="15" s="1"/>
  <c r="V248" i="20"/>
  <c r="AJ218" i="15"/>
  <c r="L218" i="15"/>
  <c r="L109" i="15"/>
  <c r="F109" i="15"/>
  <c r="L239" i="15"/>
  <c r="L95" i="15"/>
  <c r="AJ95" i="15"/>
  <c r="F149" i="15"/>
  <c r="L149" i="15"/>
  <c r="AJ247" i="15"/>
  <c r="Q235" i="15"/>
  <c r="L247" i="15"/>
  <c r="F239" i="15"/>
  <c r="O223" i="15"/>
  <c r="P223" i="15" s="1"/>
  <c r="AJ123" i="15"/>
  <c r="F132" i="15"/>
  <c r="O177" i="15"/>
  <c r="P177" i="15" s="1"/>
  <c r="Q177" i="15"/>
  <c r="O231" i="15"/>
  <c r="P231" i="15" s="1"/>
  <c r="L132" i="15"/>
  <c r="AJ82" i="15"/>
  <c r="AJ71" i="15"/>
  <c r="AJ242" i="15"/>
  <c r="L123" i="15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F29" i="15"/>
  <c r="F162" i="15"/>
  <c r="L64" i="15"/>
  <c r="F64" i="15"/>
  <c r="P58" i="15"/>
  <c r="L71" i="15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45" i="15"/>
  <c r="Q48" i="15"/>
  <c r="Q110" i="15"/>
  <c r="L29" i="15"/>
  <c r="F32" i="15"/>
  <c r="Q119" i="15"/>
  <c r="F38" i="15"/>
  <c r="AJ103" i="15"/>
  <c r="AJ148" i="15"/>
  <c r="Q136" i="15"/>
  <c r="F112" i="15"/>
  <c r="F27" i="15"/>
  <c r="Q140" i="15"/>
  <c r="AJ32" i="15"/>
  <c r="F99" i="15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L19" i="15"/>
  <c r="F19" i="15"/>
  <c r="F148" i="15"/>
  <c r="F102" i="15"/>
  <c r="AJ81" i="15"/>
  <c r="AJ102" i="15"/>
  <c r="L131" i="15"/>
  <c r="F61" i="15"/>
  <c r="AJ38" i="15"/>
  <c r="O25" i="15"/>
  <c r="P25" i="15" s="1"/>
  <c r="F131" i="15"/>
  <c r="AJ121" i="15"/>
  <c r="F83" i="15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03" i="15" l="1"/>
  <c r="Q114" i="15"/>
  <c r="Q81" i="15"/>
  <c r="Q112" i="15"/>
  <c r="O71" i="15"/>
  <c r="P71" i="15" s="1"/>
  <c r="O123" i="15"/>
  <c r="P123" i="15" s="1"/>
  <c r="Q99" i="15"/>
  <c r="Q205" i="15"/>
  <c r="Q24" i="15"/>
  <c r="Q83" i="15"/>
  <c r="Q247" i="15"/>
  <c r="Q102" i="15"/>
  <c r="Q209" i="15"/>
  <c r="O218" i="15"/>
  <c r="P218" i="15" s="1"/>
  <c r="Q101" i="15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<sst xmlns="http://schemas.openxmlformats.org/spreadsheetml/2006/main" count="2678" uniqueCount="553">
  <si>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</si>
  <si>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</si>
  <si>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</si>
  <si>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</si>
  <si>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</si>
  <si>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</si>
  <si>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</si>
  <si>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</si>
  <si>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</si>
  <si>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</si>
  <si>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</si>
  <si>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</si>
  <si>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</si>
  <si>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</si>
  <si>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</si>
  <si>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</si>
  <si>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</si>
  <si>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</si>
  <si>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</si>
  <si>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</si>
  <si>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</si>
  <si>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</si>
  <si>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</si>
  <si>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</si>
  <si>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</si>
  <si>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</si>
  <si>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</si>
  <si>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</si>
  <si>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</si>
  <si>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</si>
  <si>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</si>
  <si>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</si>
  <si>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</si>
  <si>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</si>
  <si>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</si>
  <si>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</si>
  <si>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</si>
  <si>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</si>
  <si>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</si>
  <si>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</si>
  <si>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</si>
  <si>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</si>
  <si>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</si>
  <si>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</si>
  <si>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</si>
  <si>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</si>
  <si>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</si>
  <si>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</si>
  <si>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</si>
  <si>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</si>
  <si>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</si>
  <si>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</si>
  <si>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</si>
  <si>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</si>
  <si>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</si>
  <si>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</si>
  <si>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</si>
  <si>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</si>
  <si>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</si>
  <si>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</si>
  <si>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</si>
  <si>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</si>
  <si>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</si>
  <si>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</si>
  <si>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</si>
  <si>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</si>
  <si>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</si>
  <si>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</si>
  <si>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</si>
  <si>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</si>
  <si>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</si>
  <si>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</si>
  <si>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</si>
  <si>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</si>
  <si>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</si>
  <si>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</si>
  <si>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</si>
  <si>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</si>
  <si>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</si>
  <si>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</si>
  <si>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</si>
  <si>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</si>
  <si>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</si>
  <si>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</si>
  <si>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</si>
  <si>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</si>
  <si>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</si>
  <si>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</si>
  <si>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</si>
  <si>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</si>
  <si>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</si>
  <si>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</si>
  <si>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</si>
  <si>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</si>
  <si>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</si>
  <si>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</si>
  <si>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</si>
  <si>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</si>
  <si>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</si>
  <si>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</si>
  <si>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</si>
  <si>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</si>
  <si>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</si>
  <si>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</si>
  <si>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</si>
  <si>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</si>
  <si>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</si>
  <si>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</si>
  <si>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</si>
  <si>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</si>
  <si>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</si>
  <si>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</si>
  <si>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</si>
  <si>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</si>
  <si>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</si>
  <si>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</si>
  <si>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</si>
  <si>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</si>
  <si>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</si>
  <si>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</si>
  <si>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</si>
  <si>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</si>
  <si>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</si>
  <si>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</si>
  <si>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</si>
  <si>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</si>
  <si>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</si>
  <si>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</si>
  <si>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</si>
  <si>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</si>
  <si>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</si>
  <si>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</si>
  <si>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</si>
  <si>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</si>
  <si>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</si>
  <si>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</si>
  <si>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</si>
  <si>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</si>
  <si>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</si>
  <si>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</si>
  <si>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</si>
  <si>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</si>
  <si>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</si>
  <si>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</si>
  <si>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</si>
  <si>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</si>
  <si>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</si>
  <si>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</si>
  <si>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</si>
  <si>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</si>
  <si>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</si>
  <si>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</si>
  <si>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</si>
  <si>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</si>
  <si>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</si>
  <si>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</si>
  <si>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</si>
  <si>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</si>
  <si>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</si>
  <si>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</si>
  <si>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</si>
  <si>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</si>
  <si>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</si>
  <si>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</si>
  <si>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</si>
  <si>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</si>
  <si>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</si>
  <si>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</si>
  <si>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</si>
  <si>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</si>
  <si>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</si>
  <si>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</si>
  <si>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</si>
  <si>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</si>
  <si>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</si>
  <si>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</si>
  <si>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</si>
  <si>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</si>
  <si>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</si>
  <si>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</si>
  <si>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</si>
  <si>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</si>
  <si>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</si>
  <si>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</si>
  <si>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</si>
  <si>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</si>
  <si>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</si>
  <si>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</si>
  <si>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</si>
  <si>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</si>
  <si>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</si>
  <si>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</si>
  <si>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</si>
  <si>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</si>
  <si>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</si>
  <si>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</si>
  <si>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</si>
  <si>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</si>
  <si>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</si>
  <si>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</si>
  <si>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</si>
  <si>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</si>
  <si>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</si>
  <si>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</si>
  <si>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</si>
  <si>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</si>
  <si>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</si>
  <si>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</si>
  <si>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</si>
  <si>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</si>
  <si>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</si>
  <si>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</si>
  <si>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</si>
  <si>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</si>
  <si>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</si>
  <si>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</si>
  <si>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</si>
  <si>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</si>
  <si>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</si>
  <si>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</si>
  <si>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</si>
  <si>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</si>
  <si>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</si>
  <si>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</si>
  <si>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</si>
  <si>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</si>
  <si>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</si>
  <si>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</si>
  <si>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</si>
  <si>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</si>
  <si>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</si>
  <si>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</si>
  <si>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</si>
  <si>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</si>
  <si>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</si>
  <si>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</si>
  <si>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</si>
  <si>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</si>
  <si>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</si>
  <si>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</si>
  <si>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</si>
  <si>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</si>
  <si>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</si>
  <si>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</si>
  <si>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</si>
  <si>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</si>
  <si>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</si>
  <si>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</si>
  <si>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</si>
  <si>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</si>
  <si>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</si>
  <si>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</si>
  <si>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</si>
  <si>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</si>
  <si>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</si>
  <si>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</si>
  <si>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</si>
  <si>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</si>
  <si>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</si>
  <si>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</si>
  <si>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</si>
  <si>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</si>
  <si>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</si>
  <si>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</si>
  <si>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</si>
  <si>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</si>
  <si>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</si>
  <si>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</si>
  <si>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</si>
  <si>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</si>
  <si>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</si>
  <si>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</si>
  <si>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</si>
  <si>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</si>
  <si>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</si>
  <si>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</si>
  <si>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</si>
  <si>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</si>
  <si>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</si>
  <si>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</si>
  <si>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</si>
  <si>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</si>
  <si>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</si>
  <si>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</si>
  <si>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</si>
  <si>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</si>
  <si>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</si>
  <si>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</si>
  <si>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</si>
  <si>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</si>
  <si>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</si>
  <si>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</si>
  <si>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</si>
  <si>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</si>
  <si>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</si>
  <si>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</si>
  <si>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</si>
  <si>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</si>
  <si>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</si>
  <si>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</si>
  <si>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</si>
  <si>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</si>
  <si>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</si>
  <si>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</si>
  <si>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</si>
  <si>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</si>
  <si>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</si>
  <si>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</si>
  <si>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</si>
  <si>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</si>
  <si>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</si>
  <si>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</si>
  <si>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</si>
  <si>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</si>
  <si>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</si>
  <si>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</si>
  <si>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</si>
  <si>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</si>
  <si>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</si>
  <si>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</si>
  <si>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</si>
  <si>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</si>
  <si>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</si>
  <si>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</si>
  <si>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</si>
  <si>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</si>
  <si>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</si>
  <si>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</si>
  <si>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</si>
  <si>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</si>
  <si>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</si>
  <si>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</si>
  <si>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</si>
  <si>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</si>
  <si>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</si>
  <si>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</si>
  <si>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</si>
  <si>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</si>
  <si>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</si>
  <si>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</si>
  <si>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</si>
  <si>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</si>
  <si>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</si>
  <si>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</si>
  <si>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</si>
  <si>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</si>
  <si>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</si>
  <si>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</si>
  <si>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</si>
  <si>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</si>
  <si>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</si>
  <si>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</si>
  <si>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</si>
  <si>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</si>
  <si>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</si>
  <si>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</si>
  <si>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</si>
  <si>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</si>
  <si>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</si>
  <si>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</si>
  <si>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</si>
  <si>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</si>
  <si>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</si>
  <si>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</si>
  <si>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</si>
  <si>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</si>
  <si>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</si>
  <si>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</si>
  <si>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</si>
  <si>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</si>
  <si>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</si>
  <si>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</si>
  <si>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</si>
  <si>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</si>
  <si>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</si>
  <si>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</si>
  <si>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</si>
  <si>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</si>
  <si>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</si>
  <si>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</si>
  <si>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</si>
  <si>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</si>
  <si>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</si>
  <si>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</si>
  <si>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</si>
  <si>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</si>
  <si>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</si>
  <si>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</si>
  <si>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</si>
  <si>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</si>
  <si>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</si>
  <si>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</si>
  <si>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</si>
  <si>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</si>
  <si>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</si>
  <si>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</si>
  <si>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</si>
  <si>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</si>
  <si>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</si>
  <si>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</si>
  <si>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</si>
  <si>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</si>
  <si>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</si>
  <si>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</si>
  <si>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</si>
  <si>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</si>
  <si>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</si>
  <si>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</si>
  <si>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</si>
  <si>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</si>
  <si>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</si>
  <si>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</si>
  <si>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</si>
  <si>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</si>
  <si>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</si>
  <si>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</si>
  <si>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</si>
  <si>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</si>
  <si>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</si>
  <si>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</si>
  <si>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</si>
  <si>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</si>
  <si>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</si>
  <si>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</si>
  <si>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</si>
  <si>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</si>
  <si>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</si>
  <si>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</si>
  <si>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</si>
  <si>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</si>
  <si>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</si>
  <si>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</si>
  <si>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</si>
  <si>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</si>
  <si>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</si>
  <si>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</si>
  <si>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</si>
  <si>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</si>
  <si>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</si>
  <si>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</si>
  <si>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</si>
  <si>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</si>
  <si>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</si>
  <si>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</si>
  <si>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</si>
  <si>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</si>
  <si>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</si>
  <si>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</si>
  <si>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</si>
  <si>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</si>
  <si>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</si>
  <si>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</si>
  <si>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</si>
  <si>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বাচ্চা কবুতর/দেশি মুরগী/কোয়েল</t>
  </si>
  <si>
    <t>বাচ্চা কবুতর/কোয়েল/দেশি মুরগী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</si>
  <si>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</si>
  <si>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</si>
  <si>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কথায়ঃ একাত্তর হাজার আটশত আটচল্লিশ টাকা মাত্র </t>
  </si>
  <si>
    <t>পতাকা-ক(১-10)</t>
  </si>
  <si>
    <t>পতাকা-ঞ(১-7)</t>
  </si>
  <si>
    <t>পতাকা-ট(১-7)</t>
  </si>
  <si>
    <t>ওরিয়েন্টেশন ট্রেনিং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</si>
  <si>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</si>
  <si>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</si>
  <si>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</si>
  <si>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</si>
  <si>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</si>
  <si>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</si>
  <si>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</si>
  <si>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</si>
  <si>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</si>
  <si>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</si>
  <si>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পতাকা-খ(১-8)</t>
  </si>
  <si>
    <t>09 দিনে মোট ক্রয় (একক)</t>
  </si>
  <si>
    <t xml:space="preserve">09 দিনে মোট ক্রয় (টাকায়) </t>
  </si>
  <si>
    <t>a2i</t>
  </si>
  <si>
    <t>মাসিক সমন্বয় সভা-24/09/25</t>
  </si>
  <si>
    <t>ক্রয়কৃত  ও গৃহীত</t>
  </si>
  <si>
    <t>ক্রয়কৃত ও গৃহীত। কল্যাণ সমিতি</t>
  </si>
  <si>
    <t>কল্যাণ সমিতি</t>
  </si>
  <si>
    <t>13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</si>
  <si>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14 অক্টোবর 2025 হোস্টেল অতিথি ও প্রত্যাশি প্রতিষ্ঠানের জন্য ক্রয়কৃত মালামালের ভাউচার সমূহের টপশীট </t>
  </si>
  <si>
    <t>15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</si>
  <si>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16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</si>
  <si>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17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</si>
  <si>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18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</si>
  <si>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১৯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</si>
  <si>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20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</si>
  <si>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21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</si>
  <si>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22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</si>
  <si>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হোস্টেল অতিথি এবং প্রত্যাশি প্রতিষ্ঠানের (13-22 অক্টোবর-২০২5) তারিখ 
পর্যন্ত ক্রয়কৃত মালামালের ব্যয় এবং বর্তমান মজুদ হিসাব </t>
  </si>
  <si>
    <t xml:space="preserve">হোস্টেল অতিথি এবং প্রত্যাশি প্রতিষ্ঠানের (13-22 অক্টোবর-২০২5) জন্য নতুন সংগ্রহ/ক্রয়কৃত পণ্যের তালিকা </t>
  </si>
  <si>
    <t>হোস্টেল অতিথি এবং প্রত্যাশি প্রতিষ্ঠান এর  (13-22 অক্টোবর-২০২5) পর্যন্ত বাজার তালিকা</t>
  </si>
  <si>
    <t>খাসির মাংস ও কিমা</t>
  </si>
  <si>
    <t>মুরগী ক্রয়</t>
  </si>
  <si>
    <t>কাপদই</t>
  </si>
  <si>
    <t>পাটি সাপটা পিঠা</t>
  </si>
  <si>
    <t>সবুজ আপেল</t>
  </si>
  <si>
    <t>টকদই</t>
  </si>
  <si>
    <t>টকদই ও মিনতি</t>
  </si>
  <si>
    <t>কাঁচাবাজার</t>
  </si>
  <si>
    <t>পরোটা</t>
  </si>
  <si>
    <t>রেক্সিন ও গ্যাস লাইট</t>
  </si>
  <si>
    <t>তালা</t>
  </si>
  <si>
    <t>রুটি</t>
  </si>
  <si>
    <t>অতিরিক্ত জনবল</t>
  </si>
  <si>
    <t>খাসির মাংস</t>
  </si>
  <si>
    <t>ছানা সন্দেশ</t>
  </si>
  <si>
    <t>ফল ক্রয়</t>
  </si>
  <si>
    <t>ঝাল মুড়ি, নাটি বিস্কুট</t>
  </si>
  <si>
    <t>পরোটা</t>
  </si>
  <si>
    <t>পাস্তা</t>
  </si>
  <si>
    <t>চারকোনা প্যাকেট</t>
  </si>
  <si>
    <t>ব্লেন্ডার মেরামত</t>
  </si>
  <si>
    <t>কাাঁচাবাজার</t>
  </si>
  <si>
    <t>ব্রয়লার মুরগী</t>
  </si>
  <si>
    <t>মাওয়া ও টকদই</t>
  </si>
  <si>
    <t>আড়ং টকদই</t>
  </si>
  <si>
    <t>ভেজিটেবল ক্লিয়ার স্যুপ ও অন্থন</t>
  </si>
  <si>
    <t>পলিব্যাগ</t>
  </si>
  <si>
    <t>ব্রয়লার</t>
  </si>
  <si>
    <t>কয়লা ও লেবার</t>
  </si>
  <si>
    <t>বার্গার বক্স</t>
  </si>
  <si>
    <t>ডাইজেস্টিভ বিস্কুট</t>
  </si>
  <si>
    <t>বিস্কুট ও ফলক্রয়</t>
  </si>
  <si>
    <t>তালা ক্রয়</t>
  </si>
  <si>
    <t>13/13/২০২৫ তারিখ হতে 22/10/২০২৫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</si>
  <si>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পাটিসাপটা পিঠা</t>
  </si>
  <si>
    <t>বরফ</t>
  </si>
  <si>
    <t>ঝাল মুড়ি. নাটি বিস্কুট</t>
  </si>
  <si>
    <t>অন্থন , ক্যাসিওনাট সালাদ</t>
  </si>
  <si>
    <t>কাপরসমালাই</t>
  </si>
  <si>
    <t>গ্রীন টি, কাজুবাদাম, পেয়ারা, থাইপেপে</t>
  </si>
  <si>
    <t>ঝালমুড়ি</t>
  </si>
  <si>
    <t xml:space="preserve">কথায়: পঁয়তাল্লিশ হাজার সাতশত ঊনষাট টাকা মাত্র </t>
  </si>
  <si>
    <t>কথায়ঃ একুশ হাজার তিনশত পাঁচ টাকা মাত্র</t>
  </si>
  <si>
    <t>কথায়ঃ সাতাত্তর হাজার সাতশ পঁচাশি টাকা মাত্র</t>
  </si>
  <si>
    <t>কথায়ঃ আটাশ হাজার একশত ত্রিশ টাকা মাত্র।</t>
  </si>
  <si>
    <t>কথায়: চার হাজার নয়শত ঊনষাট টাকা মাত্র।</t>
  </si>
  <si>
    <t>কথায়: পঁচিশ হাজার দুইশত চুরাশি টাকা মাত্র</t>
  </si>
  <si>
    <t xml:space="preserve">কথায়ঃ দুই লক্ষ বায়ান্ন হাজার পাঁচশত তিপ্পান্ন টাকা মাত্র </t>
  </si>
  <si>
    <t xml:space="preserve">কথায়ঃ এক লক্ষ বিয়াল্লিশ হাজার একশত আটান্ন টাকা মাত্র </t>
  </si>
  <si>
    <t xml:space="preserve">কথায়ঃ একত্রিশ হাজার পাঁচশত একষট্টি টাকা মাত্র </t>
  </si>
  <si>
    <t xml:space="preserve">কথায়ঃ ঊনচল্লিশ হাজার আটশত তিন টাকা মাত্র </t>
  </si>
  <si>
    <t xml:space="preserve">কথায়: ছয় লক্ষ ঊনসত্তর হাজার দুইশত সাতানব্বই টাকা মাত্র  </t>
  </si>
  <si>
    <t>পতাকা-গ(১-11)</t>
  </si>
  <si>
    <t>পতাকা-ঘ(১-9)</t>
  </si>
  <si>
    <t>পতাকা-ঙ(১-4)</t>
  </si>
  <si>
    <t>পতাকা-চ(১-5)</t>
  </si>
  <si>
    <t>পতাকা-ছ(১-12)</t>
  </si>
  <si>
    <t>পতাকা-জ(১-12)</t>
  </si>
  <si>
    <t>পতাকা-ঝ(১-10)</t>
  </si>
  <si>
    <t>বিবিধ (পাটিসাপটা পিঠা, রেক্সিন, তালা,ঝাল মুড়ি, নাটি বিস্কুট, ব্লেন্ডার মেরামত...)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</si>
</sst>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90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40" t="s">
        <v>355</v>
      </c>
      <c r="B1" s="440"/>
      <c r="C1" s="229" t="s">
        <v>356</v>
      </c>
      <c r="D1" s="230">
        <f>P!D3</f>
        <v>45943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100.21012838760906</v>
      </c>
      <c r="D5" s="235">
        <f>P!AK7</f>
        <v>85</v>
      </c>
      <c r="E5" s="234">
        <f t="shared" si="0"/>
        <v>15.21012838760906</v>
      </c>
      <c r="F5" s="241" t="str">
        <f t="shared" si="1"/>
        <v>-</v>
      </c>
      <c r="G5" s="232"/>
    </row>
    <row r="6" spans="1:9">
      <c r="A6" s="195" t="s">
        <v>18</v>
      </c>
      <c r="B6" s="220" t="s">
        <v>9</v>
      </c>
      <c r="C6" s="235">
        <f>S!D6</f>
        <v>121.84516648101271</v>
      </c>
      <c r="D6" s="235">
        <f>P!AK8</f>
        <v>122</v>
      </c>
      <c r="E6" s="234">
        <f t="shared" si="0"/>
        <v>0.1548335189872887</v>
      </c>
      <c r="F6" s="241" t="str">
        <f t="shared" si="1"/>
        <v>+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143.94174382221362</v>
      </c>
      <c r="D8" s="235">
        <f>P!AK10</f>
        <v>155</v>
      </c>
      <c r="E8" s="234">
        <f t="shared" si="0"/>
        <v>11.058256177786376</v>
      </c>
      <c r="F8" s="241" t="str">
        <f t="shared" si="1"/>
        <v>+</v>
      </c>
    </row>
    <row r="9" spans="1:9">
      <c r="A9" s="195" t="s">
        <v>21</v>
      </c>
      <c r="B9" s="220" t="s">
        <v>9</v>
      </c>
      <c r="C9" s="235">
        <f>S!D9</f>
        <v>161.26059791484607</v>
      </c>
      <c r="D9" s="235">
        <f>P!AK11</f>
        <v>160</v>
      </c>
      <c r="E9" s="234">
        <f t="shared" si="0"/>
        <v>1.2605979148460733</v>
      </c>
      <c r="F9" s="241" t="str">
        <f t="shared" si="1"/>
        <v>-</v>
      </c>
    </row>
    <row r="10" spans="1:9">
      <c r="A10" s="195" t="s">
        <v>22</v>
      </c>
      <c r="B10" s="220" t="s">
        <v>9</v>
      </c>
      <c r="C10" s="235">
        <f>S!D10</f>
        <v>130.05801514698564</v>
      </c>
      <c r="D10" s="235">
        <f>P!AK12</f>
        <v>130.05801514698564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58</v>
      </c>
      <c r="D12" s="235">
        <f>P!AK14</f>
        <v>58.666666666666664</v>
      </c>
      <c r="E12" s="234">
        <f t="shared" si="0"/>
        <v>0.6666666666666643</v>
      </c>
      <c r="F12" s="241" t="str">
        <f t="shared" si="1"/>
        <v>+</v>
      </c>
    </row>
    <row r="13" spans="1:9">
      <c r="A13" s="195" t="s">
        <v>25</v>
      </c>
      <c r="B13" s="220" t="s">
        <v>26</v>
      </c>
      <c r="C13" s="235">
        <f>S!D13</f>
        <v>179.99999999977095</v>
      </c>
      <c r="D13" s="235">
        <f>P!AK15</f>
        <v>181.96428571428572</v>
      </c>
      <c r="E13" s="234">
        <f t="shared" si="0"/>
        <v>1.964285714514773</v>
      </c>
      <c r="F13" s="241" t="str">
        <f t="shared" si="1"/>
        <v>+</v>
      </c>
    </row>
    <row r="14" spans="1:9">
      <c r="A14" s="195" t="s">
        <v>27</v>
      </c>
      <c r="B14" s="220" t="s">
        <v>26</v>
      </c>
      <c r="C14" s="235">
        <f>S!D14</f>
        <v>416.64582290532582</v>
      </c>
      <c r="D14" s="235">
        <f>P!AK16</f>
        <v>320</v>
      </c>
      <c r="E14" s="234">
        <f t="shared" si="0"/>
        <v>96.645822905325815</v>
      </c>
      <c r="F14" s="241" t="str">
        <f t="shared" si="1"/>
        <v>-</v>
      </c>
    </row>
    <row r="15" spans="1:9">
      <c r="A15" s="195" t="s">
        <v>5</v>
      </c>
      <c r="B15" s="220" t="s">
        <v>9</v>
      </c>
      <c r="C15" s="235">
        <f>S!D15</f>
        <v>39.999999371098916</v>
      </c>
      <c r="D15" s="235">
        <f>P!AK17</f>
        <v>40</v>
      </c>
      <c r="E15" s="234">
        <f t="shared" si="0"/>
        <v>6.2890108409874301E-7</v>
      </c>
      <c r="F15" s="241" t="str">
        <f t="shared" si="1"/>
        <v>+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260.86956521739131</v>
      </c>
      <c r="D17" s="235">
        <f>P!AK19</f>
        <v>407.14285714285717</v>
      </c>
      <c r="E17" s="234">
        <f t="shared" si="0"/>
        <v>146.27329192546586</v>
      </c>
      <c r="F17" s="241" t="str">
        <f t="shared" si="1"/>
        <v>+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180</v>
      </c>
      <c r="E18" s="234">
        <f t="shared" si="0"/>
        <v>10</v>
      </c>
      <c r="F18" s="241" t="str">
        <f t="shared" si="1"/>
        <v>-</v>
      </c>
    </row>
    <row r="19" spans="1:6">
      <c r="A19" s="195" t="s">
        <v>30</v>
      </c>
      <c r="B19" s="220" t="s">
        <v>31</v>
      </c>
      <c r="C19" s="235">
        <f>S!D19</f>
        <v>59.999999999982975</v>
      </c>
      <c r="D19" s="235">
        <f>P!AK21</f>
        <v>60</v>
      </c>
      <c r="E19" s="234">
        <f t="shared" si="0"/>
        <v>1.7024603948812E-11</v>
      </c>
      <c r="F19" s="241" t="str">
        <f t="shared" si="1"/>
        <v>+</v>
      </c>
    </row>
    <row r="20" spans="1:6">
      <c r="A20" s="195" t="s">
        <v>32</v>
      </c>
      <c r="B20" s="220" t="s">
        <v>9</v>
      </c>
      <c r="C20" s="235">
        <f>S!D20</f>
        <v>920.00810783419479</v>
      </c>
      <c r="D20" s="235">
        <f>P!AK22</f>
        <v>955</v>
      </c>
      <c r="E20" s="234">
        <f t="shared" si="0"/>
        <v>34.991892165805211</v>
      </c>
      <c r="F20" s="241" t="str">
        <f t="shared" si="1"/>
        <v>+</v>
      </c>
    </row>
    <row r="21" spans="1:6">
      <c r="A21" s="195" t="s">
        <v>33</v>
      </c>
      <c r="B21" s="220" t="s">
        <v>9</v>
      </c>
      <c r="C21" s="235">
        <f>S!D21</f>
        <v>187.69230769230768</v>
      </c>
      <c r="D21" s="235">
        <f>P!AK23</f>
        <v>180</v>
      </c>
      <c r="E21" s="234">
        <f t="shared" si="0"/>
        <v>7.6923076923076792</v>
      </c>
      <c r="F21" s="241" t="str">
        <f t="shared" si="1"/>
        <v>-</v>
      </c>
    </row>
    <row r="22" spans="1:6">
      <c r="A22" s="195" t="s">
        <v>34</v>
      </c>
      <c r="B22" s="220" t="s">
        <v>31</v>
      </c>
      <c r="C22" s="235">
        <f>S!D22</f>
        <v>2.5462272276633651</v>
      </c>
      <c r="D22" s="235">
        <f>P!AK24</f>
        <v>2.5462272276633651</v>
      </c>
      <c r="E22" s="234">
        <f t="shared" si="0"/>
        <v>0</v>
      </c>
      <c r="F22" s="241" t="str">
        <f t="shared" si="1"/>
        <v>×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180</v>
      </c>
      <c r="E23" s="234">
        <f t="shared" si="0"/>
        <v>1.363636363636374</v>
      </c>
      <c r="F23" s="241" t="str">
        <f t="shared" si="1"/>
        <v>-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240</v>
      </c>
      <c r="E27" s="234">
        <f t="shared" si="0"/>
        <v>49.0625</v>
      </c>
      <c r="F27" s="241" t="str">
        <f t="shared" si="1"/>
        <v>+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100</v>
      </c>
      <c r="E28" s="234">
        <f t="shared" si="0"/>
        <v>17</v>
      </c>
      <c r="F28" s="241" t="str">
        <f t="shared" si="1"/>
        <v>-</v>
      </c>
    </row>
    <row r="29" spans="1:6">
      <c r="A29" s="195" t="s">
        <v>40</v>
      </c>
      <c r="B29" s="220" t="s">
        <v>9</v>
      </c>
      <c r="C29" s="235">
        <f>S!D29</f>
        <v>299999.99999999994</v>
      </c>
      <c r="D29" s="235">
        <f>P!AK31</f>
        <v>300000</v>
      </c>
      <c r="E29" s="234">
        <f t="shared" si="0"/>
        <v>5.8207660913467407E-11</v>
      </c>
      <c r="F29" s="241" t="str">
        <f t="shared" si="1"/>
        <v>+</v>
      </c>
    </row>
    <row r="30" spans="1:6">
      <c r="A30" s="195" t="s">
        <v>41</v>
      </c>
      <c r="B30" s="220" t="s">
        <v>9</v>
      </c>
      <c r="C30" s="235">
        <f>S!D30</f>
        <v>2400</v>
      </c>
      <c r="D30" s="235">
        <f>P!AK32</f>
        <v>2457.1428571428573</v>
      </c>
      <c r="E30" s="234">
        <f t="shared" si="0"/>
        <v>57.142857142857338</v>
      </c>
      <c r="F30" s="241" t="str">
        <f t="shared" si="1"/>
        <v>+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139.36136274638145</v>
      </c>
      <c r="D34" s="235">
        <f>P!AK36</f>
        <v>135</v>
      </c>
      <c r="E34" s="234">
        <f t="shared" si="0"/>
        <v>4.3613627463814453</v>
      </c>
      <c r="F34" s="241" t="str">
        <f t="shared" si="1"/>
        <v>-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442.85714285714283</v>
      </c>
      <c r="D36" s="235">
        <f>P!AK38</f>
        <v>450</v>
      </c>
      <c r="E36" s="234">
        <f t="shared" si="0"/>
        <v>7.1428571428571672</v>
      </c>
      <c r="F36" s="241" t="str">
        <f t="shared" si="1"/>
        <v>+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120</v>
      </c>
      <c r="E38" s="234">
        <f t="shared" si="0"/>
        <v>3.0769230769230802</v>
      </c>
      <c r="F38" s="241" t="str">
        <f t="shared" si="1"/>
        <v>-</v>
      </c>
    </row>
    <row r="39" spans="1:6">
      <c r="A39" s="195" t="s">
        <v>48</v>
      </c>
      <c r="B39" s="220" t="s">
        <v>9</v>
      </c>
      <c r="C39" s="235">
        <f>S!D39</f>
        <v>80.298507462686572</v>
      </c>
      <c r="D39" s="235">
        <f>P!AK41</f>
        <v>76.666666666666671</v>
      </c>
      <c r="E39" s="234">
        <f t="shared" si="0"/>
        <v>3.6318407960199011</v>
      </c>
      <c r="F39" s="241" t="str">
        <f t="shared" si="1"/>
        <v>-</v>
      </c>
    </row>
    <row r="40" spans="1:6">
      <c r="A40" s="195" t="s">
        <v>49</v>
      </c>
      <c r="B40" s="220" t="s">
        <v>31</v>
      </c>
      <c r="C40" s="235">
        <f>S!D40</f>
        <v>101.875</v>
      </c>
      <c r="D40" s="235">
        <f>P!AK42</f>
        <v>86.666666666666671</v>
      </c>
      <c r="E40" s="234">
        <f t="shared" si="0"/>
        <v>15.208333333333329</v>
      </c>
      <c r="F40" s="241" t="str">
        <f t="shared" si="1"/>
        <v>-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10.284074557272373</v>
      </c>
      <c r="D45" s="235">
        <f>P!AK47</f>
        <v>10</v>
      </c>
      <c r="E45" s="234">
        <f t="shared" si="0"/>
        <v>0.28407455727237263</v>
      </c>
      <c r="F45" s="241" t="str">
        <f t="shared" si="1"/>
        <v>-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2.4</v>
      </c>
      <c r="D48" s="235">
        <f>P!AK50</f>
        <v>2.4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90</v>
      </c>
      <c r="D51" s="235">
        <f>P!AK53</f>
        <v>85</v>
      </c>
      <c r="E51" s="234">
        <f t="shared" si="0"/>
        <v>5</v>
      </c>
      <c r="F51" s="241" t="str">
        <f t="shared" si="1"/>
        <v>-</v>
      </c>
    </row>
    <row r="52" spans="1:6">
      <c r="A52" s="195" t="s">
        <v>59</v>
      </c>
      <c r="B52" s="220" t="s">
        <v>60</v>
      </c>
      <c r="C52" s="235">
        <f>S!D52</f>
        <v>40</v>
      </c>
      <c r="D52" s="235">
        <f>P!AK54</f>
        <v>30</v>
      </c>
      <c r="E52" s="234">
        <f t="shared" si="0"/>
        <v>10</v>
      </c>
      <c r="F52" s="241" t="str">
        <f t="shared" si="1"/>
        <v>-</v>
      </c>
    </row>
    <row r="53" spans="1:6">
      <c r="A53" s="195" t="s">
        <v>61</v>
      </c>
      <c r="B53" s="220" t="s">
        <v>31</v>
      </c>
      <c r="C53" s="235">
        <f>S!D53</f>
        <v>1.4</v>
      </c>
      <c r="D53" s="235">
        <f>P!AK55</f>
        <v>2</v>
      </c>
      <c r="E53" s="234">
        <f t="shared" si="0"/>
        <v>0.60000000000000009</v>
      </c>
      <c r="F53" s="241" t="str">
        <f t="shared" si="1"/>
        <v>+</v>
      </c>
    </row>
    <row r="54" spans="1:6">
      <c r="A54" s="195" t="s">
        <v>62</v>
      </c>
      <c r="B54" s="220" t="s">
        <v>31</v>
      </c>
      <c r="C54" s="235">
        <f>S!D54</f>
        <v>1.3641960487898861</v>
      </c>
      <c r="D54" s="235">
        <f>P!AK56</f>
        <v>1.4</v>
      </c>
      <c r="E54" s="234">
        <f t="shared" si="0"/>
        <v>3.5803951210113816E-2</v>
      </c>
      <c r="F54" s="241" t="str">
        <f t="shared" si="1"/>
        <v>+</v>
      </c>
    </row>
    <row r="55" spans="1:6">
      <c r="A55" s="195" t="s">
        <v>63</v>
      </c>
      <c r="B55" s="220" t="s">
        <v>31</v>
      </c>
      <c r="C55" s="235">
        <f>S!D55</f>
        <v>0.25086898116656609</v>
      </c>
      <c r="D55" s="235">
        <f>P!AK57</f>
        <v>0.25</v>
      </c>
      <c r="E55" s="234">
        <f t="shared" si="0"/>
        <v>8.6898116656608515E-4</v>
      </c>
      <c r="F55" s="241" t="str">
        <f t="shared" si="1"/>
        <v>-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1080</v>
      </c>
      <c r="E57" s="234">
        <f t="shared" si="0"/>
        <v>180</v>
      </c>
      <c r="F57" s="241" t="str">
        <f t="shared" si="1"/>
        <v>+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124.28571428571429</v>
      </c>
      <c r="E60" s="234">
        <f t="shared" si="0"/>
        <v>14.285714285714292</v>
      </c>
      <c r="F60" s="241" t="str">
        <f t="shared" si="1"/>
        <v>+</v>
      </c>
    </row>
    <row r="61" spans="1:6">
      <c r="A61" s="195" t="s">
        <v>70</v>
      </c>
      <c r="B61" s="220" t="s">
        <v>9</v>
      </c>
      <c r="C61" s="235">
        <f>S!D61</f>
        <v>622.85714285714289</v>
      </c>
      <c r="D61" s="235">
        <f>P!AK63</f>
        <v>630</v>
      </c>
      <c r="E61" s="234">
        <f t="shared" si="0"/>
        <v>7.1428571428571104</v>
      </c>
      <c r="F61" s="241" t="str">
        <f t="shared" si="1"/>
        <v>+</v>
      </c>
    </row>
    <row r="62" spans="1:6">
      <c r="A62" s="195" t="s">
        <v>71</v>
      </c>
      <c r="B62" s="220" t="s">
        <v>9</v>
      </c>
      <c r="C62" s="235">
        <f>S!D62</f>
        <v>641.49253731343299</v>
      </c>
      <c r="D62" s="235">
        <f>P!AK64</f>
        <v>731.25</v>
      </c>
      <c r="E62" s="234">
        <f t="shared" si="0"/>
        <v>89.75746268656701</v>
      </c>
      <c r="F62" s="241" t="str">
        <f t="shared" si="1"/>
        <v>+</v>
      </c>
    </row>
    <row r="63" spans="1:6">
      <c r="A63" s="195" t="s">
        <v>72</v>
      </c>
      <c r="B63" s="220" t="s">
        <v>9</v>
      </c>
      <c r="C63" s="235">
        <f>S!D63</f>
        <v>317.85714285714283</v>
      </c>
      <c r="D63" s="235">
        <f>P!AK65</f>
        <v>399.99999999999994</v>
      </c>
      <c r="E63" s="234">
        <f t="shared" si="0"/>
        <v>82.14285714285711</v>
      </c>
      <c r="F63" s="241" t="str">
        <f t="shared" si="1"/>
        <v>+</v>
      </c>
    </row>
    <row r="64" spans="1:6">
      <c r="A64" s="195" t="s">
        <v>73</v>
      </c>
      <c r="B64" s="220" t="s">
        <v>9</v>
      </c>
      <c r="C64" s="235">
        <f>S!D64</f>
        <v>1000</v>
      </c>
      <c r="D64" s="235">
        <f>P!AK66</f>
        <v>220</v>
      </c>
      <c r="E64" s="234">
        <f t="shared" si="0"/>
        <v>780</v>
      </c>
      <c r="F64" s="241" t="str">
        <f t="shared" si="1"/>
        <v>-</v>
      </c>
    </row>
    <row r="65" spans="1:6">
      <c r="A65" s="195" t="s">
        <v>74</v>
      </c>
      <c r="B65" s="220" t="s">
        <v>9</v>
      </c>
      <c r="C65" s="235">
        <f>S!D65</f>
        <v>848.07692307692309</v>
      </c>
      <c r="D65" s="235">
        <f>P!AK67</f>
        <v>853.33333333333337</v>
      </c>
      <c r="E65" s="234">
        <f t="shared" si="0"/>
        <v>5.2564102564102768</v>
      </c>
      <c r="F65" s="241" t="str">
        <f t="shared" si="1"/>
        <v>+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18</v>
      </c>
      <c r="E66" s="234">
        <f t="shared" si="0"/>
        <v>0</v>
      </c>
      <c r="F66" s="241" t="str">
        <f t="shared" si="1"/>
        <v>×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5635.1932385992914</v>
      </c>
      <c r="D68" s="235">
        <f>P!AK70</f>
        <v>5799.9999999999991</v>
      </c>
      <c r="E68" s="234">
        <f t="shared" ref="E68:E131" si="2">ABS(C68-D68)</f>
        <v>164.80676140070773</v>
      </c>
      <c r="F68" s="241" t="str">
        <f t="shared" ref="F68:F131" si="3">IF(C68-D68=0, "×", IF(C68-D68&lt;0, "+", "-"))</f>
        <v>+</v>
      </c>
    </row>
    <row r="69" spans="1:6">
      <c r="A69" s="195" t="s">
        <v>78</v>
      </c>
      <c r="B69" s="220" t="s">
        <v>9</v>
      </c>
      <c r="C69" s="235">
        <f>S!D69</f>
        <v>588.20364111903689</v>
      </c>
      <c r="D69" s="235">
        <f>P!AK71</f>
        <v>593.33333333333337</v>
      </c>
      <c r="E69" s="234">
        <f t="shared" si="2"/>
        <v>5.1296922142964831</v>
      </c>
      <c r="F69" s="241" t="str">
        <f t="shared" si="3"/>
        <v>+</v>
      </c>
    </row>
    <row r="70" spans="1:6">
      <c r="A70" s="195" t="s">
        <v>79</v>
      </c>
      <c r="B70" s="220" t="s">
        <v>9</v>
      </c>
      <c r="C70" s="235">
        <f>S!D70</f>
        <v>1800</v>
      </c>
      <c r="D70" s="235">
        <f>P!AK72</f>
        <v>1828.5714285714284</v>
      </c>
      <c r="E70" s="234">
        <f t="shared" si="2"/>
        <v>28.571428571428442</v>
      </c>
      <c r="F70" s="241" t="str">
        <f t="shared" si="3"/>
        <v>+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8.1428571428571423</v>
      </c>
      <c r="E71" s="234">
        <f t="shared" si="2"/>
        <v>0.14285714285714235</v>
      </c>
      <c r="F71" s="241" t="str">
        <f t="shared" si="3"/>
        <v>+</v>
      </c>
    </row>
    <row r="72" spans="1:6">
      <c r="A72" s="195" t="s">
        <v>81</v>
      </c>
      <c r="B72" s="220" t="s">
        <v>9</v>
      </c>
      <c r="C72" s="235">
        <f>S!D72</f>
        <v>818.82802879605947</v>
      </c>
      <c r="D72" s="235">
        <f>P!AK74</f>
        <v>822.22222222222217</v>
      </c>
      <c r="E72" s="234">
        <f t="shared" si="2"/>
        <v>3.3941934261627011</v>
      </c>
      <c r="F72" s="241" t="str">
        <f t="shared" si="3"/>
        <v>+</v>
      </c>
    </row>
    <row r="73" spans="1:6">
      <c r="A73" s="195" t="s">
        <v>82</v>
      </c>
      <c r="B73" s="220" t="s">
        <v>9</v>
      </c>
      <c r="C73" s="235">
        <f>S!D73</f>
        <v>647.16981132075477</v>
      </c>
      <c r="D73" s="235">
        <f>P!AK75</f>
        <v>681.48148148148141</v>
      </c>
      <c r="E73" s="234">
        <f t="shared" si="2"/>
        <v>34.311670160726635</v>
      </c>
      <c r="F73" s="241" t="str">
        <f t="shared" si="3"/>
        <v>+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1707.3889265897569</v>
      </c>
      <c r="D75" s="235">
        <f>P!AK77</f>
        <v>1707.3889265897569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3505.4455508140431</v>
      </c>
      <c r="D77" s="235">
        <f>P!AK79</f>
        <v>3600</v>
      </c>
      <c r="E77" s="234">
        <f t="shared" si="2"/>
        <v>94.554449185956855</v>
      </c>
      <c r="F77" s="241" t="str">
        <f t="shared" si="3"/>
        <v>+</v>
      </c>
    </row>
    <row r="78" spans="1:6">
      <c r="A78" s="195" t="s">
        <v>86</v>
      </c>
      <c r="B78" s="220" t="s">
        <v>9</v>
      </c>
      <c r="C78" s="235">
        <f>S!D78</f>
        <v>479.11764705882354</v>
      </c>
      <c r="D78" s="235">
        <f>P!AK80</f>
        <v>575</v>
      </c>
      <c r="E78" s="234">
        <f t="shared" si="2"/>
        <v>95.882352941176464</v>
      </c>
      <c r="F78" s="241" t="str">
        <f t="shared" si="3"/>
        <v>+</v>
      </c>
    </row>
    <row r="79" spans="1:6">
      <c r="A79" s="195" t="s">
        <v>87</v>
      </c>
      <c r="B79" s="220" t="s">
        <v>9</v>
      </c>
      <c r="C79" s="235">
        <f>S!D79</f>
        <v>400</v>
      </c>
      <c r="D79" s="235">
        <f>P!AK81</f>
        <v>400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179.99979770318728</v>
      </c>
      <c r="D80" s="235">
        <f>P!AK82</f>
        <v>180</v>
      </c>
      <c r="E80" s="234">
        <f t="shared" si="2"/>
        <v>2.022968127164404E-4</v>
      </c>
      <c r="F80" s="241" t="str">
        <f t="shared" si="3"/>
        <v>+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2811.8032786885246</v>
      </c>
      <c r="D84" s="235">
        <f>P!AK86</f>
        <v>2811.8032786885246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210</v>
      </c>
      <c r="D85" s="235">
        <f>P!AK87</f>
        <v>200</v>
      </c>
      <c r="E85" s="234">
        <f t="shared" si="2"/>
        <v>10</v>
      </c>
      <c r="F85" s="241" t="str">
        <f t="shared" si="3"/>
        <v>-</v>
      </c>
    </row>
    <row r="86" spans="1:6">
      <c r="A86" s="195" t="s">
        <v>274</v>
      </c>
      <c r="B86" s="220" t="s">
        <v>9</v>
      </c>
      <c r="C86" s="235">
        <f>S!D86</f>
        <v>1800.0000000000002</v>
      </c>
      <c r="D86" s="235">
        <f>P!AK88</f>
        <v>1222.7272727272725</v>
      </c>
      <c r="E86" s="234">
        <f t="shared" si="2"/>
        <v>577.27272727272771</v>
      </c>
      <c r="F86" s="241" t="str">
        <f t="shared" si="3"/>
        <v>-</v>
      </c>
    </row>
    <row r="87" spans="1:6">
      <c r="A87" s="195" t="s">
        <v>92</v>
      </c>
      <c r="B87" s="220" t="s">
        <v>9</v>
      </c>
      <c r="C87" s="235">
        <f>S!D87</f>
        <v>66.999999999946269</v>
      </c>
      <c r="D87" s="235">
        <f>P!AK89</f>
        <v>67.428571428571431</v>
      </c>
      <c r="E87" s="234">
        <f t="shared" si="2"/>
        <v>0.42857142862516184</v>
      </c>
      <c r="F87" s="241" t="str">
        <f t="shared" si="3"/>
        <v>+</v>
      </c>
    </row>
    <row r="88" spans="1:6">
      <c r="A88" s="195" t="s">
        <v>93</v>
      </c>
      <c r="B88" s="220" t="s">
        <v>9</v>
      </c>
      <c r="C88" s="235">
        <f>S!D88</f>
        <v>117.18123758226116</v>
      </c>
      <c r="D88" s="235">
        <f>P!AK90</f>
        <v>110</v>
      </c>
      <c r="E88" s="234">
        <f t="shared" si="2"/>
        <v>7.1812375822611614</v>
      </c>
      <c r="F88" s="241" t="str">
        <f t="shared" si="3"/>
        <v>-</v>
      </c>
    </row>
    <row r="89" spans="1:6">
      <c r="A89" s="195" t="s">
        <v>94</v>
      </c>
      <c r="B89" s="220" t="s">
        <v>31</v>
      </c>
      <c r="C89" s="235">
        <f>S!D89</f>
        <v>11.518384452781351</v>
      </c>
      <c r="D89" s="235">
        <f>P!AK91</f>
        <v>11.629230769230769</v>
      </c>
      <c r="E89" s="234">
        <f t="shared" si="2"/>
        <v>0.11084631644941823</v>
      </c>
      <c r="F89" s="241" t="str">
        <f t="shared" si="3"/>
        <v>+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85.220650042028581</v>
      </c>
      <c r="D95" s="235">
        <f>P!AK97</f>
        <v>85</v>
      </c>
      <c r="E95" s="234">
        <f t="shared" si="2"/>
        <v>0.22065004202858063</v>
      </c>
      <c r="F95" s="241" t="str">
        <f t="shared" si="3"/>
        <v>-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200</v>
      </c>
      <c r="D98" s="235">
        <f>P!AK100</f>
        <v>200</v>
      </c>
      <c r="E98" s="234">
        <f t="shared" si="2"/>
        <v>0</v>
      </c>
      <c r="F98" s="241" t="str">
        <f t="shared" si="3"/>
        <v>×</v>
      </c>
    </row>
    <row r="99" spans="1:6">
      <c r="A99" s="195" t="s">
        <v>102</v>
      </c>
      <c r="B99" s="220" t="s">
        <v>9</v>
      </c>
      <c r="C99" s="235">
        <f>S!D99</f>
        <v>598.39599714870712</v>
      </c>
      <c r="D99" s="235">
        <f>P!AK101</f>
        <v>577.77777777777771</v>
      </c>
      <c r="E99" s="234">
        <f t="shared" si="2"/>
        <v>20.61821937092941</v>
      </c>
      <c r="F99" s="241" t="str">
        <f t="shared" si="3"/>
        <v>-</v>
      </c>
    </row>
    <row r="100" spans="1:6">
      <c r="A100" s="195" t="s">
        <v>103</v>
      </c>
      <c r="B100" s="220" t="s">
        <v>31</v>
      </c>
      <c r="C100" s="235">
        <f>S!D100</f>
        <v>170</v>
      </c>
      <c r="D100" s="235">
        <f>P!AK102</f>
        <v>170</v>
      </c>
      <c r="E100" s="234">
        <f t="shared" si="2"/>
        <v>0</v>
      </c>
      <c r="F100" s="241" t="str">
        <f t="shared" si="3"/>
        <v>×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302.23613053033381</v>
      </c>
      <c r="D107" s="235">
        <f>P!AK109</f>
        <v>302.23613053033381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271.42857142857144</v>
      </c>
      <c r="D109" s="235">
        <f>P!AK111</f>
        <v>271.42857142857144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1976</v>
      </c>
      <c r="D112" s="235">
        <f>P!AK114</f>
        <v>1675</v>
      </c>
      <c r="E112" s="234">
        <f t="shared" si="2"/>
        <v>301</v>
      </c>
      <c r="F112" s="241" t="str">
        <f t="shared" si="3"/>
        <v>-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210</v>
      </c>
      <c r="D115" s="235">
        <f>P!AK117</f>
        <v>210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8.962203541755283</v>
      </c>
      <c r="D116" s="235">
        <f>P!AK118</f>
        <v>9.6855345911949691</v>
      </c>
      <c r="E116" s="234">
        <f t="shared" si="2"/>
        <v>0.72333104943968607</v>
      </c>
      <c r="F116" s="241" t="str">
        <f t="shared" si="3"/>
        <v>+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982.25806451612902</v>
      </c>
      <c r="D123" s="235">
        <f>P!AK125</f>
        <v>982.25806451612902</v>
      </c>
      <c r="E123" s="234">
        <f t="shared" si="2"/>
        <v>0</v>
      </c>
      <c r="F123" s="241" t="str">
        <f t="shared" si="3"/>
        <v>×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10.048991354466859</v>
      </c>
      <c r="E124" s="234">
        <f t="shared" si="2"/>
        <v>4.8991354466858539E-2</v>
      </c>
      <c r="F124" s="241" t="str">
        <f t="shared" si="3"/>
        <v>+</v>
      </c>
    </row>
    <row r="125" spans="1:6">
      <c r="A125" s="195" t="s">
        <v>273</v>
      </c>
      <c r="B125" s="220" t="s">
        <v>9</v>
      </c>
      <c r="C125" s="235">
        <f>S!D125</f>
        <v>433.33333333333337</v>
      </c>
      <c r="D125" s="235">
        <f>P!AK127</f>
        <v>433.33333333333337</v>
      </c>
      <c r="E125" s="234">
        <f t="shared" si="2"/>
        <v>0</v>
      </c>
      <c r="F125" s="241" t="str">
        <f t="shared" si="3"/>
        <v>×</v>
      </c>
    </row>
    <row r="126" spans="1:6">
      <c r="A126" s="195" t="s">
        <v>324</v>
      </c>
      <c r="B126" s="220" t="s">
        <v>9</v>
      </c>
      <c r="C126" s="235">
        <f>S!D126</f>
        <v>119.74489795918369</v>
      </c>
      <c r="D126" s="235">
        <f>P!AK128</f>
        <v>97.890909090909076</v>
      </c>
      <c r="E126" s="234">
        <f t="shared" si="2"/>
        <v>21.853988868274612</v>
      </c>
      <c r="F126" s="241" t="str">
        <f t="shared" si="3"/>
        <v>-</v>
      </c>
    </row>
    <row r="127" spans="1:6">
      <c r="A127" s="195" t="s">
        <v>271</v>
      </c>
      <c r="B127" s="220" t="s">
        <v>9</v>
      </c>
      <c r="C127" s="235">
        <f>S!D127</f>
        <v>373.23193916349811</v>
      </c>
      <c r="D127" s="235">
        <f>P!AK129</f>
        <v>363.28358208955223</v>
      </c>
      <c r="E127" s="234">
        <f t="shared" si="2"/>
        <v>9.9483570739458855</v>
      </c>
      <c r="F127" s="241" t="str">
        <f t="shared" si="3"/>
        <v>-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90.277777777777771</v>
      </c>
      <c r="D130" s="235">
        <f>P!AK132</f>
        <v>105.00000000000001</v>
      </c>
      <c r="E130" s="234">
        <f t="shared" si="2"/>
        <v>14.722222222222243</v>
      </c>
      <c r="F130" s="241" t="str">
        <f t="shared" si="3"/>
        <v>+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201.21212121212122</v>
      </c>
      <c r="D133" s="235">
        <f>P!AK135</f>
        <v>200</v>
      </c>
      <c r="E133" s="234">
        <f t="shared" si="4"/>
        <v>1.2121212121212182</v>
      </c>
      <c r="F133" s="241" t="str">
        <f t="shared" si="5"/>
        <v>-</v>
      </c>
    </row>
    <row r="134" spans="1:6">
      <c r="A134" s="195" t="s">
        <v>296</v>
      </c>
      <c r="B134" s="220" t="s">
        <v>31</v>
      </c>
      <c r="C134" s="235">
        <f>S!D134</f>
        <v>60</v>
      </c>
      <c r="D134" s="235">
        <f>P!AK136</f>
        <v>60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460</v>
      </c>
      <c r="D136" s="235">
        <f>P!AK138</f>
        <v>460</v>
      </c>
      <c r="E136" s="234">
        <f t="shared" si="4"/>
        <v>0</v>
      </c>
      <c r="F136" s="241" t="str">
        <f t="shared" si="5"/>
        <v>×</v>
      </c>
    </row>
    <row r="137" spans="1:6">
      <c r="A137" s="195" t="s">
        <v>298</v>
      </c>
      <c r="B137" s="220" t="s">
        <v>9</v>
      </c>
      <c r="C137" s="235">
        <f>S!D137</f>
        <v>70</v>
      </c>
      <c r="D137" s="235">
        <f>P!AK139</f>
        <v>70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20.040788245122613</v>
      </c>
      <c r="D141" s="235">
        <f>P!AK143</f>
        <v>20.040788245122613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1100</v>
      </c>
      <c r="E143" s="234">
        <f t="shared" si="4"/>
        <v>0</v>
      </c>
      <c r="F143" s="241" t="str">
        <f t="shared" si="5"/>
        <v>×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35</v>
      </c>
      <c r="E144" s="234">
        <f t="shared" si="4"/>
        <v>0</v>
      </c>
      <c r="F144" s="241" t="str">
        <f t="shared" si="5"/>
        <v>×</v>
      </c>
    </row>
    <row r="145" spans="1:6">
      <c r="A145" s="195" t="s">
        <v>132</v>
      </c>
      <c r="B145" s="220" t="s">
        <v>9</v>
      </c>
      <c r="C145" s="235">
        <f>S!D145</f>
        <v>700</v>
      </c>
      <c r="D145" s="235">
        <f>P!AK147</f>
        <v>700</v>
      </c>
      <c r="E145" s="234">
        <f t="shared" si="4"/>
        <v>0</v>
      </c>
      <c r="F145" s="241" t="str">
        <f t="shared" si="5"/>
        <v>×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1100</v>
      </c>
      <c r="D148" s="235">
        <f>P!AK150</f>
        <v>1100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244.37939844902951</v>
      </c>
      <c r="D150" s="235">
        <f>P!AK152</f>
        <v>224.96017699115043</v>
      </c>
      <c r="E150" s="234">
        <f t="shared" si="4"/>
        <v>19.419221457879075</v>
      </c>
      <c r="F150" s="241" t="str">
        <f t="shared" si="5"/>
        <v>-</v>
      </c>
    </row>
    <row r="151" spans="1:6">
      <c r="A151" s="195" t="s">
        <v>137</v>
      </c>
      <c r="B151" s="220" t="s">
        <v>9</v>
      </c>
      <c r="C151" s="235">
        <f>S!D151</f>
        <v>45</v>
      </c>
      <c r="D151" s="235">
        <f>P!AK153</f>
        <v>45</v>
      </c>
      <c r="E151" s="234">
        <f t="shared" si="4"/>
        <v>0</v>
      </c>
      <c r="F151" s="241" t="str">
        <f t="shared" si="5"/>
        <v>×</v>
      </c>
    </row>
    <row r="152" spans="1:6">
      <c r="A152" s="195" t="s">
        <v>341</v>
      </c>
      <c r="B152" s="220" t="s">
        <v>9</v>
      </c>
      <c r="C152" s="235">
        <f>S!D152</f>
        <v>182.84245864803324</v>
      </c>
      <c r="D152" s="235">
        <f>P!AK154</f>
        <v>229.96923076923076</v>
      </c>
      <c r="E152" s="234">
        <f t="shared" si="4"/>
        <v>47.126772121197519</v>
      </c>
      <c r="F152" s="241" t="str">
        <f t="shared" si="5"/>
        <v>+</v>
      </c>
    </row>
    <row r="153" spans="1:6">
      <c r="A153" s="195" t="s">
        <v>138</v>
      </c>
      <c r="B153" s="220" t="s">
        <v>9</v>
      </c>
      <c r="C153" s="235">
        <f>S!D153</f>
        <v>370.85387282392026</v>
      </c>
      <c r="D153" s="235">
        <f>P!AK155</f>
        <v>374.77642276422762</v>
      </c>
      <c r="E153" s="234">
        <f t="shared" si="4"/>
        <v>3.9225499403073627</v>
      </c>
      <c r="F153" s="241" t="str">
        <f t="shared" si="5"/>
        <v>+</v>
      </c>
    </row>
    <row r="154" spans="1:6">
      <c r="A154" s="195" t="s">
        <v>277</v>
      </c>
      <c r="B154" s="220" t="s">
        <v>9</v>
      </c>
      <c r="C154" s="235">
        <f>S!D154</f>
        <v>370.01567398119124</v>
      </c>
      <c r="D154" s="235">
        <f>P!AK156</f>
        <v>370.01567398119124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260</v>
      </c>
      <c r="D159" s="235">
        <f>P!AK161</f>
        <v>260</v>
      </c>
      <c r="E159" s="234">
        <f t="shared" si="4"/>
        <v>0</v>
      </c>
      <c r="F159" s="241" t="str">
        <f t="shared" si="5"/>
        <v>×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427.14285714285717</v>
      </c>
      <c r="E160" s="234">
        <f t="shared" si="4"/>
        <v>10.300751879699249</v>
      </c>
      <c r="F160" s="241" t="str">
        <f t="shared" si="5"/>
        <v>+</v>
      </c>
    </row>
    <row r="161" spans="1:6">
      <c r="A161" s="195" t="s">
        <v>145</v>
      </c>
      <c r="B161" s="220" t="s">
        <v>9</v>
      </c>
      <c r="C161" s="235">
        <f>S!D161</f>
        <v>700</v>
      </c>
      <c r="D161" s="235">
        <f>P!AK163</f>
        <v>675</v>
      </c>
      <c r="E161" s="234">
        <f t="shared" si="4"/>
        <v>25</v>
      </c>
      <c r="F161" s="241" t="str">
        <f t="shared" si="5"/>
        <v>-</v>
      </c>
    </row>
    <row r="162" spans="1:6">
      <c r="A162" s="195" t="s">
        <v>146</v>
      </c>
      <c r="B162" s="220" t="s">
        <v>9</v>
      </c>
      <c r="C162" s="235">
        <f>S!D162</f>
        <v>880</v>
      </c>
      <c r="D162" s="235">
        <f>P!AK164</f>
        <v>880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507.01388888888891</v>
      </c>
      <c r="D168" s="235">
        <f>P!AK170</f>
        <v>507.01388888888891</v>
      </c>
      <c r="E168" s="234">
        <f t="shared" si="4"/>
        <v>0</v>
      </c>
      <c r="F168" s="241" t="str">
        <f t="shared" si="5"/>
        <v>×</v>
      </c>
    </row>
    <row r="169" spans="1:6">
      <c r="A169" s="195" t="s">
        <v>4</v>
      </c>
      <c r="B169" s="220" t="s">
        <v>9</v>
      </c>
      <c r="C169" s="235">
        <f>S!D169</f>
        <v>416.66666666666669</v>
      </c>
      <c r="D169" s="235">
        <f>P!AK171</f>
        <v>416.66666666666669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433.0605120096626</v>
      </c>
      <c r="D170" s="235">
        <f>P!AK172</f>
        <v>516.50537634408602</v>
      </c>
      <c r="E170" s="234">
        <f t="shared" si="4"/>
        <v>83.444864334423414</v>
      </c>
      <c r="F170" s="241" t="str">
        <f t="shared" si="5"/>
        <v>+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850</v>
      </c>
      <c r="D172" s="235">
        <f>P!AK174</f>
        <v>850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22.10062893081761</v>
      </c>
      <c r="D177" s="235">
        <f>P!AK179</f>
        <v>23.666666666666668</v>
      </c>
      <c r="E177" s="234">
        <f t="shared" si="4"/>
        <v>1.5660377358490578</v>
      </c>
      <c r="F177" s="241" t="str">
        <f t="shared" si="5"/>
        <v>+</v>
      </c>
    </row>
    <row r="178" spans="1:6">
      <c r="A178" s="195" t="s">
        <v>322</v>
      </c>
      <c r="B178" s="220" t="s">
        <v>9</v>
      </c>
      <c r="C178" s="235">
        <f>S!D178</f>
        <v>78.267558528428097</v>
      </c>
      <c r="D178" s="235">
        <f>P!AK180</f>
        <v>81.008474576271183</v>
      </c>
      <c r="E178" s="234">
        <f t="shared" si="4"/>
        <v>2.7409160478430863</v>
      </c>
      <c r="F178" s="241" t="str">
        <f t="shared" si="5"/>
        <v>+</v>
      </c>
    </row>
    <row r="179" spans="1:6">
      <c r="A179" s="195" t="s">
        <v>157</v>
      </c>
      <c r="B179" s="220" t="s">
        <v>9</v>
      </c>
      <c r="C179" s="235">
        <f>S!D179</f>
        <v>178.13953488372093</v>
      </c>
      <c r="D179" s="235">
        <f>P!AK181</f>
        <v>184.85714285714286</v>
      </c>
      <c r="E179" s="234">
        <f t="shared" si="4"/>
        <v>6.7176079734219343</v>
      </c>
      <c r="F179" s="241" t="str">
        <f t="shared" si="5"/>
        <v>+</v>
      </c>
    </row>
    <row r="180" spans="1:6">
      <c r="A180" s="195" t="s">
        <v>158</v>
      </c>
      <c r="B180" s="220" t="s">
        <v>9</v>
      </c>
      <c r="C180" s="235">
        <f>S!D180</f>
        <v>170.71428571428572</v>
      </c>
      <c r="D180" s="235">
        <f>P!AK182</f>
        <v>165.5</v>
      </c>
      <c r="E180" s="234">
        <f t="shared" si="4"/>
        <v>5.2142857142857224</v>
      </c>
      <c r="F180" s="241" t="str">
        <f t="shared" si="5"/>
        <v>-</v>
      </c>
    </row>
    <row r="181" spans="1:6">
      <c r="A181" s="195" t="s">
        <v>331</v>
      </c>
      <c r="B181" s="220" t="s">
        <v>9</v>
      </c>
      <c r="C181" s="235">
        <f>S!D181</f>
        <v>181.52173913043478</v>
      </c>
      <c r="D181" s="235">
        <f>P!AK183</f>
        <v>156.31578947368422</v>
      </c>
      <c r="E181" s="234">
        <f t="shared" si="4"/>
        <v>25.205949656750562</v>
      </c>
      <c r="F181" s="241" t="str">
        <f t="shared" si="5"/>
        <v>-</v>
      </c>
    </row>
    <row r="182" spans="1:6">
      <c r="A182" s="195" t="s">
        <v>159</v>
      </c>
      <c r="B182" s="220" t="s">
        <v>31</v>
      </c>
      <c r="C182" s="235">
        <f>S!D182</f>
        <v>9.7029972752043605</v>
      </c>
      <c r="D182" s="235">
        <f>P!AK184</f>
        <v>8.279069767441861</v>
      </c>
      <c r="E182" s="234">
        <f t="shared" si="4"/>
        <v>1.4239275077624995</v>
      </c>
      <c r="F182" s="241" t="str">
        <f t="shared" si="5"/>
        <v>-</v>
      </c>
    </row>
    <row r="183" spans="1:6">
      <c r="A183" s="195" t="s">
        <v>160</v>
      </c>
      <c r="B183" s="220" t="s">
        <v>9</v>
      </c>
      <c r="C183" s="235">
        <f>S!D183</f>
        <v>46.125874125874127</v>
      </c>
      <c r="D183" s="235">
        <f>P!AK185</f>
        <v>55</v>
      </c>
      <c r="E183" s="234">
        <f t="shared" si="4"/>
        <v>8.8741258741258733</v>
      </c>
      <c r="F183" s="241" t="str">
        <f t="shared" si="5"/>
        <v>+</v>
      </c>
    </row>
    <row r="184" spans="1:6">
      <c r="A184" s="195" t="s">
        <v>161</v>
      </c>
      <c r="B184" s="220" t="s">
        <v>9</v>
      </c>
      <c r="C184" s="235">
        <f>S!D184</f>
        <v>102.79069767441861</v>
      </c>
      <c r="D184" s="235">
        <f>P!AK186</f>
        <v>88.918918918918919</v>
      </c>
      <c r="E184" s="234">
        <f t="shared" si="4"/>
        <v>13.87177875549969</v>
      </c>
      <c r="F184" s="241" t="str">
        <f t="shared" si="5"/>
        <v>-</v>
      </c>
    </row>
    <row r="185" spans="1:6">
      <c r="A185" s="195" t="s">
        <v>162</v>
      </c>
      <c r="B185" s="220" t="s">
        <v>9</v>
      </c>
      <c r="C185" s="235">
        <f>S!D185</f>
        <v>81.111111111111114</v>
      </c>
      <c r="D185" s="235">
        <f>P!AK187</f>
        <v>77.368421052631575</v>
      </c>
      <c r="E185" s="234">
        <f t="shared" si="4"/>
        <v>3.7426900584795391</v>
      </c>
      <c r="F185" s="241" t="str">
        <f t="shared" si="5"/>
        <v>-</v>
      </c>
    </row>
    <row r="186" spans="1:6">
      <c r="A186" s="195" t="s">
        <v>278</v>
      </c>
      <c r="B186" s="220" t="s">
        <v>9</v>
      </c>
      <c r="C186" s="235">
        <f>S!D186</f>
        <v>100</v>
      </c>
      <c r="D186" s="235">
        <f>P!AK188</f>
        <v>100</v>
      </c>
      <c r="E186" s="234">
        <f t="shared" si="4"/>
        <v>0</v>
      </c>
      <c r="F186" s="241" t="str">
        <f t="shared" si="5"/>
        <v>×</v>
      </c>
    </row>
    <row r="187" spans="1:6">
      <c r="A187" s="195" t="s">
        <v>163</v>
      </c>
      <c r="B187" s="220" t="s">
        <v>31</v>
      </c>
      <c r="C187" s="235">
        <f>S!D187</f>
        <v>50</v>
      </c>
      <c r="D187" s="235">
        <f>P!AK189</f>
        <v>50</v>
      </c>
      <c r="E187" s="234">
        <f t="shared" si="4"/>
        <v>0</v>
      </c>
      <c r="F187" s="241" t="str">
        <f t="shared" si="5"/>
        <v>×</v>
      </c>
    </row>
    <row r="188" spans="1:6">
      <c r="A188" s="195" t="s">
        <v>330</v>
      </c>
      <c r="B188" s="220" t="s">
        <v>31</v>
      </c>
      <c r="C188" s="235">
        <f>S!D188</f>
        <v>5</v>
      </c>
      <c r="D188" s="235">
        <f>P!AK190</f>
        <v>5.7635467980295569</v>
      </c>
      <c r="E188" s="234">
        <f t="shared" si="4"/>
        <v>0.76354679802955694</v>
      </c>
      <c r="F188" s="241" t="str">
        <f t="shared" si="5"/>
        <v>+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14</v>
      </c>
      <c r="D190" s="235">
        <f>P!AK192</f>
        <v>18</v>
      </c>
      <c r="E190" s="234">
        <f t="shared" si="4"/>
        <v>4</v>
      </c>
      <c r="F190" s="241" t="str">
        <f t="shared" si="5"/>
        <v>+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40</v>
      </c>
      <c r="E191" s="234">
        <f t="shared" si="4"/>
        <v>6.25</v>
      </c>
      <c r="F191" s="241" t="str">
        <f t="shared" si="5"/>
        <v>+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41.5</v>
      </c>
      <c r="D193" s="235">
        <f>P!AK195</f>
        <v>43.4</v>
      </c>
      <c r="E193" s="234">
        <f t="shared" si="4"/>
        <v>1.8999999999999986</v>
      </c>
      <c r="F193" s="241" t="str">
        <f t="shared" si="5"/>
        <v>+</v>
      </c>
    </row>
    <row r="194" spans="1:6">
      <c r="A194" s="195" t="s">
        <v>169</v>
      </c>
      <c r="B194" s="220" t="s">
        <v>9</v>
      </c>
      <c r="C194" s="235">
        <f>S!D194</f>
        <v>31.671388101983005</v>
      </c>
      <c r="D194" s="235">
        <f>P!AK196</f>
        <v>34.527059579251649</v>
      </c>
      <c r="E194" s="234">
        <f t="shared" si="4"/>
        <v>2.8556714772686433</v>
      </c>
      <c r="F194" s="241" t="str">
        <f t="shared" si="5"/>
        <v>+</v>
      </c>
    </row>
    <row r="195" spans="1:6">
      <c r="A195" s="195" t="s">
        <v>332</v>
      </c>
      <c r="B195" s="220" t="s">
        <v>9</v>
      </c>
      <c r="C195" s="235">
        <f>S!D195</f>
        <v>22.142857142857142</v>
      </c>
      <c r="D195" s="235">
        <f>P!AK197</f>
        <v>25.35</v>
      </c>
      <c r="E195" s="234">
        <f t="shared" si="4"/>
        <v>3.2071428571428591</v>
      </c>
      <c r="F195" s="241" t="str">
        <f t="shared" si="5"/>
        <v>+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116.47058823529412</v>
      </c>
      <c r="D197" s="235">
        <f>P!AK199</f>
        <v>114.375</v>
      </c>
      <c r="E197" s="234">
        <f t="shared" si="6"/>
        <v>2.095588235294116</v>
      </c>
      <c r="F197" s="241" t="str">
        <f t="shared" si="7"/>
        <v>-</v>
      </c>
    </row>
    <row r="198" spans="1:6">
      <c r="A198" s="195" t="s">
        <v>280</v>
      </c>
      <c r="B198" s="220" t="s">
        <v>9</v>
      </c>
      <c r="C198" s="235">
        <f>S!D198</f>
        <v>160.22727272727275</v>
      </c>
      <c r="D198" s="235">
        <f>P!AK200</f>
        <v>135.23809523809524</v>
      </c>
      <c r="E198" s="234">
        <f t="shared" si="6"/>
        <v>24.989177489177507</v>
      </c>
      <c r="F198" s="241" t="str">
        <f t="shared" si="7"/>
        <v>-</v>
      </c>
    </row>
    <row r="199" spans="1:6">
      <c r="A199" s="195" t="s">
        <v>281</v>
      </c>
      <c r="B199" s="220" t="s">
        <v>9</v>
      </c>
      <c r="C199" s="235">
        <f>S!D199</f>
        <v>124.28571428571429</v>
      </c>
      <c r="D199" s="235">
        <f>P!AK201</f>
        <v>145</v>
      </c>
      <c r="E199" s="234">
        <f t="shared" si="6"/>
        <v>20.714285714285708</v>
      </c>
      <c r="F199" s="241" t="str">
        <f t="shared" si="7"/>
        <v>+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66.481481481481481</v>
      </c>
      <c r="D203" s="235">
        <f>P!AK205</f>
        <v>75.454545454545453</v>
      </c>
      <c r="E203" s="234">
        <f t="shared" si="6"/>
        <v>8.9730639730639723</v>
      </c>
      <c r="F203" s="241" t="str">
        <f t="shared" si="7"/>
        <v>+</v>
      </c>
    </row>
    <row r="204" spans="1:6">
      <c r="A204" s="195" t="s">
        <v>172</v>
      </c>
      <c r="B204" s="220" t="s">
        <v>9</v>
      </c>
      <c r="C204" s="235">
        <f>S!D204</f>
        <v>40</v>
      </c>
      <c r="D204" s="235">
        <f>P!AK206</f>
        <v>43.75</v>
      </c>
      <c r="E204" s="234">
        <f t="shared" si="6"/>
        <v>3.75</v>
      </c>
      <c r="F204" s="241" t="str">
        <f t="shared" si="7"/>
        <v>+</v>
      </c>
    </row>
    <row r="205" spans="1:6">
      <c r="A205" s="195" t="s">
        <v>173</v>
      </c>
      <c r="B205" s="220" t="s">
        <v>9</v>
      </c>
      <c r="C205" s="235">
        <f>S!D205</f>
        <v>35</v>
      </c>
      <c r="D205" s="235">
        <f>P!AK207</f>
        <v>56</v>
      </c>
      <c r="E205" s="234">
        <f t="shared" si="6"/>
        <v>21</v>
      </c>
      <c r="F205" s="241" t="str">
        <f t="shared" si="7"/>
        <v>+</v>
      </c>
    </row>
    <row r="206" spans="1:6">
      <c r="A206" s="195" t="s">
        <v>174</v>
      </c>
      <c r="B206" s="220" t="s">
        <v>9</v>
      </c>
      <c r="C206" s="235">
        <f>S!D206</f>
        <v>53.81981981981982</v>
      </c>
      <c r="D206" s="235">
        <f>P!AK208</f>
        <v>46.25</v>
      </c>
      <c r="E206" s="234">
        <f t="shared" si="6"/>
        <v>7.5698198198198199</v>
      </c>
      <c r="F206" s="241" t="str">
        <f t="shared" si="7"/>
        <v>-</v>
      </c>
    </row>
    <row r="207" spans="1:6">
      <c r="A207" s="195" t="s">
        <v>175</v>
      </c>
      <c r="B207" s="220" t="s">
        <v>9</v>
      </c>
      <c r="C207" s="235">
        <f>S!D207</f>
        <v>67.023809523809518</v>
      </c>
      <c r="D207" s="235">
        <f>P!AK209</f>
        <v>67.18518518518519</v>
      </c>
      <c r="E207" s="234">
        <f t="shared" si="6"/>
        <v>0.16137566137567205</v>
      </c>
      <c r="F207" s="241" t="str">
        <f t="shared" si="7"/>
        <v>+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50</v>
      </c>
      <c r="D209" s="235">
        <f>P!AK211</f>
        <v>40</v>
      </c>
      <c r="E209" s="234">
        <f t="shared" si="6"/>
        <v>10</v>
      </c>
      <c r="F209" s="241" t="str">
        <f t="shared" si="7"/>
        <v>-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70</v>
      </c>
      <c r="D211" s="235">
        <f>P!AK213</f>
        <v>70</v>
      </c>
      <c r="E211" s="234">
        <f t="shared" si="6"/>
        <v>0</v>
      </c>
      <c r="F211" s="241" t="str">
        <f t="shared" si="7"/>
        <v>×</v>
      </c>
    </row>
    <row r="212" spans="1:6">
      <c r="A212" s="195" t="s">
        <v>282</v>
      </c>
      <c r="B212" s="220" t="s">
        <v>9</v>
      </c>
      <c r="C212" s="235">
        <f>S!D212</f>
        <v>77.647058823529406</v>
      </c>
      <c r="D212" s="235">
        <f>P!AK214</f>
        <v>77.647058823529406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85.857142857142861</v>
      </c>
      <c r="D214" s="235">
        <f>P!AK216</f>
        <v>83.75</v>
      </c>
      <c r="E214" s="234">
        <f t="shared" si="6"/>
        <v>2.1071428571428612</v>
      </c>
      <c r="F214" s="241" t="str">
        <f t="shared" si="7"/>
        <v>-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500</v>
      </c>
      <c r="D228" s="235">
        <f>P!AK230</f>
        <v>500</v>
      </c>
      <c r="E228" s="234">
        <f t="shared" si="6"/>
        <v>0</v>
      </c>
      <c r="F228" s="241" t="str">
        <f t="shared" si="7"/>
        <v>×</v>
      </c>
    </row>
    <row r="229" spans="1:6">
      <c r="A229" s="195" t="s">
        <v>289</v>
      </c>
      <c r="B229" s="220" t="s">
        <v>9</v>
      </c>
      <c r="C229" s="235">
        <f>S!D229</f>
        <v>686.90355329949239</v>
      </c>
      <c r="D229" s="235">
        <f>P!AK231</f>
        <v>685.20461699895066</v>
      </c>
      <c r="E229" s="234">
        <f t="shared" si="6"/>
        <v>1.6989363005417317</v>
      </c>
      <c r="F229" s="241" t="str">
        <f t="shared" si="7"/>
        <v>-</v>
      </c>
    </row>
    <row r="230" spans="1:6">
      <c r="A230" s="195" t="s">
        <v>302</v>
      </c>
      <c r="B230" s="220" t="s">
        <v>9</v>
      </c>
      <c r="C230" s="235">
        <f>S!D230</f>
        <v>860.10352720086416</v>
      </c>
      <c r="D230" s="235">
        <f>P!AK232</f>
        <v>860.10352720086416</v>
      </c>
      <c r="E230" s="234">
        <f t="shared" si="6"/>
        <v>0</v>
      </c>
      <c r="F230" s="241" t="str">
        <f t="shared" si="7"/>
        <v>×</v>
      </c>
    </row>
    <row r="231" spans="1:6">
      <c r="A231" s="195" t="s">
        <v>56</v>
      </c>
      <c r="B231" s="220" t="s">
        <v>31</v>
      </c>
      <c r="C231" s="235">
        <f>S!D231</f>
        <v>1.400000061847908</v>
      </c>
      <c r="D231" s="235">
        <f>P!AK233</f>
        <v>1.400000061847908</v>
      </c>
      <c r="E231" s="234">
        <f t="shared" si="6"/>
        <v>0</v>
      </c>
      <c r="F231" s="241" t="str">
        <f t="shared" si="7"/>
        <v>×</v>
      </c>
    </row>
    <row r="232" spans="1:6">
      <c r="A232" s="195" t="s">
        <v>194</v>
      </c>
      <c r="B232" s="220" t="s">
        <v>31</v>
      </c>
      <c r="C232" s="235">
        <f>S!D232</f>
        <v>38.868236214905281</v>
      </c>
      <c r="D232" s="235">
        <f>P!AK234</f>
        <v>69.902912621359221</v>
      </c>
      <c r="E232" s="234">
        <f t="shared" si="6"/>
        <v>31.03467640645394</v>
      </c>
      <c r="F232" s="241" t="str">
        <f t="shared" si="7"/>
        <v>+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320</v>
      </c>
      <c r="D239" s="235">
        <f>P!AK241</f>
        <v>320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9.4366944655041696</v>
      </c>
      <c r="D243" s="235">
        <f>P!AK245</f>
        <v>9.4663043478260871</v>
      </c>
      <c r="E243" s="234">
        <f t="shared" si="6"/>
        <v>2.9609882321917524E-2</v>
      </c>
      <c r="F243" s="241" t="str">
        <f t="shared" si="7"/>
        <v>+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349.99999465430227</v>
      </c>
      <c r="D245" s="235">
        <f>P!AK247</f>
        <v>349.99999465430227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25.434782608695652</v>
      </c>
      <c r="D246" s="235">
        <f>P!AK248</f>
        <v>25</v>
      </c>
      <c r="E246" s="234">
        <f t="shared" si="6"/>
        <v>0.43478260869565233</v>
      </c>
      <c r="F246" s="241" t="str">
        <f t="shared" si="7"/>
        <v>-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9" priority="1" operator="equal">
      <formula>"মূল্য হ্রাস"</formula>
    </cfRule>
    <cfRule type="cellIs" dxfId="488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11" activePane="bottomRight" state="frozen"/>
      <selection pane="topRight" activeCell="G1" sqref="G1"/>
      <selection pane="bottomLeft" activeCell="A2" sqref="A2"/>
      <selection pane="bottomRight" activeCell="A53" sqref="A5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8" t="s">
        <v>245</v>
      </c>
      <c r="B1" s="508"/>
      <c r="C1" s="508"/>
      <c r="F1" s="142">
        <f>P!F3</f>
        <v>45944</v>
      </c>
    </row>
    <row r="2" spans="1:8" ht="31.5" customHeight="1">
      <c r="A2" s="515" t="s">
        <v>481</v>
      </c>
      <c r="B2" s="515"/>
      <c r="C2" s="515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1</v>
      </c>
      <c r="B4" s="288" t="s">
        <v>229</v>
      </c>
      <c r="C4" s="184">
        <v>8920</v>
      </c>
      <c r="D4" s="193">
        <f>C4</f>
        <v>8920</v>
      </c>
      <c r="E4" s="184">
        <f>SUM($D$3:D4)</f>
        <v>8920</v>
      </c>
      <c r="F4" s="148">
        <f>A4</f>
        <v>1</v>
      </c>
      <c r="G4"/>
      <c r="H4"/>
    </row>
    <row r="5" spans="1:8" ht="19.5">
      <c r="A5" s="168">
        <f>SUBTOTAL(103,B$4:B5)</f>
        <v>2</v>
      </c>
      <c r="B5" s="288" t="s">
        <v>494</v>
      </c>
      <c r="C5" s="184">
        <v>2884</v>
      </c>
      <c r="D5" s="193">
        <f t="shared" ref="D5:D50" si="0">C5</f>
        <v>2884</v>
      </c>
      <c r="E5" s="184">
        <f>SUM($D$3:D5)</f>
        <v>11804</v>
      </c>
      <c r="F5" s="148">
        <f t="shared" ref="F5:F50" si="1">A5</f>
        <v>2</v>
      </c>
      <c r="G5"/>
      <c r="H5"/>
    </row>
    <row r="6" spans="1:8" ht="19.5">
      <c r="A6" s="168">
        <f>SUBTOTAL(103,B$4:B6)</f>
        <v>3</v>
      </c>
      <c r="B6" s="288" t="s">
        <v>495</v>
      </c>
      <c r="C6" s="184">
        <v>2250</v>
      </c>
      <c r="D6" s="193">
        <f t="shared" si="0"/>
        <v>2250</v>
      </c>
      <c r="E6" s="184">
        <f>SUM($D$3:D6)</f>
        <v>14054</v>
      </c>
      <c r="F6" s="148">
        <f t="shared" si="1"/>
        <v>3</v>
      </c>
      <c r="G6"/>
      <c r="H6"/>
    </row>
    <row r="7" spans="1:8" ht="19.5">
      <c r="A7" s="168">
        <f>SUBTOTAL(103,B$4:B7)</f>
        <v>4</v>
      </c>
      <c r="B7" s="288" t="s">
        <v>502</v>
      </c>
      <c r="C7" s="184">
        <v>580</v>
      </c>
      <c r="D7" s="193">
        <f t="shared" si="0"/>
        <v>580</v>
      </c>
      <c r="E7" s="184">
        <f>SUM($D$3:D7)</f>
        <v>14634</v>
      </c>
      <c r="F7" s="148">
        <f t="shared" si="1"/>
        <v>4</v>
      </c>
      <c r="G7"/>
      <c r="H7"/>
    </row>
    <row r="8" spans="1:8" ht="19.5">
      <c r="A8" s="168">
        <f>SUBTOTAL(103,B$4:B8)</f>
        <v>5</v>
      </c>
      <c r="B8" s="288" t="s">
        <v>503</v>
      </c>
      <c r="C8" s="184">
        <v>380</v>
      </c>
      <c r="D8" s="193">
        <f t="shared" si="0"/>
        <v>380</v>
      </c>
      <c r="E8" s="184">
        <f>SUM($D$3:D8)</f>
        <v>15014</v>
      </c>
      <c r="F8" s="148">
        <f t="shared" si="1"/>
        <v>5</v>
      </c>
      <c r="G8"/>
      <c r="H8"/>
    </row>
    <row r="9" spans="1:8" ht="19.5">
      <c r="A9" s="168">
        <f>SUBTOTAL(103,B$4:B9)</f>
        <v>6</v>
      </c>
      <c r="B9" s="288" t="s">
        <v>500</v>
      </c>
      <c r="C9" s="184">
        <v>4827</v>
      </c>
      <c r="D9" s="193">
        <f t="shared" si="0"/>
        <v>4827</v>
      </c>
      <c r="E9" s="184">
        <f>SUM($D$3:D9)</f>
        <v>19841</v>
      </c>
      <c r="F9" s="148">
        <f t="shared" si="1"/>
        <v>6</v>
      </c>
      <c r="G9"/>
      <c r="H9"/>
    </row>
    <row r="10" spans="1:8" ht="19.5">
      <c r="A10" s="168">
        <f>SUBTOTAL(103,B$4:B10)</f>
        <v>7</v>
      </c>
      <c r="B10" s="288" t="s">
        <v>504</v>
      </c>
      <c r="C10" s="184">
        <v>864</v>
      </c>
      <c r="D10" s="193">
        <f t="shared" si="0"/>
        <v>864</v>
      </c>
      <c r="E10" s="184">
        <f>SUM($D$3:D10)</f>
        <v>20705</v>
      </c>
      <c r="F10" s="148">
        <f t="shared" si="1"/>
        <v>7</v>
      </c>
      <c r="G10"/>
      <c r="H10"/>
    </row>
    <row r="11" spans="1:8" ht="19.5">
      <c r="A11" s="168">
        <f>SUBTOTAL(103,B$4:B11)</f>
        <v>8</v>
      </c>
      <c r="B11" s="270" t="s">
        <v>505</v>
      </c>
      <c r="C11" s="184">
        <v>600</v>
      </c>
      <c r="D11" s="193">
        <f t="shared" si="0"/>
        <v>600</v>
      </c>
      <c r="E11" s="184">
        <f>SUM($D$3:D11)</f>
        <v>21305</v>
      </c>
      <c r="F11" s="148">
        <f t="shared" si="1"/>
        <v>8</v>
      </c>
    </row>
    <row r="12" spans="1:8" ht="19.5" hidden="1">
      <c r="A12" s="168">
        <f>SUBTOTAL(103,B$4:B12)</f>
        <v>8</v>
      </c>
      <c r="B12" s="270"/>
      <c r="C12" s="184"/>
      <c r="D12" s="193">
        <f t="shared" si="0"/>
        <v>0</v>
      </c>
      <c r="E12" s="184">
        <f>SUM($D$3:D12)</f>
        <v>21305</v>
      </c>
      <c r="F12" s="148">
        <f t="shared" si="1"/>
        <v>8</v>
      </c>
    </row>
    <row r="13" spans="1:8" ht="19.5" hidden="1">
      <c r="A13" s="168">
        <f>SUBTOTAL(103,B$4:B13)</f>
        <v>8</v>
      </c>
      <c r="B13" s="270"/>
      <c r="C13" s="184"/>
      <c r="D13" s="193">
        <f t="shared" si="0"/>
        <v>0</v>
      </c>
      <c r="E13" s="184">
        <f>SUM($D$3:D13)</f>
        <v>21305</v>
      </c>
      <c r="F13" s="148">
        <f t="shared" si="1"/>
        <v>8</v>
      </c>
    </row>
    <row r="14" spans="1:8" ht="19.5" hidden="1">
      <c r="A14" s="168">
        <f>SUBTOTAL(103,B$4:B14)</f>
        <v>8</v>
      </c>
      <c r="B14" s="186"/>
      <c r="C14" s="184"/>
      <c r="D14" s="193">
        <f t="shared" si="0"/>
        <v>0</v>
      </c>
      <c r="E14" s="184">
        <f>SUM($D$3:D14)</f>
        <v>21305</v>
      </c>
      <c r="F14" s="148">
        <f t="shared" si="1"/>
        <v>8</v>
      </c>
    </row>
    <row r="15" spans="1:8" ht="19.5" hidden="1">
      <c r="A15" s="168">
        <f>SUBTOTAL(103,B$4:B15)</f>
        <v>8</v>
      </c>
      <c r="B15" s="186"/>
      <c r="C15" s="184"/>
      <c r="D15" s="193">
        <f t="shared" si="0"/>
        <v>0</v>
      </c>
      <c r="E15" s="184">
        <f>SUM($D$3:D15)</f>
        <v>21305</v>
      </c>
      <c r="F15" s="148">
        <f t="shared" si="1"/>
        <v>8</v>
      </c>
    </row>
    <row r="16" spans="1:8" ht="19.5" hidden="1">
      <c r="A16" s="168">
        <f>SUBTOTAL(103,B$4:B16)</f>
        <v>8</v>
      </c>
      <c r="B16" s="186"/>
      <c r="C16" s="184"/>
      <c r="D16" s="193">
        <f t="shared" si="0"/>
        <v>0</v>
      </c>
      <c r="E16" s="184">
        <f>SUM($D$3:D16)</f>
        <v>21305</v>
      </c>
      <c r="F16" s="148">
        <f t="shared" si="1"/>
        <v>8</v>
      </c>
    </row>
    <row r="17" spans="1:6" ht="18.75" hidden="1" customHeight="1">
      <c r="A17" s="168">
        <f>SUBTOTAL(103,B$4:B17)</f>
        <v>8</v>
      </c>
      <c r="B17" s="186"/>
      <c r="C17" s="184"/>
      <c r="D17" s="193">
        <f t="shared" si="0"/>
        <v>0</v>
      </c>
      <c r="E17" s="184">
        <f>SUM($D$3:D17)</f>
        <v>21305</v>
      </c>
      <c r="F17" s="148">
        <f t="shared" si="1"/>
        <v>8</v>
      </c>
    </row>
    <row r="18" spans="1:6" ht="19.5" hidden="1">
      <c r="A18" s="168">
        <f>SUBTOTAL(103,B$4:B18)</f>
        <v>8</v>
      </c>
      <c r="B18" s="184"/>
      <c r="C18" s="184"/>
      <c r="D18" s="193">
        <f t="shared" si="0"/>
        <v>0</v>
      </c>
      <c r="E18" s="184">
        <f>SUM($D$3:D18)</f>
        <v>21305</v>
      </c>
      <c r="F18" s="148">
        <f t="shared" si="1"/>
        <v>8</v>
      </c>
    </row>
    <row r="19" spans="1:6" ht="19.5" hidden="1">
      <c r="A19" s="168">
        <f>SUBTOTAL(103,B$4:B19)</f>
        <v>8</v>
      </c>
      <c r="B19" s="186"/>
      <c r="C19" s="184"/>
      <c r="D19" s="193">
        <f t="shared" si="0"/>
        <v>0</v>
      </c>
      <c r="E19" s="184">
        <f>SUM($D$3:D19)</f>
        <v>21305</v>
      </c>
      <c r="F19" s="148">
        <f t="shared" si="1"/>
        <v>8</v>
      </c>
    </row>
    <row r="20" spans="1:6" ht="19.5" hidden="1">
      <c r="A20" s="168">
        <f>SUBTOTAL(103,B$4:B20)</f>
        <v>8</v>
      </c>
      <c r="B20" s="180"/>
      <c r="C20" s="184"/>
      <c r="D20" s="193">
        <f t="shared" si="0"/>
        <v>0</v>
      </c>
      <c r="E20" s="184">
        <f>SUM($D$3:D20)</f>
        <v>21305</v>
      </c>
      <c r="F20" s="148">
        <f t="shared" si="1"/>
        <v>8</v>
      </c>
    </row>
    <row r="21" spans="1:6" ht="19.5" hidden="1">
      <c r="A21" s="168">
        <f>SUBTOTAL(103,B$4:B21)</f>
        <v>8</v>
      </c>
      <c r="B21" s="186"/>
      <c r="C21" s="184"/>
      <c r="D21" s="193">
        <f t="shared" si="0"/>
        <v>0</v>
      </c>
      <c r="E21" s="184">
        <f>SUM($D$3:D21)</f>
        <v>21305</v>
      </c>
      <c r="F21" s="148">
        <f t="shared" si="1"/>
        <v>8</v>
      </c>
    </row>
    <row r="22" spans="1:6" ht="19.5" hidden="1">
      <c r="A22" s="168">
        <f>SUBTOTAL(103,B$4:B22)</f>
        <v>8</v>
      </c>
      <c r="B22" s="186"/>
      <c r="C22" s="184"/>
      <c r="D22" s="193">
        <f t="shared" si="0"/>
        <v>0</v>
      </c>
      <c r="E22" s="184">
        <f>SUM($D$3:D22)</f>
        <v>21305</v>
      </c>
      <c r="F22" s="148">
        <f t="shared" si="1"/>
        <v>8</v>
      </c>
    </row>
    <row r="23" spans="1:6" ht="19.5" hidden="1">
      <c r="A23" s="168">
        <f>SUBTOTAL(103,B$4:B23)</f>
        <v>8</v>
      </c>
      <c r="B23" s="186"/>
      <c r="C23" s="184"/>
      <c r="D23" s="193">
        <f t="shared" si="0"/>
        <v>0</v>
      </c>
      <c r="E23" s="184">
        <f>SUM($D$3:D23)</f>
        <v>21305</v>
      </c>
      <c r="F23" s="148">
        <f t="shared" si="1"/>
        <v>8</v>
      </c>
    </row>
    <row r="24" spans="1:6" ht="19.5" hidden="1">
      <c r="A24" s="168">
        <f>SUBTOTAL(103,B$4:B24)</f>
        <v>8</v>
      </c>
      <c r="B24" s="186"/>
      <c r="C24" s="184"/>
      <c r="D24" s="193">
        <f t="shared" si="0"/>
        <v>0</v>
      </c>
      <c r="E24" s="184">
        <f>SUM($D$3:D24)</f>
        <v>21305</v>
      </c>
      <c r="F24" s="148">
        <f t="shared" si="1"/>
        <v>8</v>
      </c>
    </row>
    <row r="25" spans="1:6" ht="19.5" hidden="1">
      <c r="A25" s="168">
        <f>SUBTOTAL(103,B$4:B25)</f>
        <v>8</v>
      </c>
      <c r="B25" s="186"/>
      <c r="C25" s="184"/>
      <c r="D25" s="193">
        <f t="shared" si="0"/>
        <v>0</v>
      </c>
      <c r="E25" s="184">
        <f>SUM($D$3:D25)</f>
        <v>21305</v>
      </c>
      <c r="F25" s="148">
        <f t="shared" si="1"/>
        <v>8</v>
      </c>
    </row>
    <row r="26" spans="1:6" ht="19.5" hidden="1">
      <c r="A26" s="168">
        <f>SUBTOTAL(103,B$4:B26)</f>
        <v>8</v>
      </c>
      <c r="B26" s="186"/>
      <c r="C26" s="184"/>
      <c r="D26" s="193">
        <f t="shared" si="0"/>
        <v>0</v>
      </c>
      <c r="E26" s="184">
        <f>SUM($D$3:D26)</f>
        <v>21305</v>
      </c>
      <c r="F26" s="148">
        <f t="shared" si="1"/>
        <v>8</v>
      </c>
    </row>
    <row r="27" spans="1:6" ht="19.5" hidden="1">
      <c r="A27" s="168">
        <f>SUBTOTAL(103,B$4:B27)</f>
        <v>8</v>
      </c>
      <c r="B27" s="186"/>
      <c r="C27" s="184"/>
      <c r="D27" s="193">
        <f t="shared" si="0"/>
        <v>0</v>
      </c>
      <c r="E27" s="184">
        <f>SUM($D$3:D27)</f>
        <v>21305</v>
      </c>
      <c r="F27" s="148">
        <f t="shared" si="1"/>
        <v>8</v>
      </c>
    </row>
    <row r="28" spans="1:6" ht="19.5" hidden="1">
      <c r="A28" s="168">
        <f>SUBTOTAL(103,B$4:B28)</f>
        <v>8</v>
      </c>
      <c r="B28" s="186"/>
      <c r="C28" s="184"/>
      <c r="D28" s="193">
        <f t="shared" si="0"/>
        <v>0</v>
      </c>
      <c r="E28" s="184">
        <f>SUM($D$3:D28)</f>
        <v>21305</v>
      </c>
      <c r="F28" s="148">
        <f t="shared" si="1"/>
        <v>8</v>
      </c>
    </row>
    <row r="29" spans="1:6" ht="19.5" hidden="1">
      <c r="A29" s="168">
        <f>SUBTOTAL(103,B$4:B29)</f>
        <v>8</v>
      </c>
      <c r="B29" s="186"/>
      <c r="C29" s="184"/>
      <c r="D29" s="193">
        <f t="shared" si="0"/>
        <v>0</v>
      </c>
      <c r="E29" s="184">
        <f>SUM($D$3:D29)</f>
        <v>21305</v>
      </c>
      <c r="F29" s="148">
        <f t="shared" si="1"/>
        <v>8</v>
      </c>
    </row>
    <row r="30" spans="1:6" ht="19.5" hidden="1">
      <c r="A30" s="168">
        <f>SUBTOTAL(103,B$4:B30)</f>
        <v>8</v>
      </c>
      <c r="B30" s="186"/>
      <c r="C30" s="184"/>
      <c r="D30" s="193">
        <f t="shared" si="0"/>
        <v>0</v>
      </c>
      <c r="E30" s="184">
        <f>SUM($D$3:D30)</f>
        <v>21305</v>
      </c>
      <c r="F30" s="148">
        <f t="shared" si="1"/>
        <v>8</v>
      </c>
    </row>
    <row r="31" spans="1:6" ht="19.5" hidden="1">
      <c r="A31" s="168">
        <f>SUBTOTAL(103,B$4:B31)</f>
        <v>8</v>
      </c>
      <c r="B31" s="186"/>
      <c r="C31" s="184"/>
      <c r="D31" s="193">
        <f t="shared" si="0"/>
        <v>0</v>
      </c>
      <c r="E31" s="184">
        <f>SUM($D$3:D31)</f>
        <v>21305</v>
      </c>
      <c r="F31" s="148">
        <f t="shared" si="1"/>
        <v>8</v>
      </c>
    </row>
    <row r="32" spans="1:6" ht="19.5" hidden="1">
      <c r="A32" s="168">
        <f>SUBTOTAL(103,B$4:B32)</f>
        <v>8</v>
      </c>
      <c r="B32" s="186"/>
      <c r="C32" s="184"/>
      <c r="D32" s="193">
        <f t="shared" si="0"/>
        <v>0</v>
      </c>
      <c r="E32" s="184">
        <f>SUM($D$3:D32)</f>
        <v>21305</v>
      </c>
      <c r="F32" s="148">
        <f t="shared" si="1"/>
        <v>8</v>
      </c>
    </row>
    <row r="33" spans="1:6" ht="19.5" hidden="1">
      <c r="A33" s="168">
        <f>SUBTOTAL(103,B$4:B33)</f>
        <v>8</v>
      </c>
      <c r="B33" s="186"/>
      <c r="C33" s="184"/>
      <c r="D33" s="193">
        <f t="shared" si="0"/>
        <v>0</v>
      </c>
      <c r="E33" s="184">
        <f>SUM($D$3:D33)</f>
        <v>21305</v>
      </c>
      <c r="F33" s="148">
        <f t="shared" si="1"/>
        <v>8</v>
      </c>
    </row>
    <row r="34" spans="1:6" ht="19.5" hidden="1">
      <c r="A34" s="168">
        <f>SUBTOTAL(103,B$4:B34)</f>
        <v>8</v>
      </c>
      <c r="B34" s="186"/>
      <c r="C34" s="184"/>
      <c r="D34" s="193">
        <f t="shared" si="0"/>
        <v>0</v>
      </c>
      <c r="E34" s="184">
        <f>SUM($D$3:D34)</f>
        <v>21305</v>
      </c>
      <c r="F34" s="148">
        <f t="shared" si="1"/>
        <v>8</v>
      </c>
    </row>
    <row r="35" spans="1:6" ht="19.5" hidden="1">
      <c r="A35" s="168">
        <f>SUBTOTAL(103,B$4:B35)</f>
        <v>8</v>
      </c>
      <c r="B35" s="186"/>
      <c r="C35" s="184"/>
      <c r="D35" s="193">
        <f t="shared" si="0"/>
        <v>0</v>
      </c>
      <c r="E35" s="184">
        <f>SUM($D$3:D35)</f>
        <v>21305</v>
      </c>
      <c r="F35" s="148">
        <f t="shared" si="1"/>
        <v>8</v>
      </c>
    </row>
    <row r="36" spans="1:6" ht="19.5" hidden="1">
      <c r="A36" s="168">
        <f>SUBTOTAL(103,B$4:B36)</f>
        <v>8</v>
      </c>
      <c r="B36" s="186"/>
      <c r="C36" s="184"/>
      <c r="D36" s="193">
        <f t="shared" si="0"/>
        <v>0</v>
      </c>
      <c r="E36" s="184">
        <f>SUM($D$3:D36)</f>
        <v>21305</v>
      </c>
      <c r="F36" s="148">
        <f t="shared" si="1"/>
        <v>8</v>
      </c>
    </row>
    <row r="37" spans="1:6" ht="19.5" hidden="1">
      <c r="A37" s="168">
        <f>SUBTOTAL(103,B$4:B37)</f>
        <v>8</v>
      </c>
      <c r="B37" s="186"/>
      <c r="C37" s="184"/>
      <c r="D37" s="193">
        <f t="shared" si="0"/>
        <v>0</v>
      </c>
      <c r="E37" s="184">
        <f>SUM($D$3:D37)</f>
        <v>21305</v>
      </c>
      <c r="F37" s="148">
        <f t="shared" si="1"/>
        <v>8</v>
      </c>
    </row>
    <row r="38" spans="1:6" ht="19.5" hidden="1">
      <c r="A38" s="168">
        <f>SUBTOTAL(103,B$4:B38)</f>
        <v>8</v>
      </c>
      <c r="B38" s="186"/>
      <c r="C38" s="184"/>
      <c r="D38" s="193">
        <f t="shared" si="0"/>
        <v>0</v>
      </c>
      <c r="E38" s="184">
        <f>SUM($D$3:D38)</f>
        <v>21305</v>
      </c>
      <c r="F38" s="148">
        <f t="shared" si="1"/>
        <v>8</v>
      </c>
    </row>
    <row r="39" spans="1:6" ht="19.5" hidden="1">
      <c r="A39" s="168">
        <f>SUBTOTAL(103,B$4:B39)</f>
        <v>8</v>
      </c>
      <c r="B39" s="186"/>
      <c r="C39" s="184"/>
      <c r="D39" s="193">
        <f t="shared" si="0"/>
        <v>0</v>
      </c>
      <c r="E39" s="184">
        <f>SUM($D$3:D39)</f>
        <v>21305</v>
      </c>
      <c r="F39" s="148">
        <f t="shared" si="1"/>
        <v>8</v>
      </c>
    </row>
    <row r="40" spans="1:6" ht="19.5" hidden="1">
      <c r="A40" s="168">
        <f>SUBTOTAL(103,B$4:B40)</f>
        <v>8</v>
      </c>
      <c r="B40" s="186"/>
      <c r="C40" s="184"/>
      <c r="D40" s="193">
        <f t="shared" si="0"/>
        <v>0</v>
      </c>
      <c r="E40" s="184">
        <f>SUM($D$3:D40)</f>
        <v>21305</v>
      </c>
      <c r="F40" s="148">
        <f t="shared" si="1"/>
        <v>8</v>
      </c>
    </row>
    <row r="41" spans="1:6" ht="19.5" hidden="1">
      <c r="A41" s="168">
        <f>SUBTOTAL(103,B$4:B41)</f>
        <v>8</v>
      </c>
      <c r="B41" s="186"/>
      <c r="C41" s="184"/>
      <c r="D41" s="193">
        <f t="shared" si="0"/>
        <v>0</v>
      </c>
      <c r="E41" s="184">
        <f>SUM($D$3:D41)</f>
        <v>21305</v>
      </c>
      <c r="F41" s="148">
        <f t="shared" si="1"/>
        <v>8</v>
      </c>
    </row>
    <row r="42" spans="1:6" ht="19.5" hidden="1">
      <c r="A42" s="168">
        <f>SUBTOTAL(103,B$4:B42)</f>
        <v>8</v>
      </c>
      <c r="B42" s="186"/>
      <c r="C42" s="184"/>
      <c r="D42" s="193">
        <f t="shared" si="0"/>
        <v>0</v>
      </c>
      <c r="E42" s="184">
        <f>SUM($D$3:D42)</f>
        <v>21305</v>
      </c>
      <c r="F42" s="148">
        <f t="shared" si="1"/>
        <v>8</v>
      </c>
    </row>
    <row r="43" spans="1:6" ht="19.5" hidden="1">
      <c r="A43" s="168">
        <f>SUBTOTAL(103,B$4:B43)</f>
        <v>8</v>
      </c>
      <c r="B43" s="186"/>
      <c r="C43" s="184"/>
      <c r="D43" s="193">
        <f t="shared" si="0"/>
        <v>0</v>
      </c>
      <c r="E43" s="184">
        <f>SUM($D$3:D43)</f>
        <v>21305</v>
      </c>
      <c r="F43" s="148">
        <f t="shared" si="1"/>
        <v>8</v>
      </c>
    </row>
    <row r="44" spans="1:6" ht="19.5" hidden="1">
      <c r="A44" s="168">
        <f>SUBTOTAL(103,B$4:B44)</f>
        <v>8</v>
      </c>
      <c r="B44" s="186"/>
      <c r="C44" s="184"/>
      <c r="D44" s="193">
        <f t="shared" si="0"/>
        <v>0</v>
      </c>
      <c r="E44" s="184">
        <f>SUM($D$3:D44)</f>
        <v>21305</v>
      </c>
      <c r="F44" s="148">
        <f t="shared" si="1"/>
        <v>8</v>
      </c>
    </row>
    <row r="45" spans="1:6" ht="19.5" hidden="1">
      <c r="A45" s="168">
        <f>SUBTOTAL(103,B$4:B45)</f>
        <v>8</v>
      </c>
      <c r="B45" s="186"/>
      <c r="C45" s="184"/>
      <c r="D45" s="193">
        <f t="shared" si="0"/>
        <v>0</v>
      </c>
      <c r="E45" s="184">
        <f>SUM($D$3:D45)</f>
        <v>21305</v>
      </c>
      <c r="F45" s="148">
        <f t="shared" si="1"/>
        <v>8</v>
      </c>
    </row>
    <row r="46" spans="1:6" ht="19.5" hidden="1">
      <c r="A46" s="168">
        <f>SUBTOTAL(103,B$4:B46)</f>
        <v>8</v>
      </c>
      <c r="B46" s="186"/>
      <c r="C46" s="184"/>
      <c r="D46" s="193">
        <f t="shared" si="0"/>
        <v>0</v>
      </c>
      <c r="E46" s="184">
        <f>SUM($D$3:D46)</f>
        <v>21305</v>
      </c>
      <c r="F46" s="148">
        <f t="shared" si="1"/>
        <v>8</v>
      </c>
    </row>
    <row r="47" spans="1:6" ht="19.5" hidden="1">
      <c r="A47" s="168">
        <f>SUBTOTAL(103,B$4:B47)</f>
        <v>8</v>
      </c>
      <c r="B47" s="186"/>
      <c r="C47" s="184"/>
      <c r="D47" s="193">
        <f t="shared" si="0"/>
        <v>0</v>
      </c>
      <c r="E47" s="184">
        <f>SUM($D$3:D47)</f>
        <v>21305</v>
      </c>
      <c r="F47" s="148">
        <f t="shared" si="1"/>
        <v>8</v>
      </c>
    </row>
    <row r="48" spans="1:6" ht="19.5" hidden="1">
      <c r="A48" s="168">
        <f>SUBTOTAL(103,B$4:B48)</f>
        <v>8</v>
      </c>
      <c r="B48" s="186"/>
      <c r="C48" s="184"/>
      <c r="D48" s="193">
        <f t="shared" si="0"/>
        <v>0</v>
      </c>
      <c r="E48" s="184">
        <f>SUM($D$3:D48)</f>
        <v>21305</v>
      </c>
      <c r="F48" s="148">
        <f t="shared" si="1"/>
        <v>8</v>
      </c>
    </row>
    <row r="49" spans="1:6" ht="19.5" hidden="1">
      <c r="A49" s="168">
        <f>SUBTOTAL(103,B$4:B49)</f>
        <v>8</v>
      </c>
      <c r="B49" s="186"/>
      <c r="C49" s="184"/>
      <c r="D49" s="193">
        <f t="shared" si="0"/>
        <v>0</v>
      </c>
      <c r="E49" s="184">
        <f>SUM($D$3:D49)</f>
        <v>21305</v>
      </c>
      <c r="F49" s="148">
        <f t="shared" si="1"/>
        <v>8</v>
      </c>
    </row>
    <row r="50" spans="1:6" ht="19.5" hidden="1">
      <c r="A50" s="168">
        <f>SUBTOTAL(103,B$4:B50)</f>
        <v>8</v>
      </c>
      <c r="B50" s="186"/>
      <c r="C50" s="184"/>
      <c r="D50" s="193">
        <f t="shared" si="0"/>
        <v>0</v>
      </c>
      <c r="E50" s="184">
        <f>SUM($D$3:D50)</f>
        <v>21305</v>
      </c>
      <c r="F50" s="148">
        <f t="shared" si="1"/>
        <v>8</v>
      </c>
    </row>
    <row r="51" spans="1:6" ht="19.5">
      <c r="A51" s="159"/>
      <c r="B51" s="150" t="s">
        <v>243</v>
      </c>
      <c r="C51" s="151">
        <f>SUM(C4:C50)</f>
        <v>21305</v>
      </c>
      <c r="D51" s="194"/>
      <c r="E51" s="190"/>
    </row>
    <row r="52" spans="1:6" ht="19.5">
      <c r="A52" s="516" t="s">
        <v>535</v>
      </c>
      <c r="B52" s="516"/>
      <c r="C52" s="516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54" sqref="B5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8" t="s">
        <v>245</v>
      </c>
      <c r="B1" s="508"/>
      <c r="C1" s="508"/>
      <c r="F1" s="142">
        <f>P!H3</f>
        <v>45945</v>
      </c>
    </row>
    <row r="2" spans="1:7" ht="31.5" customHeight="1">
      <c r="A2" s="509" t="s">
        <v>482</v>
      </c>
      <c r="B2" s="510"/>
      <c r="C2" s="511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288" t="s">
        <v>229</v>
      </c>
      <c r="C4" s="184">
        <v>21379</v>
      </c>
      <c r="D4" s="145">
        <f>C4</f>
        <v>21379</v>
      </c>
      <c r="E4" s="158">
        <f>SUM($D$3:D4)</f>
        <v>21379</v>
      </c>
      <c r="F4" s="148">
        <f>A4</f>
        <v>1</v>
      </c>
    </row>
    <row r="5" spans="1:7">
      <c r="A5" s="168">
        <f>SUBTOTAL(103,B$4:B5)</f>
        <v>2</v>
      </c>
      <c r="B5" s="288" t="s">
        <v>506</v>
      </c>
      <c r="C5" s="184">
        <v>29150</v>
      </c>
      <c r="D5" s="145">
        <f>C5</f>
        <v>29150</v>
      </c>
      <c r="E5" s="158">
        <f>SUM($D$3:D5)</f>
        <v>50529</v>
      </c>
      <c r="F5" s="148">
        <f t="shared" ref="F5:F25" si="0">A5</f>
        <v>2</v>
      </c>
    </row>
    <row r="6" spans="1:7">
      <c r="A6" s="168">
        <f>SUBTOTAL(103,B$4:B6)</f>
        <v>3</v>
      </c>
      <c r="B6" s="288" t="s">
        <v>494</v>
      </c>
      <c r="C6" s="184">
        <v>3188</v>
      </c>
      <c r="D6" s="145">
        <f t="shared" ref="D6:D10" si="1">C6</f>
        <v>3188</v>
      </c>
      <c r="E6" s="158">
        <f>SUM($D$3:D6)</f>
        <v>53717</v>
      </c>
      <c r="F6" s="148">
        <f t="shared" si="0"/>
        <v>3</v>
      </c>
    </row>
    <row r="7" spans="1:7">
      <c r="A7" s="168">
        <f>SUBTOTAL(103,B$4:B7)</f>
        <v>4</v>
      </c>
      <c r="B7" s="288" t="s">
        <v>507</v>
      </c>
      <c r="C7" s="184">
        <v>3868</v>
      </c>
      <c r="D7" s="145">
        <f t="shared" si="1"/>
        <v>3868</v>
      </c>
      <c r="E7" s="158">
        <f>SUM($D$3:D7)</f>
        <v>57585</v>
      </c>
      <c r="F7" s="148">
        <f t="shared" si="0"/>
        <v>4</v>
      </c>
    </row>
    <row r="8" spans="1:7">
      <c r="A8" s="168">
        <f>SUBTOTAL(103,B$4:B8)</f>
        <v>5</v>
      </c>
      <c r="B8" s="288" t="s">
        <v>508</v>
      </c>
      <c r="C8" s="184">
        <v>1706</v>
      </c>
      <c r="D8" s="145">
        <f t="shared" si="1"/>
        <v>1706</v>
      </c>
      <c r="E8" s="158">
        <f>SUM($D$3:D8)</f>
        <v>59291</v>
      </c>
      <c r="F8" s="148">
        <f t="shared" si="0"/>
        <v>5</v>
      </c>
    </row>
    <row r="9" spans="1:7">
      <c r="A9" s="168">
        <f>SUBTOTAL(103,B$4:B9)</f>
        <v>6</v>
      </c>
      <c r="B9" s="288" t="s">
        <v>509</v>
      </c>
      <c r="C9" s="184">
        <v>240</v>
      </c>
      <c r="D9" s="145">
        <f t="shared" si="1"/>
        <v>240</v>
      </c>
      <c r="E9" s="158">
        <f>SUM($D$3:D9)</f>
        <v>59531</v>
      </c>
      <c r="F9" s="148">
        <f t="shared" si="0"/>
        <v>6</v>
      </c>
      <c r="G9" s="23">
        <v>180</v>
      </c>
    </row>
    <row r="10" spans="1:7">
      <c r="A10" s="168">
        <f>SUBTOTAL(103,B$4:B10)</f>
        <v>7</v>
      </c>
      <c r="B10" s="288" t="s">
        <v>498</v>
      </c>
      <c r="C10" s="184">
        <v>2150</v>
      </c>
      <c r="D10" s="145">
        <f t="shared" si="1"/>
        <v>2150</v>
      </c>
      <c r="E10" s="158">
        <f>SUM($D$3:D10)</f>
        <v>61681</v>
      </c>
      <c r="F10" s="148">
        <f t="shared" si="0"/>
        <v>7</v>
      </c>
      <c r="G10" s="23">
        <v>4284</v>
      </c>
    </row>
    <row r="11" spans="1:7">
      <c r="A11" s="168">
        <f>SUBTOTAL(103,B$4:B11)</f>
        <v>8</v>
      </c>
      <c r="B11" s="288" t="s">
        <v>500</v>
      </c>
      <c r="C11" s="184">
        <v>8254</v>
      </c>
      <c r="D11" s="145">
        <f t="shared" ref="D11:D50" si="2">C11</f>
        <v>8254</v>
      </c>
      <c r="E11" s="158">
        <f>SUM($D$3:D11)</f>
        <v>69935</v>
      </c>
      <c r="F11" s="148">
        <f t="shared" si="0"/>
        <v>8</v>
      </c>
      <c r="G11" s="23">
        <v>62000</v>
      </c>
    </row>
    <row r="12" spans="1:7">
      <c r="A12" s="168">
        <f>SUBTOTAL(103,B$4:B12)</f>
        <v>9</v>
      </c>
      <c r="B12" s="288" t="s">
        <v>510</v>
      </c>
      <c r="C12" s="184">
        <v>710</v>
      </c>
      <c r="D12" s="145">
        <f t="shared" si="2"/>
        <v>710</v>
      </c>
      <c r="E12" s="158">
        <f>SUM($D$3:D12)</f>
        <v>70645</v>
      </c>
      <c r="F12" s="148">
        <f t="shared" si="0"/>
        <v>9</v>
      </c>
      <c r="G12" s="23">
        <v>747</v>
      </c>
    </row>
    <row r="13" spans="1:7">
      <c r="A13" s="168">
        <f>SUBTOTAL(103,B$4:B13)</f>
        <v>10</v>
      </c>
      <c r="B13" s="185" t="s">
        <v>497</v>
      </c>
      <c r="C13" s="151">
        <v>3340</v>
      </c>
      <c r="D13" s="145">
        <f t="shared" si="2"/>
        <v>3340</v>
      </c>
      <c r="E13" s="158">
        <f>SUM($D$3:D13)</f>
        <v>73985</v>
      </c>
      <c r="F13" s="148">
        <f t="shared" si="0"/>
        <v>10</v>
      </c>
      <c r="G13" s="23">
        <v>0</v>
      </c>
    </row>
    <row r="14" spans="1:7">
      <c r="A14" s="168">
        <f>SUBTOTAL(103,B$4:B14)</f>
        <v>11</v>
      </c>
      <c r="B14" s="141" t="s">
        <v>505</v>
      </c>
      <c r="C14" s="184">
        <v>3800</v>
      </c>
      <c r="D14" s="145">
        <f t="shared" si="2"/>
        <v>3800</v>
      </c>
      <c r="E14" s="158">
        <f>SUM($D$3:D14)</f>
        <v>77785</v>
      </c>
      <c r="F14" s="148">
        <f t="shared" si="0"/>
        <v>11</v>
      </c>
    </row>
    <row r="15" spans="1:7" hidden="1">
      <c r="A15" s="168">
        <f>SUBTOTAL(103,B$4:B15)</f>
        <v>11</v>
      </c>
      <c r="B15" s="141"/>
      <c r="C15" s="184"/>
      <c r="D15" s="145">
        <f t="shared" si="2"/>
        <v>0</v>
      </c>
      <c r="E15" s="158">
        <f>SUM($D$3:D15)</f>
        <v>77785</v>
      </c>
      <c r="F15" s="148">
        <f t="shared" si="0"/>
        <v>11</v>
      </c>
    </row>
    <row r="16" spans="1:7" hidden="1">
      <c r="A16" s="168">
        <f>SUBTOTAL(103,B$4:B16)</f>
        <v>11</v>
      </c>
      <c r="B16" s="141"/>
      <c r="C16" s="184"/>
      <c r="D16" s="145">
        <f t="shared" si="2"/>
        <v>0</v>
      </c>
      <c r="E16" s="158">
        <f>SUM($D$3:D16)</f>
        <v>77785</v>
      </c>
      <c r="F16" s="148">
        <f t="shared" si="0"/>
        <v>11</v>
      </c>
    </row>
    <row r="17" spans="1:6" hidden="1">
      <c r="A17" s="168">
        <f>SUBTOTAL(103,B$4:B17)</f>
        <v>11</v>
      </c>
      <c r="B17" s="141"/>
      <c r="C17" s="184"/>
      <c r="D17" s="145">
        <f t="shared" si="2"/>
        <v>0</v>
      </c>
      <c r="E17" s="158">
        <f>SUM($D$3:D17)</f>
        <v>77785</v>
      </c>
      <c r="F17" s="148">
        <f t="shared" si="0"/>
        <v>11</v>
      </c>
    </row>
    <row r="18" spans="1:6" hidden="1">
      <c r="A18" s="168">
        <f>SUBTOTAL(103,B$4:B18)</f>
        <v>11</v>
      </c>
      <c r="B18" s="185"/>
      <c r="C18" s="151"/>
      <c r="D18" s="145">
        <f t="shared" si="2"/>
        <v>0</v>
      </c>
      <c r="E18" s="158">
        <f>SUM($D$3:D18)</f>
        <v>77785</v>
      </c>
      <c r="F18" s="148">
        <f t="shared" si="0"/>
        <v>11</v>
      </c>
    </row>
    <row r="19" spans="1:6" hidden="1">
      <c r="A19" s="168">
        <f>SUBTOTAL(103,B$4:B19)</f>
        <v>11</v>
      </c>
      <c r="B19" s="141"/>
      <c r="C19" s="184"/>
      <c r="D19" s="145">
        <f t="shared" si="2"/>
        <v>0</v>
      </c>
      <c r="E19" s="158">
        <f>SUM($D$3:D19)</f>
        <v>77785</v>
      </c>
      <c r="F19" s="148">
        <f t="shared" si="0"/>
        <v>11</v>
      </c>
    </row>
    <row r="20" spans="1:6" hidden="1">
      <c r="A20" s="168">
        <f>SUBTOTAL(103,B$4:B20)</f>
        <v>11</v>
      </c>
      <c r="B20" s="141"/>
      <c r="C20" s="184"/>
      <c r="D20" s="145">
        <f t="shared" si="2"/>
        <v>0</v>
      </c>
      <c r="E20" s="158">
        <f>SUM($D$3:D20)</f>
        <v>77785</v>
      </c>
      <c r="F20" s="148">
        <f t="shared" si="0"/>
        <v>11</v>
      </c>
    </row>
    <row r="21" spans="1:6" hidden="1">
      <c r="A21" s="168">
        <f>SUBTOTAL(103,B$4:B21)</f>
        <v>11</v>
      </c>
      <c r="B21" s="141"/>
      <c r="C21" s="184"/>
      <c r="D21" s="145">
        <f t="shared" si="2"/>
        <v>0</v>
      </c>
      <c r="E21" s="158">
        <f>SUM($D$3:D21)</f>
        <v>77785</v>
      </c>
      <c r="F21" s="148">
        <f t="shared" si="0"/>
        <v>11</v>
      </c>
    </row>
    <row r="22" spans="1:6" hidden="1">
      <c r="A22" s="168">
        <f>SUBTOTAL(103,B$4:B22)</f>
        <v>11</v>
      </c>
      <c r="B22" s="141"/>
      <c r="C22" s="184"/>
      <c r="D22" s="145">
        <f t="shared" si="2"/>
        <v>0</v>
      </c>
      <c r="E22" s="158">
        <f>SUM($D$3:D22)</f>
        <v>77785</v>
      </c>
      <c r="F22" s="148">
        <f t="shared" si="0"/>
        <v>11</v>
      </c>
    </row>
    <row r="23" spans="1:6" hidden="1">
      <c r="A23" s="168">
        <f>SUBTOTAL(103,B$4:B23)</f>
        <v>11</v>
      </c>
      <c r="B23" s="141"/>
      <c r="C23" s="184"/>
      <c r="D23" s="145">
        <f t="shared" si="2"/>
        <v>0</v>
      </c>
      <c r="E23" s="158">
        <f>SUM($D$3:D23)</f>
        <v>77785</v>
      </c>
      <c r="F23" s="148">
        <f t="shared" si="0"/>
        <v>11</v>
      </c>
    </row>
    <row r="24" spans="1:6" hidden="1">
      <c r="A24" s="168">
        <f>SUBTOTAL(103,B$4:B24)</f>
        <v>11</v>
      </c>
      <c r="B24" s="141"/>
      <c r="C24" s="184"/>
      <c r="D24" s="145">
        <f t="shared" si="2"/>
        <v>0</v>
      </c>
      <c r="E24" s="158">
        <f>SUM($D$3:D24)</f>
        <v>77785</v>
      </c>
      <c r="F24" s="148">
        <f t="shared" si="0"/>
        <v>11</v>
      </c>
    </row>
    <row r="25" spans="1:6" hidden="1">
      <c r="A25" s="168">
        <f>SUBTOTAL(103,B$4:B25)</f>
        <v>11</v>
      </c>
      <c r="B25" s="141"/>
      <c r="C25" s="184"/>
      <c r="D25" s="145">
        <f t="shared" si="2"/>
        <v>0</v>
      </c>
      <c r="E25" s="158">
        <f>SUM($D$3:D25)</f>
        <v>77785</v>
      </c>
      <c r="F25" s="148">
        <f t="shared" si="0"/>
        <v>11</v>
      </c>
    </row>
    <row r="26" spans="1:6" hidden="1">
      <c r="A26" s="168">
        <f>SUBTOTAL(103,B$4:B26)</f>
        <v>11</v>
      </c>
      <c r="B26" s="371"/>
      <c r="C26" s="184"/>
      <c r="D26" s="145">
        <f t="shared" si="2"/>
        <v>0</v>
      </c>
      <c r="E26" s="158">
        <f>SUM($D$3:D26)</f>
        <v>77785</v>
      </c>
      <c r="F26" s="148">
        <f>A26</f>
        <v>11</v>
      </c>
    </row>
    <row r="27" spans="1:6" hidden="1">
      <c r="A27" s="168">
        <f>SUBTOTAL(103,B$4:B27)</f>
        <v>11</v>
      </c>
      <c r="B27" s="378"/>
      <c r="C27" s="184"/>
      <c r="D27" s="145">
        <f t="shared" si="2"/>
        <v>0</v>
      </c>
      <c r="E27" s="158">
        <f>SUM($D$3:D27)</f>
        <v>77785</v>
      </c>
      <c r="F27" s="148">
        <f>A27</f>
        <v>11</v>
      </c>
    </row>
    <row r="28" spans="1:6" hidden="1">
      <c r="A28" s="168">
        <f>SUBTOTAL(103,B$4:B28)</f>
        <v>11</v>
      </c>
      <c r="B28" s="379"/>
      <c r="C28" s="184"/>
      <c r="D28" s="145">
        <f t="shared" si="2"/>
        <v>0</v>
      </c>
      <c r="E28" s="158">
        <f>SUM($D$3:D28)</f>
        <v>77785</v>
      </c>
      <c r="F28" s="148">
        <f t="shared" ref="F28:F49" si="3">A28</f>
        <v>11</v>
      </c>
    </row>
    <row r="29" spans="1:6" hidden="1">
      <c r="A29" s="168">
        <f>SUBTOTAL(103,B$4:B29)</f>
        <v>11</v>
      </c>
      <c r="B29" s="379"/>
      <c r="C29" s="184"/>
      <c r="D29" s="145">
        <f t="shared" si="2"/>
        <v>0</v>
      </c>
      <c r="E29" s="158">
        <f>SUM($D$3:D29)</f>
        <v>77785</v>
      </c>
      <c r="F29" s="148">
        <f t="shared" si="3"/>
        <v>11</v>
      </c>
    </row>
    <row r="30" spans="1:6" hidden="1">
      <c r="A30" s="168">
        <f>SUBTOTAL(103,B$4:B30)</f>
        <v>11</v>
      </c>
      <c r="B30" s="379"/>
      <c r="C30" s="184"/>
      <c r="D30" s="145">
        <f t="shared" si="2"/>
        <v>0</v>
      </c>
      <c r="E30" s="158">
        <f>SUM($D$3:D30)</f>
        <v>77785</v>
      </c>
      <c r="F30" s="148">
        <f t="shared" si="3"/>
        <v>11</v>
      </c>
    </row>
    <row r="31" spans="1:6" hidden="1">
      <c r="A31" s="168">
        <f>SUBTOTAL(103,B$4:B31)</f>
        <v>11</v>
      </c>
      <c r="B31" s="379"/>
      <c r="C31" s="184"/>
      <c r="D31" s="145">
        <f t="shared" si="2"/>
        <v>0</v>
      </c>
      <c r="E31" s="158">
        <f>SUM($D$3:D31)</f>
        <v>77785</v>
      </c>
      <c r="F31" s="148">
        <f t="shared" si="3"/>
        <v>11</v>
      </c>
    </row>
    <row r="32" spans="1:6" hidden="1">
      <c r="A32" s="168">
        <f>SUBTOTAL(103,B$4:B32)</f>
        <v>11</v>
      </c>
      <c r="B32" s="379"/>
      <c r="C32" s="184"/>
      <c r="D32" s="145">
        <f t="shared" si="2"/>
        <v>0</v>
      </c>
      <c r="E32" s="158">
        <f>SUM($D$3:D32)</f>
        <v>77785</v>
      </c>
      <c r="F32" s="148">
        <f t="shared" si="3"/>
        <v>11</v>
      </c>
    </row>
    <row r="33" spans="1:6" hidden="1">
      <c r="A33" s="168">
        <f>SUBTOTAL(103,B$4:B33)</f>
        <v>11</v>
      </c>
      <c r="B33" s="379"/>
      <c r="C33" s="184"/>
      <c r="D33" s="145">
        <f t="shared" si="2"/>
        <v>0</v>
      </c>
      <c r="E33" s="158">
        <f>SUM($D$3:D33)</f>
        <v>77785</v>
      </c>
      <c r="F33" s="148">
        <f t="shared" si="3"/>
        <v>11</v>
      </c>
    </row>
    <row r="34" spans="1:6" hidden="1">
      <c r="A34" s="168">
        <f>SUBTOTAL(103,B$4:B34)</f>
        <v>11</v>
      </c>
      <c r="B34" s="379"/>
      <c r="C34" s="184"/>
      <c r="D34" s="145">
        <f t="shared" si="2"/>
        <v>0</v>
      </c>
      <c r="E34" s="158">
        <f>SUM($D$3:D34)</f>
        <v>77785</v>
      </c>
      <c r="F34" s="148">
        <f t="shared" si="3"/>
        <v>11</v>
      </c>
    </row>
    <row r="35" spans="1:6" hidden="1">
      <c r="A35" s="168">
        <f>SUBTOTAL(103,B$4:B35)</f>
        <v>11</v>
      </c>
      <c r="B35" s="379"/>
      <c r="C35" s="184"/>
      <c r="D35" s="145">
        <f t="shared" si="2"/>
        <v>0</v>
      </c>
      <c r="E35" s="158">
        <f>SUM($D$3:D35)</f>
        <v>77785</v>
      </c>
      <c r="F35" s="148">
        <f t="shared" si="3"/>
        <v>11</v>
      </c>
    </row>
    <row r="36" spans="1:6" hidden="1">
      <c r="A36" s="168">
        <f>SUBTOTAL(103,B$4:B36)</f>
        <v>11</v>
      </c>
      <c r="B36" s="379"/>
      <c r="C36" s="184"/>
      <c r="D36" s="145">
        <f t="shared" si="2"/>
        <v>0</v>
      </c>
      <c r="E36" s="158">
        <f>SUM($D$3:D36)</f>
        <v>77785</v>
      </c>
      <c r="F36" s="148">
        <f t="shared" si="3"/>
        <v>11</v>
      </c>
    </row>
    <row r="37" spans="1:6" hidden="1">
      <c r="A37" s="168">
        <f>SUBTOTAL(103,B$4:B37)</f>
        <v>11</v>
      </c>
      <c r="B37" s="379"/>
      <c r="C37" s="184"/>
      <c r="D37" s="145">
        <f t="shared" si="2"/>
        <v>0</v>
      </c>
      <c r="E37" s="158">
        <f>SUM($D$3:D37)</f>
        <v>77785</v>
      </c>
      <c r="F37" s="148">
        <f t="shared" si="3"/>
        <v>11</v>
      </c>
    </row>
    <row r="38" spans="1:6" hidden="1">
      <c r="A38" s="168">
        <f>SUBTOTAL(103,B$4:B38)</f>
        <v>11</v>
      </c>
      <c r="B38" s="379"/>
      <c r="C38" s="184"/>
      <c r="D38" s="145">
        <f t="shared" si="2"/>
        <v>0</v>
      </c>
      <c r="E38" s="158">
        <f>SUM($D$3:D38)</f>
        <v>77785</v>
      </c>
      <c r="F38" s="148">
        <f t="shared" si="3"/>
        <v>11</v>
      </c>
    </row>
    <row r="39" spans="1:6" hidden="1">
      <c r="A39" s="168">
        <f>SUBTOTAL(103,B$4:B39)</f>
        <v>11</v>
      </c>
      <c r="B39" s="379"/>
      <c r="C39" s="184"/>
      <c r="D39" s="145">
        <f t="shared" si="2"/>
        <v>0</v>
      </c>
      <c r="E39" s="158">
        <f>SUM($D$3:D39)</f>
        <v>77785</v>
      </c>
      <c r="F39" s="148">
        <f t="shared" si="3"/>
        <v>11</v>
      </c>
    </row>
    <row r="40" spans="1:6" hidden="1">
      <c r="A40" s="168">
        <f>SUBTOTAL(103,B$4:B40)</f>
        <v>11</v>
      </c>
      <c r="B40" s="379"/>
      <c r="C40" s="184"/>
      <c r="D40" s="145">
        <f t="shared" si="2"/>
        <v>0</v>
      </c>
      <c r="E40" s="158">
        <f>SUM($D$3:D40)</f>
        <v>77785</v>
      </c>
      <c r="F40" s="148">
        <f t="shared" si="3"/>
        <v>11</v>
      </c>
    </row>
    <row r="41" spans="1:6" hidden="1">
      <c r="A41" s="168">
        <f>SUBTOTAL(103,B$4:B41)</f>
        <v>11</v>
      </c>
      <c r="B41" s="379"/>
      <c r="C41" s="184"/>
      <c r="D41" s="145">
        <f t="shared" si="2"/>
        <v>0</v>
      </c>
      <c r="E41" s="158">
        <f>SUM($D$3:D41)</f>
        <v>77785</v>
      </c>
      <c r="F41" s="148">
        <f t="shared" si="3"/>
        <v>11</v>
      </c>
    </row>
    <row r="42" spans="1:6" hidden="1">
      <c r="A42" s="168">
        <f>SUBTOTAL(103,B$4:B42)</f>
        <v>11</v>
      </c>
      <c r="B42" s="379"/>
      <c r="C42" s="184"/>
      <c r="D42" s="145">
        <f t="shared" si="2"/>
        <v>0</v>
      </c>
      <c r="E42" s="158">
        <f>SUM($D$3:D42)</f>
        <v>77785</v>
      </c>
      <c r="F42" s="148">
        <f t="shared" si="3"/>
        <v>11</v>
      </c>
    </row>
    <row r="43" spans="1:6" hidden="1">
      <c r="A43" s="168">
        <f>SUBTOTAL(103,B$4:B43)</f>
        <v>11</v>
      </c>
      <c r="B43" s="379"/>
      <c r="C43" s="184"/>
      <c r="D43" s="145">
        <f t="shared" si="2"/>
        <v>0</v>
      </c>
      <c r="E43" s="158">
        <f>SUM($D$3:D43)</f>
        <v>77785</v>
      </c>
      <c r="F43" s="148">
        <f t="shared" si="3"/>
        <v>11</v>
      </c>
    </row>
    <row r="44" spans="1:6" hidden="1">
      <c r="A44" s="168">
        <f>SUBTOTAL(103,B$4:B44)</f>
        <v>11</v>
      </c>
      <c r="B44" s="379"/>
      <c r="C44" s="184"/>
      <c r="D44" s="145">
        <f t="shared" si="2"/>
        <v>0</v>
      </c>
      <c r="E44" s="158">
        <f>SUM($D$3:D44)</f>
        <v>77785</v>
      </c>
      <c r="F44" s="148">
        <f t="shared" si="3"/>
        <v>11</v>
      </c>
    </row>
    <row r="45" spans="1:6" hidden="1">
      <c r="A45" s="168">
        <f>SUBTOTAL(103,B$4:B45)</f>
        <v>11</v>
      </c>
      <c r="B45" s="379"/>
      <c r="C45" s="184"/>
      <c r="D45" s="145">
        <f t="shared" si="2"/>
        <v>0</v>
      </c>
      <c r="E45" s="158">
        <f>SUM($D$3:D45)</f>
        <v>77785</v>
      </c>
      <c r="F45" s="148">
        <f t="shared" si="3"/>
        <v>11</v>
      </c>
    </row>
    <row r="46" spans="1:6" hidden="1">
      <c r="A46" s="168">
        <f>SUBTOTAL(103,B$4:B46)</f>
        <v>11</v>
      </c>
      <c r="B46" s="379"/>
      <c r="C46" s="184"/>
      <c r="D46" s="145">
        <f t="shared" si="2"/>
        <v>0</v>
      </c>
      <c r="E46" s="158">
        <f>SUM($D$3:D46)</f>
        <v>77785</v>
      </c>
      <c r="F46" s="148">
        <f t="shared" si="3"/>
        <v>11</v>
      </c>
    </row>
    <row r="47" spans="1:6" hidden="1">
      <c r="A47" s="168">
        <f>SUBTOTAL(103,B$4:B47)</f>
        <v>11</v>
      </c>
      <c r="B47" s="379"/>
      <c r="C47" s="184"/>
      <c r="D47" s="145">
        <f t="shared" si="2"/>
        <v>0</v>
      </c>
      <c r="E47" s="158">
        <f>SUM($D$3:D47)</f>
        <v>77785</v>
      </c>
      <c r="F47" s="148">
        <f t="shared" si="3"/>
        <v>11</v>
      </c>
    </row>
    <row r="48" spans="1:6" hidden="1">
      <c r="A48" s="168">
        <f>SUBTOTAL(103,B$4:B48)</f>
        <v>11</v>
      </c>
      <c r="B48" s="379"/>
      <c r="C48" s="184"/>
      <c r="D48" s="145">
        <f t="shared" si="2"/>
        <v>0</v>
      </c>
      <c r="E48" s="158">
        <f>SUM($D$3:D48)</f>
        <v>77785</v>
      </c>
      <c r="F48" s="148">
        <f t="shared" si="3"/>
        <v>11</v>
      </c>
    </row>
    <row r="49" spans="1:6" hidden="1">
      <c r="A49" s="168">
        <f>SUBTOTAL(103,B$4:B49)</f>
        <v>11</v>
      </c>
      <c r="B49" s="379"/>
      <c r="C49" s="184"/>
      <c r="D49" s="145">
        <f t="shared" si="2"/>
        <v>0</v>
      </c>
      <c r="E49" s="158">
        <f>SUM($D$3:D49)</f>
        <v>77785</v>
      </c>
      <c r="F49" s="148">
        <f t="shared" si="3"/>
        <v>11</v>
      </c>
    </row>
    <row r="50" spans="1:6" hidden="1">
      <c r="A50" s="168">
        <f>SUBTOTAL(103,B$4:B50)</f>
        <v>11</v>
      </c>
      <c r="B50" s="141"/>
      <c r="C50" s="184"/>
      <c r="D50" s="145">
        <f t="shared" si="2"/>
        <v>0</v>
      </c>
      <c r="E50" s="158">
        <f>SUM($D$3:D50)</f>
        <v>77785</v>
      </c>
      <c r="F50" s="148">
        <f>A50</f>
        <v>11</v>
      </c>
    </row>
    <row r="51" spans="1:6">
      <c r="A51" s="159"/>
      <c r="B51" s="150" t="s">
        <v>243</v>
      </c>
      <c r="C51" s="151">
        <f>SUM(C4:C50)</f>
        <v>77785</v>
      </c>
    </row>
    <row r="52" spans="1:6">
      <c r="A52" s="512" t="s">
        <v>536</v>
      </c>
      <c r="B52" s="513"/>
      <c r="C52" s="514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11" sqref="B11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40" t="s">
        <v>245</v>
      </c>
      <c r="B1" s="440"/>
      <c r="C1" s="440"/>
      <c r="F1" s="142">
        <f>P!J3</f>
        <v>45946</v>
      </c>
    </row>
    <row r="2" spans="1:6" ht="33" customHeight="1">
      <c r="A2" s="515" t="s">
        <v>483</v>
      </c>
      <c r="B2" s="515"/>
      <c r="C2" s="515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1</v>
      </c>
      <c r="B4" s="141" t="s">
        <v>500</v>
      </c>
      <c r="C4" s="184">
        <v>6110</v>
      </c>
      <c r="D4" s="145">
        <f>C4</f>
        <v>6110</v>
      </c>
      <c r="E4" s="165">
        <f>SUM($D$3:D4)</f>
        <v>6110</v>
      </c>
      <c r="F4" s="166">
        <f>A4</f>
        <v>1</v>
      </c>
    </row>
    <row r="5" spans="1:6" ht="19.5">
      <c r="A5" s="168">
        <f>SUBTOTAL(103,B$4:B5)</f>
        <v>2</v>
      </c>
      <c r="B5" s="141" t="s">
        <v>229</v>
      </c>
      <c r="C5" s="184">
        <v>5293</v>
      </c>
      <c r="D5" s="145">
        <f t="shared" ref="D5:D50" si="0">C5</f>
        <v>5293</v>
      </c>
      <c r="E5" s="165">
        <f>SUM($D$3:D5)</f>
        <v>11403</v>
      </c>
      <c r="F5" s="166">
        <f t="shared" ref="F5:F49" si="1">A5</f>
        <v>2</v>
      </c>
    </row>
    <row r="6" spans="1:6" ht="19.5">
      <c r="A6" s="168">
        <f>SUBTOTAL(103,B$4:B6)</f>
        <v>3</v>
      </c>
      <c r="B6" s="141" t="s">
        <v>494</v>
      </c>
      <c r="C6" s="184">
        <v>3132</v>
      </c>
      <c r="D6" s="145">
        <f t="shared" si="0"/>
        <v>3132</v>
      </c>
      <c r="E6" s="165">
        <f>SUM($D$3:D6)</f>
        <v>14535</v>
      </c>
      <c r="F6" s="166">
        <f t="shared" si="1"/>
        <v>3</v>
      </c>
    </row>
    <row r="7" spans="1:6" ht="19.5">
      <c r="A7" s="168">
        <f>SUBTOTAL(103,B$4:B7)</f>
        <v>4</v>
      </c>
      <c r="B7" s="371" t="s">
        <v>507</v>
      </c>
      <c r="C7" s="184">
        <v>560</v>
      </c>
      <c r="D7" s="145">
        <f t="shared" si="0"/>
        <v>560</v>
      </c>
      <c r="E7" s="165">
        <f>SUM($D$3:D7)</f>
        <v>15095</v>
      </c>
      <c r="F7" s="166">
        <f t="shared" si="1"/>
        <v>4</v>
      </c>
    </row>
    <row r="8" spans="1:6" ht="19.5">
      <c r="A8" s="168">
        <f>SUBTOTAL(103,B$4:B8)</f>
        <v>5</v>
      </c>
      <c r="B8" s="141" t="s">
        <v>511</v>
      </c>
      <c r="C8" s="184">
        <v>340</v>
      </c>
      <c r="D8" s="145">
        <f>C8</f>
        <v>340</v>
      </c>
      <c r="E8" s="165">
        <f>SUM($D$3:D8)</f>
        <v>15435</v>
      </c>
      <c r="F8" s="166">
        <f t="shared" si="1"/>
        <v>5</v>
      </c>
    </row>
    <row r="9" spans="1:6" ht="19.5">
      <c r="A9" s="168">
        <f>SUBTOTAL(103,B$4:B9)</f>
        <v>6</v>
      </c>
      <c r="B9" s="141" t="s">
        <v>512</v>
      </c>
      <c r="C9" s="184">
        <v>10000</v>
      </c>
      <c r="D9" s="145">
        <f t="shared" si="0"/>
        <v>10000</v>
      </c>
      <c r="E9" s="165">
        <f>SUM($D$3:D9)</f>
        <v>25435</v>
      </c>
      <c r="F9" s="166">
        <f t="shared" si="1"/>
        <v>6</v>
      </c>
    </row>
    <row r="10" spans="1:6" ht="19.5">
      <c r="A10" s="168">
        <f>SUBTOTAL(103,B$4:B10)</f>
        <v>7</v>
      </c>
      <c r="B10" s="141" t="s">
        <v>513</v>
      </c>
      <c r="C10" s="184">
        <v>600</v>
      </c>
      <c r="D10" s="145">
        <f t="shared" si="0"/>
        <v>600</v>
      </c>
      <c r="E10" s="165">
        <f>SUM($D$3:D10)</f>
        <v>26035</v>
      </c>
      <c r="F10" s="166">
        <f t="shared" si="1"/>
        <v>7</v>
      </c>
    </row>
    <row r="11" spans="1:6" ht="19.5">
      <c r="A11" s="168">
        <f>SUBTOTAL(103,B$4:B11)</f>
        <v>8</v>
      </c>
      <c r="B11" s="141" t="s">
        <v>504</v>
      </c>
      <c r="C11" s="184">
        <v>495</v>
      </c>
      <c r="D11" s="145">
        <f t="shared" si="0"/>
        <v>495</v>
      </c>
      <c r="E11" s="165">
        <f>SUM($D$3:D11)</f>
        <v>26530</v>
      </c>
      <c r="F11" s="166">
        <f t="shared" si="1"/>
        <v>8</v>
      </c>
    </row>
    <row r="12" spans="1:6" ht="19.5">
      <c r="A12" s="168">
        <f>SUBTOTAL(103,B$4:B12)</f>
        <v>9</v>
      </c>
      <c r="B12" s="141" t="s">
        <v>505</v>
      </c>
      <c r="C12" s="184">
        <v>1600</v>
      </c>
      <c r="D12" s="145">
        <f t="shared" si="0"/>
        <v>1600</v>
      </c>
      <c r="E12" s="165">
        <f>SUM($D$3:D12)</f>
        <v>28130</v>
      </c>
      <c r="F12" s="166">
        <f t="shared" si="1"/>
        <v>9</v>
      </c>
    </row>
    <row r="13" spans="1:6" ht="19.5" hidden="1">
      <c r="A13" s="168">
        <f>SUBTOTAL(103,B$4:B13)</f>
        <v>9</v>
      </c>
      <c r="B13" s="141"/>
      <c r="C13" s="184"/>
      <c r="D13" s="145">
        <f t="shared" si="0"/>
        <v>0</v>
      </c>
      <c r="E13" s="165">
        <f>SUM($D$3:D13)</f>
        <v>28130</v>
      </c>
      <c r="F13" s="166">
        <f t="shared" si="1"/>
        <v>9</v>
      </c>
    </row>
    <row r="14" spans="1:6" ht="19.5" hidden="1">
      <c r="A14" s="168">
        <f>SUBTOTAL(103,B$4:B14)</f>
        <v>9</v>
      </c>
      <c r="B14" s="141"/>
      <c r="C14" s="184"/>
      <c r="D14" s="145">
        <f t="shared" si="0"/>
        <v>0</v>
      </c>
      <c r="E14" s="165">
        <f>SUM($D$3:D14)</f>
        <v>28130</v>
      </c>
      <c r="F14" s="166">
        <f t="shared" si="1"/>
        <v>9</v>
      </c>
    </row>
    <row r="15" spans="1:6" ht="19.5" hidden="1">
      <c r="A15" s="168">
        <f>SUBTOTAL(103,B$4:B15)</f>
        <v>9</v>
      </c>
      <c r="B15" s="141"/>
      <c r="C15" s="184"/>
      <c r="D15" s="145">
        <f t="shared" si="0"/>
        <v>0</v>
      </c>
      <c r="E15" s="165">
        <f>SUM($D$3:D15)</f>
        <v>28130</v>
      </c>
      <c r="F15" s="166">
        <f t="shared" si="1"/>
        <v>9</v>
      </c>
    </row>
    <row r="16" spans="1:6" ht="19.5" hidden="1">
      <c r="A16" s="168">
        <f>SUBTOTAL(103,B$4:B16)</f>
        <v>9</v>
      </c>
      <c r="B16" s="141"/>
      <c r="C16" s="184"/>
      <c r="D16" s="145">
        <f t="shared" si="0"/>
        <v>0</v>
      </c>
      <c r="E16" s="165">
        <f>SUM($D$3:D16)</f>
        <v>28130</v>
      </c>
      <c r="F16" s="166">
        <f t="shared" si="1"/>
        <v>9</v>
      </c>
    </row>
    <row r="17" spans="1:6" ht="19.5" hidden="1">
      <c r="A17" s="168">
        <f>SUBTOTAL(103,B$4:B17)</f>
        <v>9</v>
      </c>
      <c r="B17" s="141"/>
      <c r="C17" s="184"/>
      <c r="D17" s="145">
        <f t="shared" si="0"/>
        <v>0</v>
      </c>
      <c r="E17" s="165">
        <f>SUM($D$3:D17)</f>
        <v>28130</v>
      </c>
      <c r="F17" s="166">
        <f t="shared" si="1"/>
        <v>9</v>
      </c>
    </row>
    <row r="18" spans="1:6" ht="19.5" hidden="1">
      <c r="A18" s="168">
        <f>SUBTOTAL(103,B$4:B18)</f>
        <v>9</v>
      </c>
      <c r="B18" s="141"/>
      <c r="C18" s="184"/>
      <c r="D18" s="145">
        <f t="shared" si="0"/>
        <v>0</v>
      </c>
      <c r="E18" s="165">
        <f>SUM($D$3:D18)</f>
        <v>28130</v>
      </c>
      <c r="F18" s="166">
        <f t="shared" si="1"/>
        <v>9</v>
      </c>
    </row>
    <row r="19" spans="1:6" ht="19.5" hidden="1">
      <c r="A19" s="168">
        <f>SUBTOTAL(103,B$4:B19)</f>
        <v>9</v>
      </c>
      <c r="B19" s="141"/>
      <c r="C19" s="184"/>
      <c r="D19" s="145">
        <f t="shared" si="0"/>
        <v>0</v>
      </c>
      <c r="E19" s="165">
        <f>SUM($D$3:D19)</f>
        <v>28130</v>
      </c>
      <c r="F19" s="166">
        <f t="shared" si="1"/>
        <v>9</v>
      </c>
    </row>
    <row r="20" spans="1:6" ht="19.5" hidden="1">
      <c r="A20" s="168">
        <f>SUBTOTAL(103,B$4:B20)</f>
        <v>9</v>
      </c>
      <c r="B20" s="141"/>
      <c r="C20" s="184"/>
      <c r="D20" s="145">
        <f t="shared" si="0"/>
        <v>0</v>
      </c>
      <c r="E20" s="165">
        <f>SUM($D$3:D20)</f>
        <v>28130</v>
      </c>
      <c r="F20" s="166">
        <f t="shared" si="1"/>
        <v>9</v>
      </c>
    </row>
    <row r="21" spans="1:6" ht="19.5" hidden="1">
      <c r="A21" s="168">
        <f>SUBTOTAL(103,B$4:B21)</f>
        <v>9</v>
      </c>
      <c r="B21" s="141"/>
      <c r="C21" s="184"/>
      <c r="D21" s="145">
        <f t="shared" si="0"/>
        <v>0</v>
      </c>
      <c r="E21" s="165">
        <f>SUM($D$3:D21)</f>
        <v>28130</v>
      </c>
      <c r="F21" s="166">
        <f t="shared" si="1"/>
        <v>9</v>
      </c>
    </row>
    <row r="22" spans="1:6" ht="19.5" hidden="1">
      <c r="A22" s="168">
        <f>SUBTOTAL(103,B$4:B22)</f>
        <v>9</v>
      </c>
      <c r="B22" s="185"/>
      <c r="C22" s="184"/>
      <c r="D22" s="145">
        <f t="shared" si="0"/>
        <v>0</v>
      </c>
      <c r="E22" s="165">
        <f>SUM($D$3:D22)</f>
        <v>28130</v>
      </c>
      <c r="F22" s="166">
        <f t="shared" si="1"/>
        <v>9</v>
      </c>
    </row>
    <row r="23" spans="1:6" ht="19.5" hidden="1">
      <c r="A23" s="168">
        <f>SUBTOTAL(103,B$4:B23)</f>
        <v>9</v>
      </c>
      <c r="B23" s="141"/>
      <c r="C23" s="184"/>
      <c r="D23" s="145">
        <f t="shared" si="0"/>
        <v>0</v>
      </c>
      <c r="E23" s="165">
        <f>SUM($D$3:D23)</f>
        <v>28130</v>
      </c>
      <c r="F23" s="166">
        <f t="shared" si="1"/>
        <v>9</v>
      </c>
    </row>
    <row r="24" spans="1:6" ht="19.5" hidden="1">
      <c r="A24" s="168">
        <f>SUBTOTAL(103,B$4:B24)</f>
        <v>9</v>
      </c>
      <c r="B24" s="216"/>
      <c r="C24" s="184"/>
      <c r="D24" s="145">
        <f t="shared" si="0"/>
        <v>0</v>
      </c>
      <c r="E24" s="165">
        <f>SUM($D$3:D24)</f>
        <v>28130</v>
      </c>
      <c r="F24" s="166">
        <f t="shared" si="1"/>
        <v>9</v>
      </c>
    </row>
    <row r="25" spans="1:6" ht="19.5" hidden="1">
      <c r="A25" s="168">
        <f>SUBTOTAL(103,B$4:B25)</f>
        <v>9</v>
      </c>
      <c r="B25" s="216"/>
      <c r="C25" s="184"/>
      <c r="D25" s="145">
        <f t="shared" si="0"/>
        <v>0</v>
      </c>
      <c r="E25" s="165">
        <f>SUM($D$3:D25)</f>
        <v>28130</v>
      </c>
      <c r="F25" s="166">
        <f t="shared" si="1"/>
        <v>9</v>
      </c>
    </row>
    <row r="26" spans="1:6" ht="19.5" hidden="1">
      <c r="A26" s="168">
        <f>SUBTOTAL(103,B$4:B26)</f>
        <v>9</v>
      </c>
      <c r="B26" s="216"/>
      <c r="C26" s="184"/>
      <c r="D26" s="145">
        <f t="shared" si="0"/>
        <v>0</v>
      </c>
      <c r="E26" s="165">
        <f>SUM($D$3:D26)</f>
        <v>28130</v>
      </c>
      <c r="F26" s="166">
        <f t="shared" si="1"/>
        <v>9</v>
      </c>
    </row>
    <row r="27" spans="1:6" ht="19.5" hidden="1">
      <c r="A27" s="168">
        <f>SUBTOTAL(103,B$4:B27)</f>
        <v>9</v>
      </c>
      <c r="B27" s="141"/>
      <c r="C27" s="184"/>
      <c r="D27" s="145">
        <f t="shared" si="0"/>
        <v>0</v>
      </c>
      <c r="E27" s="165">
        <f>SUM($D$3:D27)</f>
        <v>28130</v>
      </c>
      <c r="F27" s="166">
        <f t="shared" si="1"/>
        <v>9</v>
      </c>
    </row>
    <row r="28" spans="1:6" ht="19.5" hidden="1">
      <c r="A28" s="168">
        <f>SUBTOTAL(103,B$4:B28)</f>
        <v>9</v>
      </c>
      <c r="B28" s="218"/>
      <c r="C28" s="184"/>
      <c r="D28" s="145">
        <f t="shared" si="0"/>
        <v>0</v>
      </c>
      <c r="E28" s="165">
        <f>SUM($D$3:D28)</f>
        <v>28130</v>
      </c>
      <c r="F28" s="166">
        <f t="shared" si="1"/>
        <v>9</v>
      </c>
    </row>
    <row r="29" spans="1:6" ht="19.5" hidden="1">
      <c r="A29" s="168">
        <f>SUBTOTAL(103,B$4:B29)</f>
        <v>9</v>
      </c>
      <c r="B29" s="379"/>
      <c r="C29" s="184"/>
      <c r="D29" s="145">
        <f t="shared" si="0"/>
        <v>0</v>
      </c>
      <c r="E29" s="165">
        <f>SUM($D$3:D29)</f>
        <v>28130</v>
      </c>
      <c r="F29" s="166">
        <f t="shared" si="1"/>
        <v>9</v>
      </c>
    </row>
    <row r="30" spans="1:6" ht="19.5" hidden="1">
      <c r="A30" s="168">
        <f>SUBTOTAL(103,B$4:B30)</f>
        <v>9</v>
      </c>
      <c r="B30" s="379"/>
      <c r="C30" s="184"/>
      <c r="D30" s="145">
        <f t="shared" si="0"/>
        <v>0</v>
      </c>
      <c r="E30" s="165">
        <f>SUM($D$3:D30)</f>
        <v>28130</v>
      </c>
      <c r="F30" s="166">
        <f t="shared" si="1"/>
        <v>9</v>
      </c>
    </row>
    <row r="31" spans="1:6" ht="19.5" hidden="1">
      <c r="A31" s="168">
        <f>SUBTOTAL(103,B$4:B31)</f>
        <v>9</v>
      </c>
      <c r="B31" s="379"/>
      <c r="C31" s="184"/>
      <c r="D31" s="145">
        <f t="shared" si="0"/>
        <v>0</v>
      </c>
      <c r="E31" s="165">
        <f>SUM($D$3:D31)</f>
        <v>28130</v>
      </c>
      <c r="F31" s="166">
        <f t="shared" si="1"/>
        <v>9</v>
      </c>
    </row>
    <row r="32" spans="1:6" ht="19.5" hidden="1">
      <c r="A32" s="168">
        <f>SUBTOTAL(103,B$4:B32)</f>
        <v>9</v>
      </c>
      <c r="B32" s="379"/>
      <c r="C32" s="184"/>
      <c r="D32" s="145">
        <f t="shared" si="0"/>
        <v>0</v>
      </c>
      <c r="E32" s="165">
        <f>SUM($D$3:D32)</f>
        <v>28130</v>
      </c>
      <c r="F32" s="166">
        <f t="shared" si="1"/>
        <v>9</v>
      </c>
    </row>
    <row r="33" spans="1:6" ht="19.5" hidden="1">
      <c r="A33" s="168">
        <f>SUBTOTAL(103,B$4:B33)</f>
        <v>9</v>
      </c>
      <c r="B33" s="379"/>
      <c r="C33" s="184"/>
      <c r="D33" s="145">
        <f t="shared" si="0"/>
        <v>0</v>
      </c>
      <c r="E33" s="165">
        <f>SUM($D$3:D33)</f>
        <v>28130</v>
      </c>
      <c r="F33" s="166">
        <f t="shared" si="1"/>
        <v>9</v>
      </c>
    </row>
    <row r="34" spans="1:6" ht="19.5" hidden="1">
      <c r="A34" s="168">
        <f>SUBTOTAL(103,B$4:B34)</f>
        <v>9</v>
      </c>
      <c r="B34" s="379"/>
      <c r="C34" s="184"/>
      <c r="D34" s="145">
        <f t="shared" si="0"/>
        <v>0</v>
      </c>
      <c r="E34" s="165">
        <f>SUM($D$3:D34)</f>
        <v>28130</v>
      </c>
      <c r="F34" s="166">
        <f t="shared" si="1"/>
        <v>9</v>
      </c>
    </row>
    <row r="35" spans="1:6" ht="19.5" hidden="1">
      <c r="A35" s="168">
        <f>SUBTOTAL(103,B$4:B35)</f>
        <v>9</v>
      </c>
      <c r="B35" s="379"/>
      <c r="C35" s="184"/>
      <c r="D35" s="145">
        <f t="shared" si="0"/>
        <v>0</v>
      </c>
      <c r="E35" s="165">
        <f>SUM($D$3:D35)</f>
        <v>28130</v>
      </c>
      <c r="F35" s="166">
        <f t="shared" si="1"/>
        <v>9</v>
      </c>
    </row>
    <row r="36" spans="1:6" ht="19.5" hidden="1">
      <c r="A36" s="168">
        <f>SUBTOTAL(103,B$4:B36)</f>
        <v>9</v>
      </c>
      <c r="B36" s="379"/>
      <c r="C36" s="184"/>
      <c r="D36" s="145">
        <f t="shared" si="0"/>
        <v>0</v>
      </c>
      <c r="E36" s="165">
        <f>SUM($D$3:D36)</f>
        <v>28130</v>
      </c>
      <c r="F36" s="166">
        <f t="shared" si="1"/>
        <v>9</v>
      </c>
    </row>
    <row r="37" spans="1:6" ht="19.5" hidden="1">
      <c r="A37" s="168">
        <f>SUBTOTAL(103,B$4:B37)</f>
        <v>9</v>
      </c>
      <c r="B37" s="379"/>
      <c r="C37" s="184"/>
      <c r="D37" s="145">
        <f t="shared" si="0"/>
        <v>0</v>
      </c>
      <c r="E37" s="165">
        <f>SUM($D$3:D37)</f>
        <v>28130</v>
      </c>
      <c r="F37" s="166">
        <f t="shared" si="1"/>
        <v>9</v>
      </c>
    </row>
    <row r="38" spans="1:6" ht="19.5" hidden="1">
      <c r="A38" s="168">
        <f>SUBTOTAL(103,B$4:B38)</f>
        <v>9</v>
      </c>
      <c r="B38" s="379"/>
      <c r="C38" s="184"/>
      <c r="D38" s="145">
        <f t="shared" si="0"/>
        <v>0</v>
      </c>
      <c r="E38" s="165">
        <f>SUM($D$3:D38)</f>
        <v>28130</v>
      </c>
      <c r="F38" s="166">
        <f t="shared" si="1"/>
        <v>9</v>
      </c>
    </row>
    <row r="39" spans="1:6" ht="19.5" hidden="1">
      <c r="A39" s="168">
        <f>SUBTOTAL(103,B$4:B39)</f>
        <v>9</v>
      </c>
      <c r="B39" s="379"/>
      <c r="C39" s="184"/>
      <c r="D39" s="145">
        <f t="shared" si="0"/>
        <v>0</v>
      </c>
      <c r="E39" s="165">
        <f>SUM($D$3:D39)</f>
        <v>28130</v>
      </c>
      <c r="F39" s="166">
        <f t="shared" si="1"/>
        <v>9</v>
      </c>
    </row>
    <row r="40" spans="1:6" ht="19.5" hidden="1">
      <c r="A40" s="168">
        <f>SUBTOTAL(103,B$4:B40)</f>
        <v>9</v>
      </c>
      <c r="B40" s="379"/>
      <c r="C40" s="184"/>
      <c r="D40" s="145">
        <f t="shared" si="0"/>
        <v>0</v>
      </c>
      <c r="E40" s="165">
        <f>SUM($D$3:D40)</f>
        <v>28130</v>
      </c>
      <c r="F40" s="166">
        <f t="shared" si="1"/>
        <v>9</v>
      </c>
    </row>
    <row r="41" spans="1:6" ht="19.5" hidden="1">
      <c r="A41" s="168">
        <f>SUBTOTAL(103,B$4:B41)</f>
        <v>9</v>
      </c>
      <c r="B41" s="379"/>
      <c r="C41" s="184"/>
      <c r="D41" s="145">
        <f t="shared" si="0"/>
        <v>0</v>
      </c>
      <c r="E41" s="165">
        <f>SUM($D$3:D41)</f>
        <v>28130</v>
      </c>
      <c r="F41" s="166">
        <f t="shared" si="1"/>
        <v>9</v>
      </c>
    </row>
    <row r="42" spans="1:6" ht="19.5" hidden="1">
      <c r="A42" s="168">
        <f>SUBTOTAL(103,B$4:B42)</f>
        <v>9</v>
      </c>
      <c r="B42" s="379"/>
      <c r="C42" s="184"/>
      <c r="D42" s="145">
        <f t="shared" si="0"/>
        <v>0</v>
      </c>
      <c r="E42" s="165">
        <f>SUM($D$3:D42)</f>
        <v>28130</v>
      </c>
      <c r="F42" s="166">
        <f t="shared" si="1"/>
        <v>9</v>
      </c>
    </row>
    <row r="43" spans="1:6" ht="19.5" hidden="1">
      <c r="A43" s="168">
        <f>SUBTOTAL(103,B$4:B43)</f>
        <v>9</v>
      </c>
      <c r="B43" s="379"/>
      <c r="C43" s="184"/>
      <c r="D43" s="145">
        <f t="shared" si="0"/>
        <v>0</v>
      </c>
      <c r="E43" s="165">
        <f>SUM($D$3:D43)</f>
        <v>28130</v>
      </c>
      <c r="F43" s="166">
        <f t="shared" si="1"/>
        <v>9</v>
      </c>
    </row>
    <row r="44" spans="1:6" ht="19.5" hidden="1">
      <c r="A44" s="168">
        <f>SUBTOTAL(103,B$4:B44)</f>
        <v>9</v>
      </c>
      <c r="B44" s="379"/>
      <c r="C44" s="184"/>
      <c r="D44" s="145">
        <f t="shared" si="0"/>
        <v>0</v>
      </c>
      <c r="E44" s="165">
        <f>SUM($D$3:D44)</f>
        <v>28130</v>
      </c>
      <c r="F44" s="166">
        <f t="shared" si="1"/>
        <v>9</v>
      </c>
    </row>
    <row r="45" spans="1:6" ht="19.5" hidden="1">
      <c r="A45" s="168">
        <f>SUBTOTAL(103,B$4:B45)</f>
        <v>9</v>
      </c>
      <c r="B45" s="379"/>
      <c r="C45" s="184"/>
      <c r="D45" s="145">
        <f t="shared" si="0"/>
        <v>0</v>
      </c>
      <c r="E45" s="165">
        <f>SUM($D$3:D45)</f>
        <v>28130</v>
      </c>
      <c r="F45" s="166">
        <f t="shared" si="1"/>
        <v>9</v>
      </c>
    </row>
    <row r="46" spans="1:6" ht="19.5" hidden="1">
      <c r="A46" s="168">
        <f>SUBTOTAL(103,B$4:B46)</f>
        <v>9</v>
      </c>
      <c r="B46" s="379"/>
      <c r="C46" s="184"/>
      <c r="D46" s="145">
        <f t="shared" si="0"/>
        <v>0</v>
      </c>
      <c r="E46" s="165">
        <f>SUM($D$3:D46)</f>
        <v>28130</v>
      </c>
      <c r="F46" s="166">
        <f t="shared" si="1"/>
        <v>9</v>
      </c>
    </row>
    <row r="47" spans="1:6" ht="19.5" hidden="1">
      <c r="A47" s="168">
        <f>SUBTOTAL(103,B$4:B47)</f>
        <v>9</v>
      </c>
      <c r="B47" s="379"/>
      <c r="C47" s="184"/>
      <c r="D47" s="145">
        <f t="shared" si="0"/>
        <v>0</v>
      </c>
      <c r="E47" s="165">
        <f>SUM($D$3:D47)</f>
        <v>28130</v>
      </c>
      <c r="F47" s="166">
        <f t="shared" si="1"/>
        <v>9</v>
      </c>
    </row>
    <row r="48" spans="1:6" ht="19.5" hidden="1">
      <c r="A48" s="168">
        <f>SUBTOTAL(103,B$4:B48)</f>
        <v>9</v>
      </c>
      <c r="B48" s="379"/>
      <c r="C48" s="184"/>
      <c r="D48" s="145">
        <f t="shared" si="0"/>
        <v>0</v>
      </c>
      <c r="E48" s="165">
        <f>SUM($D$3:D48)</f>
        <v>28130</v>
      </c>
      <c r="F48" s="166">
        <f t="shared" si="1"/>
        <v>9</v>
      </c>
    </row>
    <row r="49" spans="1:6" ht="19.5" hidden="1">
      <c r="A49" s="168">
        <f>SUBTOTAL(103,B$4:B49)</f>
        <v>9</v>
      </c>
      <c r="B49" s="379"/>
      <c r="C49" s="184"/>
      <c r="D49" s="145">
        <f t="shared" si="0"/>
        <v>0</v>
      </c>
      <c r="E49" s="165">
        <f>SUM($D$3:D49)</f>
        <v>28130</v>
      </c>
      <c r="F49" s="166">
        <f t="shared" si="1"/>
        <v>9</v>
      </c>
    </row>
    <row r="50" spans="1:6" ht="19.5" hidden="1">
      <c r="A50" s="168">
        <f>SUBTOTAL(103,B$4:B50)</f>
        <v>9</v>
      </c>
      <c r="B50" s="217"/>
      <c r="C50" s="184"/>
      <c r="D50" s="145">
        <f t="shared" si="0"/>
        <v>0</v>
      </c>
      <c r="E50" s="165">
        <f>SUM($D$3:D50)</f>
        <v>28130</v>
      </c>
      <c r="F50" s="166">
        <f>A50</f>
        <v>9</v>
      </c>
    </row>
    <row r="51" spans="1:6" ht="19.5">
      <c r="A51" s="168"/>
      <c r="B51" s="150" t="s">
        <v>243</v>
      </c>
      <c r="C51" s="187">
        <f>SUM(C4:C50)</f>
        <v>28130</v>
      </c>
    </row>
    <row r="52" spans="1:6" ht="19.5">
      <c r="A52" s="512" t="s">
        <v>537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8" t="s">
        <v>245</v>
      </c>
      <c r="B1" s="508"/>
      <c r="C1" s="508"/>
      <c r="F1" s="142">
        <f>P!L3</f>
        <v>45947</v>
      </c>
    </row>
    <row r="2" spans="1:6" ht="29.25" customHeight="1">
      <c r="A2" s="515" t="s">
        <v>484</v>
      </c>
      <c r="B2" s="515"/>
      <c r="C2" s="515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1</v>
      </c>
      <c r="B4" s="141" t="s">
        <v>514</v>
      </c>
      <c r="C4" s="184">
        <v>2035</v>
      </c>
      <c r="D4" s="145">
        <f>C4</f>
        <v>2035</v>
      </c>
      <c r="E4" s="158">
        <f>SUM($D$3:D4)</f>
        <v>2035</v>
      </c>
      <c r="F4" s="148">
        <f>A4</f>
        <v>1</v>
      </c>
    </row>
    <row r="5" spans="1:6">
      <c r="A5" s="168">
        <f>SUBTOTAL(103,B$4:B5)</f>
        <v>2</v>
      </c>
      <c r="B5" s="141" t="s">
        <v>494</v>
      </c>
      <c r="C5" s="184">
        <v>1944</v>
      </c>
      <c r="D5" s="145">
        <f t="shared" ref="D5:D50" si="0">C5</f>
        <v>1944</v>
      </c>
      <c r="E5" s="158">
        <f>SUM($D$3:D5)</f>
        <v>3979</v>
      </c>
      <c r="F5" s="148">
        <f t="shared" ref="F5:F50" si="1">A5</f>
        <v>2</v>
      </c>
    </row>
    <row r="6" spans="1:6">
      <c r="A6" s="168">
        <f>SUBTOTAL(103,B$4:B6)</f>
        <v>3</v>
      </c>
      <c r="B6" s="141" t="s">
        <v>501</v>
      </c>
      <c r="C6" s="184">
        <v>580</v>
      </c>
      <c r="D6" s="145">
        <f t="shared" si="0"/>
        <v>580</v>
      </c>
      <c r="E6" s="158">
        <f>SUM($D$3:D6)</f>
        <v>4559</v>
      </c>
      <c r="F6" s="148">
        <f t="shared" si="1"/>
        <v>3</v>
      </c>
    </row>
    <row r="7" spans="1:6">
      <c r="A7" s="168">
        <f>SUBTOTAL(103,B$4:B7)</f>
        <v>4</v>
      </c>
      <c r="B7" s="141" t="s">
        <v>505</v>
      </c>
      <c r="C7" s="184">
        <v>400</v>
      </c>
      <c r="D7" s="145">
        <f t="shared" si="0"/>
        <v>400</v>
      </c>
      <c r="E7" s="158">
        <f>SUM($D$3:D7)</f>
        <v>4959</v>
      </c>
      <c r="F7" s="148">
        <f t="shared" si="1"/>
        <v>4</v>
      </c>
    </row>
    <row r="8" spans="1:6" hidden="1">
      <c r="A8" s="168">
        <f>SUBTOTAL(103,B$4:B8)</f>
        <v>4</v>
      </c>
      <c r="B8" s="141"/>
      <c r="C8" s="184"/>
      <c r="D8" s="145">
        <f t="shared" si="0"/>
        <v>0</v>
      </c>
      <c r="E8" s="158">
        <f>SUM($D$3:D8)</f>
        <v>4959</v>
      </c>
      <c r="F8" s="148">
        <f t="shared" si="1"/>
        <v>4</v>
      </c>
    </row>
    <row r="9" spans="1:6" hidden="1">
      <c r="A9" s="168">
        <f>SUBTOTAL(103,B$4:B9)</f>
        <v>4</v>
      </c>
      <c r="B9" s="293"/>
      <c r="C9" s="184"/>
      <c r="D9" s="145">
        <f t="shared" si="0"/>
        <v>0</v>
      </c>
      <c r="E9" s="158">
        <f>SUM($D$3:D9)</f>
        <v>4959</v>
      </c>
      <c r="F9" s="148">
        <f t="shared" si="1"/>
        <v>4</v>
      </c>
    </row>
    <row r="10" spans="1:6" hidden="1">
      <c r="A10" s="168">
        <f>SUBTOTAL(103,B$4:B10)</f>
        <v>4</v>
      </c>
      <c r="B10" s="141"/>
      <c r="C10" s="184"/>
      <c r="D10" s="145">
        <f t="shared" si="0"/>
        <v>0</v>
      </c>
      <c r="E10" s="158">
        <f>SUM($D$3:D10)</f>
        <v>4959</v>
      </c>
      <c r="F10" s="148">
        <f t="shared" si="1"/>
        <v>4</v>
      </c>
    </row>
    <row r="11" spans="1:6" hidden="1">
      <c r="A11" s="168">
        <f>SUBTOTAL(103,B$4:B11)</f>
        <v>4</v>
      </c>
      <c r="B11" s="141"/>
      <c r="C11" s="184"/>
      <c r="D11" s="167">
        <f t="shared" si="0"/>
        <v>0</v>
      </c>
      <c r="E11" s="158">
        <f>SUM($D$3:D11)</f>
        <v>4959</v>
      </c>
      <c r="F11" s="148">
        <f t="shared" si="1"/>
        <v>4</v>
      </c>
    </row>
    <row r="12" spans="1:6" hidden="1">
      <c r="A12" s="168">
        <f>SUBTOTAL(103,B$4:B12)</f>
        <v>4</v>
      </c>
      <c r="B12" s="141"/>
      <c r="C12" s="184"/>
      <c r="D12" s="167">
        <f t="shared" si="0"/>
        <v>0</v>
      </c>
      <c r="E12" s="158">
        <f>SUM($D$3:D12)</f>
        <v>4959</v>
      </c>
      <c r="F12" s="148">
        <f t="shared" si="1"/>
        <v>4</v>
      </c>
    </row>
    <row r="13" spans="1:6" hidden="1">
      <c r="A13" s="168">
        <f>SUBTOTAL(103,B$4:B13)</f>
        <v>4</v>
      </c>
      <c r="B13" s="141"/>
      <c r="C13" s="184"/>
      <c r="D13" s="167">
        <f t="shared" si="0"/>
        <v>0</v>
      </c>
      <c r="E13" s="158">
        <f>SUM($D$3:D13)</f>
        <v>4959</v>
      </c>
      <c r="F13" s="148">
        <f t="shared" si="1"/>
        <v>4</v>
      </c>
    </row>
    <row r="14" spans="1:6" hidden="1">
      <c r="A14" s="168">
        <f>SUBTOTAL(103,B$4:B14)</f>
        <v>4</v>
      </c>
      <c r="B14" s="141"/>
      <c r="C14" s="184"/>
      <c r="D14" s="167">
        <f t="shared" si="0"/>
        <v>0</v>
      </c>
      <c r="E14" s="158">
        <f>SUM($D$3:D14)</f>
        <v>4959</v>
      </c>
      <c r="F14" s="148">
        <f t="shared" si="1"/>
        <v>4</v>
      </c>
    </row>
    <row r="15" spans="1:6" hidden="1">
      <c r="A15" s="168">
        <f>SUBTOTAL(103,B$4:B15)</f>
        <v>4</v>
      </c>
      <c r="B15" s="141"/>
      <c r="C15" s="184"/>
      <c r="D15" s="167">
        <f t="shared" si="0"/>
        <v>0</v>
      </c>
      <c r="E15" s="158">
        <f>SUM($D$3:D15)</f>
        <v>4959</v>
      </c>
      <c r="F15" s="148">
        <f t="shared" si="1"/>
        <v>4</v>
      </c>
    </row>
    <row r="16" spans="1:6" hidden="1">
      <c r="A16" s="168">
        <f>SUBTOTAL(103,B$4:B16)</f>
        <v>4</v>
      </c>
      <c r="B16" s="141"/>
      <c r="C16" s="184"/>
      <c r="D16" s="167">
        <f t="shared" si="0"/>
        <v>0</v>
      </c>
      <c r="E16" s="158">
        <f>SUM($D$3:D16)</f>
        <v>4959</v>
      </c>
      <c r="F16" s="148">
        <f t="shared" si="1"/>
        <v>4</v>
      </c>
    </row>
    <row r="17" spans="1:6" hidden="1">
      <c r="A17" s="168">
        <f>SUBTOTAL(103,B$4:B17)</f>
        <v>4</v>
      </c>
      <c r="B17" s="141"/>
      <c r="C17" s="184"/>
      <c r="D17" s="167">
        <f t="shared" si="0"/>
        <v>0</v>
      </c>
      <c r="E17" s="158">
        <f>SUM($D$3:D17)</f>
        <v>4959</v>
      </c>
      <c r="F17" s="148">
        <f t="shared" si="1"/>
        <v>4</v>
      </c>
    </row>
    <row r="18" spans="1:6" hidden="1">
      <c r="A18" s="168">
        <f>SUBTOTAL(103,B$4:B18)</f>
        <v>4</v>
      </c>
      <c r="B18" s="141"/>
      <c r="C18" s="184"/>
      <c r="D18" s="167">
        <f t="shared" si="0"/>
        <v>0</v>
      </c>
      <c r="E18" s="158">
        <f>SUM($D$3:D18)</f>
        <v>4959</v>
      </c>
      <c r="F18" s="148">
        <f t="shared" si="1"/>
        <v>4</v>
      </c>
    </row>
    <row r="19" spans="1:6" hidden="1">
      <c r="A19" s="168">
        <f>SUBTOTAL(103,B$4:B19)</f>
        <v>4</v>
      </c>
      <c r="B19" s="141"/>
      <c r="C19" s="184"/>
      <c r="D19" s="167">
        <f t="shared" si="0"/>
        <v>0</v>
      </c>
      <c r="E19" s="158">
        <f>SUM($D$3:D19)</f>
        <v>4959</v>
      </c>
      <c r="F19" s="148">
        <f t="shared" si="1"/>
        <v>4</v>
      </c>
    </row>
    <row r="20" spans="1:6" hidden="1">
      <c r="A20" s="168">
        <f>SUBTOTAL(103,B$4:B20)</f>
        <v>4</v>
      </c>
      <c r="B20" s="141"/>
      <c r="C20" s="184"/>
      <c r="D20" s="167">
        <f t="shared" si="0"/>
        <v>0</v>
      </c>
      <c r="E20" s="158">
        <f>SUM($D$3:D20)</f>
        <v>4959</v>
      </c>
      <c r="F20" s="148">
        <f t="shared" si="1"/>
        <v>4</v>
      </c>
    </row>
    <row r="21" spans="1:6" hidden="1">
      <c r="A21" s="168">
        <f>SUBTOTAL(103,B$4:B21)</f>
        <v>4</v>
      </c>
      <c r="B21" s="231"/>
      <c r="C21" s="184"/>
      <c r="D21" s="167">
        <f t="shared" si="0"/>
        <v>0</v>
      </c>
      <c r="E21" s="158">
        <f>SUM($D$3:D21)</f>
        <v>4959</v>
      </c>
      <c r="F21" s="148">
        <f t="shared" si="1"/>
        <v>4</v>
      </c>
    </row>
    <row r="22" spans="1:6" hidden="1">
      <c r="A22" s="168">
        <f>SUBTOTAL(103,B$4:B22)</f>
        <v>4</v>
      </c>
      <c r="B22" s="231"/>
      <c r="C22" s="184"/>
      <c r="D22" s="167">
        <f t="shared" si="0"/>
        <v>0</v>
      </c>
      <c r="E22" s="158">
        <f>SUM($D$3:D22)</f>
        <v>4959</v>
      </c>
      <c r="F22" s="148">
        <f t="shared" si="1"/>
        <v>4</v>
      </c>
    </row>
    <row r="23" spans="1:6" hidden="1">
      <c r="A23" s="168">
        <f>SUBTOTAL(103,B$4:B23)</f>
        <v>4</v>
      </c>
      <c r="B23" s="379"/>
      <c r="C23" s="184"/>
      <c r="D23" s="167">
        <f t="shared" si="0"/>
        <v>0</v>
      </c>
      <c r="E23" s="158">
        <f>SUM($D$3:D23)</f>
        <v>4959</v>
      </c>
      <c r="F23" s="148">
        <f t="shared" si="1"/>
        <v>4</v>
      </c>
    </row>
    <row r="24" spans="1:6" hidden="1">
      <c r="A24" s="168">
        <f>SUBTOTAL(103,B$4:B24)</f>
        <v>4</v>
      </c>
      <c r="B24" s="379"/>
      <c r="C24" s="184"/>
      <c r="D24" s="167">
        <f t="shared" si="0"/>
        <v>0</v>
      </c>
      <c r="E24" s="158">
        <f>SUM($D$3:D24)</f>
        <v>4959</v>
      </c>
      <c r="F24" s="148">
        <f t="shared" si="1"/>
        <v>4</v>
      </c>
    </row>
    <row r="25" spans="1:6" hidden="1">
      <c r="A25" s="168">
        <f>SUBTOTAL(103,B$4:B25)</f>
        <v>4</v>
      </c>
      <c r="B25" s="379"/>
      <c r="C25" s="184"/>
      <c r="D25" s="167">
        <f t="shared" si="0"/>
        <v>0</v>
      </c>
      <c r="E25" s="158">
        <f>SUM($D$3:D25)</f>
        <v>4959</v>
      </c>
      <c r="F25" s="148">
        <f t="shared" si="1"/>
        <v>4</v>
      </c>
    </row>
    <row r="26" spans="1:6" hidden="1">
      <c r="A26" s="168">
        <f>SUBTOTAL(103,B$4:B26)</f>
        <v>4</v>
      </c>
      <c r="B26" s="379"/>
      <c r="C26" s="184"/>
      <c r="D26" s="167">
        <f t="shared" si="0"/>
        <v>0</v>
      </c>
      <c r="E26" s="158">
        <f>SUM($D$3:D26)</f>
        <v>4959</v>
      </c>
      <c r="F26" s="148">
        <f t="shared" si="1"/>
        <v>4</v>
      </c>
    </row>
    <row r="27" spans="1:6" hidden="1">
      <c r="A27" s="168">
        <f>SUBTOTAL(103,B$4:B27)</f>
        <v>4</v>
      </c>
      <c r="B27" s="379"/>
      <c r="C27" s="184"/>
      <c r="D27" s="167">
        <f t="shared" si="0"/>
        <v>0</v>
      </c>
      <c r="E27" s="158">
        <f>SUM($D$3:D27)</f>
        <v>4959</v>
      </c>
      <c r="F27" s="148">
        <f t="shared" si="1"/>
        <v>4</v>
      </c>
    </row>
    <row r="28" spans="1:6" hidden="1">
      <c r="A28" s="168">
        <f>SUBTOTAL(103,B$4:B28)</f>
        <v>4</v>
      </c>
      <c r="B28" s="379"/>
      <c r="C28" s="184"/>
      <c r="D28" s="167">
        <f t="shared" si="0"/>
        <v>0</v>
      </c>
      <c r="E28" s="158">
        <f>SUM($D$3:D28)</f>
        <v>4959</v>
      </c>
      <c r="F28" s="148">
        <f t="shared" si="1"/>
        <v>4</v>
      </c>
    </row>
    <row r="29" spans="1:6" hidden="1">
      <c r="A29" s="168">
        <f>SUBTOTAL(103,B$4:B29)</f>
        <v>4</v>
      </c>
      <c r="B29" s="379"/>
      <c r="C29" s="184"/>
      <c r="D29" s="167">
        <f t="shared" si="0"/>
        <v>0</v>
      </c>
      <c r="E29" s="158">
        <f>SUM($D$3:D29)</f>
        <v>4959</v>
      </c>
      <c r="F29" s="148">
        <f t="shared" si="1"/>
        <v>4</v>
      </c>
    </row>
    <row r="30" spans="1:6" hidden="1">
      <c r="A30" s="168">
        <f>SUBTOTAL(103,B$4:B30)</f>
        <v>4</v>
      </c>
      <c r="B30" s="379"/>
      <c r="C30" s="184"/>
      <c r="D30" s="167">
        <f t="shared" si="0"/>
        <v>0</v>
      </c>
      <c r="E30" s="158">
        <f>SUM($D$3:D30)</f>
        <v>4959</v>
      </c>
      <c r="F30" s="148">
        <f t="shared" si="1"/>
        <v>4</v>
      </c>
    </row>
    <row r="31" spans="1:6" hidden="1">
      <c r="A31" s="168">
        <f>SUBTOTAL(103,B$4:B31)</f>
        <v>4</v>
      </c>
      <c r="B31" s="379"/>
      <c r="C31" s="184"/>
      <c r="D31" s="167">
        <f t="shared" si="0"/>
        <v>0</v>
      </c>
      <c r="E31" s="158">
        <f>SUM($D$3:D31)</f>
        <v>4959</v>
      </c>
      <c r="F31" s="148">
        <f t="shared" si="1"/>
        <v>4</v>
      </c>
    </row>
    <row r="32" spans="1:6" hidden="1">
      <c r="A32" s="168">
        <f>SUBTOTAL(103,B$4:B32)</f>
        <v>4</v>
      </c>
      <c r="B32" s="379"/>
      <c r="C32" s="184"/>
      <c r="D32" s="167">
        <f t="shared" si="0"/>
        <v>0</v>
      </c>
      <c r="E32" s="158">
        <f>SUM($D$3:D32)</f>
        <v>4959</v>
      </c>
      <c r="F32" s="148">
        <f t="shared" si="1"/>
        <v>4</v>
      </c>
    </row>
    <row r="33" spans="1:6" hidden="1">
      <c r="A33" s="168">
        <f>SUBTOTAL(103,B$4:B33)</f>
        <v>4</v>
      </c>
      <c r="B33" s="379"/>
      <c r="C33" s="184"/>
      <c r="D33" s="167">
        <f t="shared" si="0"/>
        <v>0</v>
      </c>
      <c r="E33" s="158">
        <f>SUM($D$3:D33)</f>
        <v>4959</v>
      </c>
      <c r="F33" s="148">
        <f t="shared" si="1"/>
        <v>4</v>
      </c>
    </row>
    <row r="34" spans="1:6" hidden="1">
      <c r="A34" s="168">
        <f>SUBTOTAL(103,B$4:B34)</f>
        <v>4</v>
      </c>
      <c r="B34" s="379"/>
      <c r="C34" s="184"/>
      <c r="D34" s="167">
        <f t="shared" si="0"/>
        <v>0</v>
      </c>
      <c r="E34" s="158">
        <f>SUM($D$3:D34)</f>
        <v>4959</v>
      </c>
      <c r="F34" s="148">
        <f t="shared" si="1"/>
        <v>4</v>
      </c>
    </row>
    <row r="35" spans="1:6" hidden="1">
      <c r="A35" s="168">
        <f>SUBTOTAL(103,B$4:B35)</f>
        <v>4</v>
      </c>
      <c r="B35" s="379"/>
      <c r="C35" s="184"/>
      <c r="D35" s="167">
        <f t="shared" si="0"/>
        <v>0</v>
      </c>
      <c r="E35" s="158">
        <f>SUM($D$3:D35)</f>
        <v>4959</v>
      </c>
      <c r="F35" s="148">
        <f t="shared" si="1"/>
        <v>4</v>
      </c>
    </row>
    <row r="36" spans="1:6" hidden="1">
      <c r="A36" s="168">
        <f>SUBTOTAL(103,B$4:B36)</f>
        <v>4</v>
      </c>
      <c r="B36" s="379"/>
      <c r="C36" s="184"/>
      <c r="D36" s="167">
        <f t="shared" si="0"/>
        <v>0</v>
      </c>
      <c r="E36" s="158">
        <f>SUM($D$3:D36)</f>
        <v>4959</v>
      </c>
      <c r="F36" s="148">
        <f t="shared" si="1"/>
        <v>4</v>
      </c>
    </row>
    <row r="37" spans="1:6" hidden="1">
      <c r="A37" s="168">
        <f>SUBTOTAL(103,B$4:B37)</f>
        <v>4</v>
      </c>
      <c r="B37" s="379"/>
      <c r="C37" s="184"/>
      <c r="D37" s="167">
        <f t="shared" si="0"/>
        <v>0</v>
      </c>
      <c r="E37" s="158">
        <f>SUM($D$3:D37)</f>
        <v>4959</v>
      </c>
      <c r="F37" s="148">
        <f t="shared" si="1"/>
        <v>4</v>
      </c>
    </row>
    <row r="38" spans="1:6" hidden="1">
      <c r="A38" s="168">
        <f>SUBTOTAL(103,B$4:B38)</f>
        <v>4</v>
      </c>
      <c r="B38" s="379"/>
      <c r="C38" s="184"/>
      <c r="D38" s="167">
        <f t="shared" si="0"/>
        <v>0</v>
      </c>
      <c r="E38" s="158">
        <f>SUM($D$3:D38)</f>
        <v>4959</v>
      </c>
      <c r="F38" s="148">
        <f t="shared" si="1"/>
        <v>4</v>
      </c>
    </row>
    <row r="39" spans="1:6" hidden="1">
      <c r="A39" s="168">
        <f>SUBTOTAL(103,B$4:B39)</f>
        <v>4</v>
      </c>
      <c r="B39" s="379"/>
      <c r="C39" s="184"/>
      <c r="D39" s="167">
        <f t="shared" si="0"/>
        <v>0</v>
      </c>
      <c r="E39" s="158">
        <f>SUM($D$3:D39)</f>
        <v>4959</v>
      </c>
      <c r="F39" s="148">
        <f t="shared" si="1"/>
        <v>4</v>
      </c>
    </row>
    <row r="40" spans="1:6" hidden="1">
      <c r="A40" s="168">
        <f>SUBTOTAL(103,B$4:B40)</f>
        <v>4</v>
      </c>
      <c r="B40" s="379"/>
      <c r="C40" s="184"/>
      <c r="D40" s="167">
        <f t="shared" si="0"/>
        <v>0</v>
      </c>
      <c r="E40" s="158">
        <f>SUM($D$3:D40)</f>
        <v>4959</v>
      </c>
      <c r="F40" s="148">
        <f t="shared" si="1"/>
        <v>4</v>
      </c>
    </row>
    <row r="41" spans="1:6" hidden="1">
      <c r="A41" s="168">
        <f>SUBTOTAL(103,B$4:B41)</f>
        <v>4</v>
      </c>
      <c r="B41" s="379"/>
      <c r="C41" s="184"/>
      <c r="D41" s="167">
        <f t="shared" si="0"/>
        <v>0</v>
      </c>
      <c r="E41" s="158">
        <f>SUM($D$3:D41)</f>
        <v>4959</v>
      </c>
      <c r="F41" s="148">
        <f t="shared" si="1"/>
        <v>4</v>
      </c>
    </row>
    <row r="42" spans="1:6" hidden="1">
      <c r="A42" s="168">
        <f>SUBTOTAL(103,B$4:B42)</f>
        <v>4</v>
      </c>
      <c r="B42" s="379"/>
      <c r="C42" s="184"/>
      <c r="D42" s="167">
        <f t="shared" si="0"/>
        <v>0</v>
      </c>
      <c r="E42" s="158">
        <f>SUM($D$3:D42)</f>
        <v>4959</v>
      </c>
      <c r="F42" s="148">
        <f t="shared" si="1"/>
        <v>4</v>
      </c>
    </row>
    <row r="43" spans="1:6" hidden="1">
      <c r="A43" s="168">
        <f>SUBTOTAL(103,B$4:B43)</f>
        <v>4</v>
      </c>
      <c r="B43" s="379"/>
      <c r="C43" s="184"/>
      <c r="D43" s="167">
        <f t="shared" si="0"/>
        <v>0</v>
      </c>
      <c r="E43" s="158">
        <f>SUM($D$3:D43)</f>
        <v>4959</v>
      </c>
      <c r="F43" s="148">
        <f t="shared" si="1"/>
        <v>4</v>
      </c>
    </row>
    <row r="44" spans="1:6" hidden="1">
      <c r="A44" s="168">
        <f>SUBTOTAL(103,B$4:B44)</f>
        <v>4</v>
      </c>
      <c r="B44" s="379"/>
      <c r="C44" s="184"/>
      <c r="D44" s="167">
        <f t="shared" si="0"/>
        <v>0</v>
      </c>
      <c r="E44" s="158">
        <f>SUM($D$3:D44)</f>
        <v>4959</v>
      </c>
      <c r="F44" s="148">
        <f t="shared" si="1"/>
        <v>4</v>
      </c>
    </row>
    <row r="45" spans="1:6" hidden="1">
      <c r="A45" s="168">
        <f>SUBTOTAL(103,B$4:B45)</f>
        <v>4</v>
      </c>
      <c r="B45" s="379"/>
      <c r="C45" s="184"/>
      <c r="D45" s="167">
        <f t="shared" si="0"/>
        <v>0</v>
      </c>
      <c r="E45" s="158">
        <f>SUM($D$3:D45)</f>
        <v>4959</v>
      </c>
      <c r="F45" s="148">
        <f t="shared" si="1"/>
        <v>4</v>
      </c>
    </row>
    <row r="46" spans="1:6" hidden="1">
      <c r="A46" s="168">
        <f>SUBTOTAL(103,B$4:B46)</f>
        <v>4</v>
      </c>
      <c r="B46" s="379"/>
      <c r="C46" s="184"/>
      <c r="D46" s="167">
        <f t="shared" si="0"/>
        <v>0</v>
      </c>
      <c r="E46" s="158">
        <f>SUM($D$3:D46)</f>
        <v>4959</v>
      </c>
      <c r="F46" s="148">
        <f t="shared" si="1"/>
        <v>4</v>
      </c>
    </row>
    <row r="47" spans="1:6" hidden="1">
      <c r="A47" s="168">
        <f>SUBTOTAL(103,B$4:B47)</f>
        <v>4</v>
      </c>
      <c r="B47" s="379"/>
      <c r="C47" s="184"/>
      <c r="D47" s="167">
        <f t="shared" si="0"/>
        <v>0</v>
      </c>
      <c r="E47" s="158">
        <f>SUM($D$3:D47)</f>
        <v>4959</v>
      </c>
      <c r="F47" s="148">
        <f t="shared" si="1"/>
        <v>4</v>
      </c>
    </row>
    <row r="48" spans="1:6" hidden="1">
      <c r="A48" s="168">
        <f>SUBTOTAL(103,B$4:B48)</f>
        <v>4</v>
      </c>
      <c r="B48" s="379"/>
      <c r="C48" s="184"/>
      <c r="D48" s="167">
        <f t="shared" si="0"/>
        <v>0</v>
      </c>
      <c r="E48" s="158">
        <f>SUM($D$3:D48)</f>
        <v>4959</v>
      </c>
      <c r="F48" s="148">
        <f t="shared" si="1"/>
        <v>4</v>
      </c>
    </row>
    <row r="49" spans="1:6" hidden="1">
      <c r="A49" s="168">
        <f>SUBTOTAL(103,B$4:B49)</f>
        <v>4</v>
      </c>
      <c r="B49" s="379"/>
      <c r="C49" s="184"/>
      <c r="D49" s="167">
        <f t="shared" si="0"/>
        <v>0</v>
      </c>
      <c r="E49" s="158">
        <f>SUM($D$3:D49)</f>
        <v>4959</v>
      </c>
      <c r="F49" s="148">
        <f t="shared" si="1"/>
        <v>4</v>
      </c>
    </row>
    <row r="50" spans="1:6" hidden="1">
      <c r="A50" s="168">
        <f>SUBTOTAL(103,B$4:B50)</f>
        <v>4</v>
      </c>
      <c r="B50" s="231"/>
      <c r="C50" s="184"/>
      <c r="D50" s="167">
        <f t="shared" si="0"/>
        <v>0</v>
      </c>
      <c r="E50" s="158">
        <f>SUM($D$3:D50)</f>
        <v>4959</v>
      </c>
      <c r="F50" s="148">
        <f t="shared" si="1"/>
        <v>4</v>
      </c>
    </row>
    <row r="51" spans="1:6">
      <c r="A51" s="168"/>
      <c r="B51" s="150" t="s">
        <v>243</v>
      </c>
      <c r="C51" s="151">
        <f>SUM(C4:C50)</f>
        <v>4959</v>
      </c>
    </row>
    <row r="52" spans="1:6">
      <c r="A52" s="512" t="s">
        <v>538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8" t="s">
        <v>245</v>
      </c>
      <c r="B1" s="508"/>
      <c r="C1" s="508"/>
      <c r="G1" s="142">
        <f>P!N3</f>
        <v>45948</v>
      </c>
    </row>
    <row r="2" spans="1:7" ht="39.75" customHeight="1">
      <c r="A2" s="515" t="s">
        <v>485</v>
      </c>
      <c r="B2" s="515"/>
      <c r="C2" s="515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1</v>
      </c>
      <c r="B4" s="294" t="s">
        <v>500</v>
      </c>
      <c r="C4" s="184">
        <v>4673</v>
      </c>
      <c r="D4" s="157">
        <f>C4</f>
        <v>4673</v>
      </c>
      <c r="E4" s="158">
        <f>SUM($D$3:D4)</f>
        <v>4673</v>
      </c>
      <c r="F4" s="170">
        <f>A4</f>
        <v>1</v>
      </c>
      <c r="G4" s="171"/>
    </row>
    <row r="5" spans="1:7" ht="19.5">
      <c r="A5" s="168">
        <f>SUBTOTAL(103,B$4:B5)</f>
        <v>2</v>
      </c>
      <c r="B5" s="438" t="s">
        <v>494</v>
      </c>
      <c r="C5" s="184">
        <v>2016</v>
      </c>
      <c r="D5" s="157">
        <f t="shared" ref="D5:D50" si="0">C5</f>
        <v>2016</v>
      </c>
      <c r="E5" s="158">
        <f>SUM($D$3:D5)</f>
        <v>6689</v>
      </c>
      <c r="F5" s="170">
        <f t="shared" ref="F5:F50" si="1">A5</f>
        <v>2</v>
      </c>
    </row>
    <row r="6" spans="1:7" ht="19.5">
      <c r="A6" s="168">
        <f>SUBTOTAL(103,B$4:B6)</f>
        <v>3</v>
      </c>
      <c r="B6" s="438" t="s">
        <v>504</v>
      </c>
      <c r="C6" s="184">
        <v>675</v>
      </c>
      <c r="D6" s="157">
        <f t="shared" si="0"/>
        <v>675</v>
      </c>
      <c r="E6" s="158">
        <f>SUM($D$3:D6)</f>
        <v>7364</v>
      </c>
      <c r="F6" s="170">
        <f t="shared" si="1"/>
        <v>3</v>
      </c>
    </row>
    <row r="7" spans="1:7" ht="19.5">
      <c r="A7" s="168">
        <f>SUBTOTAL(103,B$4:B7)</f>
        <v>4</v>
      </c>
      <c r="B7" s="438" t="s">
        <v>495</v>
      </c>
      <c r="C7" s="184">
        <v>16920</v>
      </c>
      <c r="D7" s="157">
        <f t="shared" si="0"/>
        <v>16920</v>
      </c>
      <c r="E7" s="158">
        <f>SUM($D$3:D7)</f>
        <v>24284</v>
      </c>
      <c r="F7" s="170">
        <f t="shared" si="1"/>
        <v>4</v>
      </c>
    </row>
    <row r="8" spans="1:7" ht="19.5">
      <c r="A8" s="168">
        <f>SUBTOTAL(103,B$4:B8)</f>
        <v>5</v>
      </c>
      <c r="B8" s="439" t="s">
        <v>505</v>
      </c>
      <c r="C8" s="184">
        <v>1000</v>
      </c>
      <c r="D8" s="157">
        <f t="shared" si="0"/>
        <v>1000</v>
      </c>
      <c r="E8" s="158">
        <f>SUM($D$3:D8)</f>
        <v>25284</v>
      </c>
      <c r="F8" s="170">
        <f t="shared" si="1"/>
        <v>5</v>
      </c>
    </row>
    <row r="9" spans="1:7" ht="19.5" hidden="1">
      <c r="A9" s="168">
        <f>SUBTOTAL(103,B$4:B9)</f>
        <v>5</v>
      </c>
      <c r="B9" s="438"/>
      <c r="C9" s="184"/>
      <c r="D9" s="157">
        <f t="shared" si="0"/>
        <v>0</v>
      </c>
      <c r="E9" s="158">
        <f>SUM($D$3:D9)</f>
        <v>25284</v>
      </c>
      <c r="F9" s="170">
        <f t="shared" si="1"/>
        <v>5</v>
      </c>
    </row>
    <row r="10" spans="1:7" ht="19.5" hidden="1">
      <c r="A10" s="168">
        <f>SUBTOTAL(103,B$4:B10)</f>
        <v>5</v>
      </c>
      <c r="B10" s="438"/>
      <c r="C10" s="184"/>
      <c r="D10" s="157">
        <f t="shared" si="0"/>
        <v>0</v>
      </c>
      <c r="E10" s="158">
        <f>SUM($D$3:D10)</f>
        <v>25284</v>
      </c>
      <c r="F10" s="170">
        <f t="shared" si="1"/>
        <v>5</v>
      </c>
    </row>
    <row r="11" spans="1:7" ht="19.5" hidden="1">
      <c r="A11" s="168">
        <f>SUBTOTAL(103,B$4:B11)</f>
        <v>5</v>
      </c>
      <c r="B11" s="438"/>
      <c r="C11" s="184"/>
      <c r="D11" s="157">
        <f t="shared" si="0"/>
        <v>0</v>
      </c>
      <c r="E11" s="158">
        <f>SUM($D$3:D11)</f>
        <v>25284</v>
      </c>
      <c r="F11" s="170">
        <f t="shared" si="1"/>
        <v>5</v>
      </c>
    </row>
    <row r="12" spans="1:7" ht="19.5" hidden="1">
      <c r="A12" s="168">
        <f>SUBTOTAL(103,B$4:B12)</f>
        <v>5</v>
      </c>
      <c r="B12" s="438"/>
      <c r="C12" s="184"/>
      <c r="D12" s="157">
        <f t="shared" si="0"/>
        <v>0</v>
      </c>
      <c r="E12" s="158">
        <f>SUM($D$3:D12)</f>
        <v>25284</v>
      </c>
      <c r="F12" s="170">
        <f t="shared" si="1"/>
        <v>5</v>
      </c>
    </row>
    <row r="13" spans="1:7" ht="19.5" hidden="1">
      <c r="A13" s="168">
        <f>SUBTOTAL(103,B$4:B13)</f>
        <v>5</v>
      </c>
      <c r="B13" s="438"/>
      <c r="C13" s="184"/>
      <c r="D13" s="157">
        <f t="shared" si="0"/>
        <v>0</v>
      </c>
      <c r="E13" s="158">
        <f>SUM($D$3:D13)</f>
        <v>25284</v>
      </c>
      <c r="F13" s="170">
        <f t="shared" si="1"/>
        <v>5</v>
      </c>
    </row>
    <row r="14" spans="1:7" ht="19.5" hidden="1">
      <c r="A14" s="168">
        <f>SUBTOTAL(103,B$4:B14)</f>
        <v>5</v>
      </c>
      <c r="B14" s="438"/>
      <c r="C14" s="184"/>
      <c r="D14" s="157">
        <f t="shared" si="0"/>
        <v>0</v>
      </c>
      <c r="E14" s="158">
        <f>SUM($D$3:D14)</f>
        <v>25284</v>
      </c>
      <c r="F14" s="170">
        <f t="shared" si="1"/>
        <v>5</v>
      </c>
    </row>
    <row r="15" spans="1:7" ht="19.5" hidden="1">
      <c r="A15" s="168">
        <f>SUBTOTAL(103,B$4:B15)</f>
        <v>5</v>
      </c>
      <c r="B15" s="141"/>
      <c r="C15" s="184"/>
      <c r="D15" s="157">
        <f t="shared" si="0"/>
        <v>0</v>
      </c>
      <c r="E15" s="158">
        <f>SUM($D$3:D15)</f>
        <v>25284</v>
      </c>
      <c r="F15" s="170">
        <f t="shared" si="1"/>
        <v>5</v>
      </c>
    </row>
    <row r="16" spans="1:7" ht="19.5" hidden="1">
      <c r="A16" s="168">
        <f>SUBTOTAL(103,B$4:B16)</f>
        <v>5</v>
      </c>
      <c r="B16" s="141"/>
      <c r="C16" s="184"/>
      <c r="D16" s="157">
        <f t="shared" si="0"/>
        <v>0</v>
      </c>
      <c r="E16" s="158">
        <f>SUM($D$3:D16)</f>
        <v>25284</v>
      </c>
      <c r="F16" s="170">
        <f t="shared" si="1"/>
        <v>5</v>
      </c>
    </row>
    <row r="17" spans="1:6" ht="19.5" hidden="1">
      <c r="A17" s="168">
        <f>SUBTOTAL(103,B$4:B17)</f>
        <v>5</v>
      </c>
      <c r="B17" s="141"/>
      <c r="C17" s="184"/>
      <c r="D17" s="157">
        <f t="shared" si="0"/>
        <v>0</v>
      </c>
      <c r="E17" s="158">
        <f>SUM($D$3:D17)</f>
        <v>25284</v>
      </c>
      <c r="F17" s="170">
        <f t="shared" si="1"/>
        <v>5</v>
      </c>
    </row>
    <row r="18" spans="1:6" ht="19.5" hidden="1">
      <c r="A18" s="168">
        <f>SUBTOTAL(103,B$4:B18)</f>
        <v>5</v>
      </c>
      <c r="B18" s="141"/>
      <c r="C18" s="184"/>
      <c r="D18" s="157">
        <f t="shared" si="0"/>
        <v>0</v>
      </c>
      <c r="E18" s="158">
        <f>SUM($D$3:D18)</f>
        <v>25284</v>
      </c>
      <c r="F18" s="170">
        <f t="shared" si="1"/>
        <v>5</v>
      </c>
    </row>
    <row r="19" spans="1:6" ht="19.5" hidden="1">
      <c r="A19" s="168">
        <f>SUBTOTAL(103,B$4:B19)</f>
        <v>5</v>
      </c>
      <c r="B19" s="379"/>
      <c r="C19" s="184"/>
      <c r="D19" s="157">
        <f t="shared" si="0"/>
        <v>0</v>
      </c>
      <c r="E19" s="158">
        <f>SUM($D$3:D19)</f>
        <v>25284</v>
      </c>
      <c r="F19" s="170">
        <f t="shared" si="1"/>
        <v>5</v>
      </c>
    </row>
    <row r="20" spans="1:6" ht="19.5" hidden="1">
      <c r="A20" s="168">
        <f>SUBTOTAL(103,B$4:B20)</f>
        <v>5</v>
      </c>
      <c r="B20" s="379"/>
      <c r="C20" s="184"/>
      <c r="D20" s="157">
        <f t="shared" si="0"/>
        <v>0</v>
      </c>
      <c r="E20" s="158">
        <f>SUM($D$3:D20)</f>
        <v>25284</v>
      </c>
      <c r="F20" s="170">
        <f t="shared" si="1"/>
        <v>5</v>
      </c>
    </row>
    <row r="21" spans="1:6" ht="19.5" hidden="1">
      <c r="A21" s="168">
        <f>SUBTOTAL(103,B$4:B21)</f>
        <v>5</v>
      </c>
      <c r="B21" s="379"/>
      <c r="C21" s="184"/>
      <c r="D21" s="157">
        <f t="shared" si="0"/>
        <v>0</v>
      </c>
      <c r="E21" s="158">
        <f>SUM($D$3:D21)</f>
        <v>25284</v>
      </c>
      <c r="F21" s="170">
        <f t="shared" si="1"/>
        <v>5</v>
      </c>
    </row>
    <row r="22" spans="1:6" ht="19.5" hidden="1">
      <c r="A22" s="168">
        <f>SUBTOTAL(103,B$4:B22)</f>
        <v>5</v>
      </c>
      <c r="B22" s="379"/>
      <c r="C22" s="184"/>
      <c r="D22" s="157">
        <f t="shared" si="0"/>
        <v>0</v>
      </c>
      <c r="E22" s="158">
        <f>SUM($D$3:D22)</f>
        <v>25284</v>
      </c>
      <c r="F22" s="170">
        <f t="shared" si="1"/>
        <v>5</v>
      </c>
    </row>
    <row r="23" spans="1:6" ht="19.5" hidden="1">
      <c r="A23" s="168">
        <f>SUBTOTAL(103,B$4:B23)</f>
        <v>5</v>
      </c>
      <c r="B23" s="379"/>
      <c r="C23" s="184"/>
      <c r="D23" s="157">
        <f t="shared" si="0"/>
        <v>0</v>
      </c>
      <c r="E23" s="158">
        <f>SUM($D$3:D23)</f>
        <v>25284</v>
      </c>
      <c r="F23" s="170">
        <f t="shared" si="1"/>
        <v>5</v>
      </c>
    </row>
    <row r="24" spans="1:6" ht="19.5" hidden="1">
      <c r="A24" s="168">
        <f>SUBTOTAL(103,B$4:B24)</f>
        <v>5</v>
      </c>
      <c r="B24" s="379"/>
      <c r="C24" s="184"/>
      <c r="D24" s="157">
        <f t="shared" si="0"/>
        <v>0</v>
      </c>
      <c r="E24" s="158">
        <f>SUM($D$3:D24)</f>
        <v>25284</v>
      </c>
      <c r="F24" s="170">
        <f t="shared" si="1"/>
        <v>5</v>
      </c>
    </row>
    <row r="25" spans="1:6" ht="19.5" hidden="1">
      <c r="A25" s="168">
        <f>SUBTOTAL(103,B$4:B25)</f>
        <v>5</v>
      </c>
      <c r="B25" s="379"/>
      <c r="C25" s="184"/>
      <c r="D25" s="157">
        <f t="shared" si="0"/>
        <v>0</v>
      </c>
      <c r="E25" s="158">
        <f>SUM($D$3:D25)</f>
        <v>25284</v>
      </c>
      <c r="F25" s="170">
        <f t="shared" si="1"/>
        <v>5</v>
      </c>
    </row>
    <row r="26" spans="1:6" ht="19.5" hidden="1">
      <c r="A26" s="168">
        <f>SUBTOTAL(103,B$4:B26)</f>
        <v>5</v>
      </c>
      <c r="B26" s="379"/>
      <c r="C26" s="184"/>
      <c r="D26" s="157">
        <f t="shared" si="0"/>
        <v>0</v>
      </c>
      <c r="E26" s="158">
        <f>SUM($D$3:D26)</f>
        <v>25284</v>
      </c>
      <c r="F26" s="170">
        <f t="shared" si="1"/>
        <v>5</v>
      </c>
    </row>
    <row r="27" spans="1:6" ht="19.5" hidden="1">
      <c r="A27" s="168">
        <f>SUBTOTAL(103,B$4:B27)</f>
        <v>5</v>
      </c>
      <c r="B27" s="379"/>
      <c r="C27" s="184"/>
      <c r="D27" s="157">
        <f t="shared" si="0"/>
        <v>0</v>
      </c>
      <c r="E27" s="158">
        <f>SUM($D$3:D27)</f>
        <v>25284</v>
      </c>
      <c r="F27" s="170">
        <f t="shared" si="1"/>
        <v>5</v>
      </c>
    </row>
    <row r="28" spans="1:6" ht="19.5" hidden="1">
      <c r="A28" s="168">
        <f>SUBTOTAL(103,B$4:B28)</f>
        <v>5</v>
      </c>
      <c r="B28" s="379"/>
      <c r="C28" s="184"/>
      <c r="D28" s="157">
        <f t="shared" si="0"/>
        <v>0</v>
      </c>
      <c r="E28" s="158">
        <f>SUM($D$3:D28)</f>
        <v>25284</v>
      </c>
      <c r="F28" s="170">
        <f t="shared" si="1"/>
        <v>5</v>
      </c>
    </row>
    <row r="29" spans="1:6" ht="19.5" hidden="1">
      <c r="A29" s="168">
        <f>SUBTOTAL(103,B$4:B29)</f>
        <v>5</v>
      </c>
      <c r="B29" s="379"/>
      <c r="C29" s="184"/>
      <c r="D29" s="157">
        <f t="shared" si="0"/>
        <v>0</v>
      </c>
      <c r="E29" s="158">
        <f>SUM($D$3:D29)</f>
        <v>25284</v>
      </c>
      <c r="F29" s="170">
        <f t="shared" si="1"/>
        <v>5</v>
      </c>
    </row>
    <row r="30" spans="1:6" ht="19.5" hidden="1">
      <c r="A30" s="168">
        <f>SUBTOTAL(103,B$4:B30)</f>
        <v>5</v>
      </c>
      <c r="B30" s="379"/>
      <c r="C30" s="184"/>
      <c r="D30" s="157">
        <f t="shared" si="0"/>
        <v>0</v>
      </c>
      <c r="E30" s="158">
        <f>SUM($D$3:D30)</f>
        <v>25284</v>
      </c>
      <c r="F30" s="170">
        <f t="shared" si="1"/>
        <v>5</v>
      </c>
    </row>
    <row r="31" spans="1:6" ht="19.5" hidden="1">
      <c r="A31" s="168">
        <f>SUBTOTAL(103,B$4:B31)</f>
        <v>5</v>
      </c>
      <c r="B31" s="379"/>
      <c r="C31" s="184"/>
      <c r="D31" s="157">
        <f t="shared" si="0"/>
        <v>0</v>
      </c>
      <c r="E31" s="158">
        <f>SUM($D$3:D31)</f>
        <v>25284</v>
      </c>
      <c r="F31" s="170">
        <f t="shared" si="1"/>
        <v>5</v>
      </c>
    </row>
    <row r="32" spans="1:6" ht="19.5" hidden="1">
      <c r="A32" s="168">
        <f>SUBTOTAL(103,B$4:B32)</f>
        <v>5</v>
      </c>
      <c r="B32" s="379"/>
      <c r="C32" s="184"/>
      <c r="D32" s="157">
        <f t="shared" si="0"/>
        <v>0</v>
      </c>
      <c r="E32" s="158">
        <f>SUM($D$3:D32)</f>
        <v>25284</v>
      </c>
      <c r="F32" s="170">
        <f t="shared" si="1"/>
        <v>5</v>
      </c>
    </row>
    <row r="33" spans="1:6" ht="19.5" hidden="1">
      <c r="A33" s="168">
        <f>SUBTOTAL(103,B$4:B33)</f>
        <v>5</v>
      </c>
      <c r="B33" s="379"/>
      <c r="C33" s="184"/>
      <c r="D33" s="157">
        <f t="shared" si="0"/>
        <v>0</v>
      </c>
      <c r="E33" s="158">
        <f>SUM($D$3:D33)</f>
        <v>25284</v>
      </c>
      <c r="F33" s="170">
        <f t="shared" si="1"/>
        <v>5</v>
      </c>
    </row>
    <row r="34" spans="1:6" ht="19.5" hidden="1">
      <c r="A34" s="168">
        <f>SUBTOTAL(103,B$4:B34)</f>
        <v>5</v>
      </c>
      <c r="B34" s="379"/>
      <c r="C34" s="184"/>
      <c r="D34" s="157">
        <f t="shared" si="0"/>
        <v>0</v>
      </c>
      <c r="E34" s="158">
        <f>SUM($D$3:D34)</f>
        <v>25284</v>
      </c>
      <c r="F34" s="170">
        <f t="shared" si="1"/>
        <v>5</v>
      </c>
    </row>
    <row r="35" spans="1:6" ht="19.5" hidden="1">
      <c r="A35" s="168">
        <f>SUBTOTAL(103,B$4:B35)</f>
        <v>5</v>
      </c>
      <c r="B35" s="379"/>
      <c r="C35" s="184"/>
      <c r="D35" s="157">
        <f t="shared" si="0"/>
        <v>0</v>
      </c>
      <c r="E35" s="158">
        <f>SUM($D$3:D35)</f>
        <v>25284</v>
      </c>
      <c r="F35" s="170">
        <f t="shared" si="1"/>
        <v>5</v>
      </c>
    </row>
    <row r="36" spans="1:6" ht="19.5" hidden="1">
      <c r="A36" s="168">
        <f>SUBTOTAL(103,B$4:B36)</f>
        <v>5</v>
      </c>
      <c r="B36" s="379"/>
      <c r="C36" s="184"/>
      <c r="D36" s="157">
        <f t="shared" si="0"/>
        <v>0</v>
      </c>
      <c r="E36" s="158">
        <f>SUM($D$3:D36)</f>
        <v>25284</v>
      </c>
      <c r="F36" s="170">
        <f t="shared" si="1"/>
        <v>5</v>
      </c>
    </row>
    <row r="37" spans="1:6" ht="19.5" hidden="1">
      <c r="A37" s="168">
        <f>SUBTOTAL(103,B$4:B37)</f>
        <v>5</v>
      </c>
      <c r="B37" s="379"/>
      <c r="C37" s="184"/>
      <c r="D37" s="157">
        <f t="shared" si="0"/>
        <v>0</v>
      </c>
      <c r="E37" s="158">
        <f>SUM($D$3:D37)</f>
        <v>25284</v>
      </c>
      <c r="F37" s="170">
        <f t="shared" si="1"/>
        <v>5</v>
      </c>
    </row>
    <row r="38" spans="1:6" ht="19.5" hidden="1">
      <c r="A38" s="168">
        <f>SUBTOTAL(103,B$4:B38)</f>
        <v>5</v>
      </c>
      <c r="B38" s="379"/>
      <c r="C38" s="184"/>
      <c r="D38" s="157">
        <f t="shared" si="0"/>
        <v>0</v>
      </c>
      <c r="E38" s="158">
        <f>SUM($D$3:D38)</f>
        <v>25284</v>
      </c>
      <c r="F38" s="170">
        <f t="shared" si="1"/>
        <v>5</v>
      </c>
    </row>
    <row r="39" spans="1:6" ht="19.5" hidden="1">
      <c r="A39" s="168">
        <f>SUBTOTAL(103,B$4:B39)</f>
        <v>5</v>
      </c>
      <c r="B39" s="379"/>
      <c r="C39" s="184"/>
      <c r="D39" s="157">
        <f t="shared" si="0"/>
        <v>0</v>
      </c>
      <c r="E39" s="158">
        <f>SUM($D$3:D39)</f>
        <v>25284</v>
      </c>
      <c r="F39" s="170">
        <f t="shared" si="1"/>
        <v>5</v>
      </c>
    </row>
    <row r="40" spans="1:6" ht="19.5" hidden="1">
      <c r="A40" s="168">
        <f>SUBTOTAL(103,B$4:B40)</f>
        <v>5</v>
      </c>
      <c r="B40" s="379"/>
      <c r="C40" s="184"/>
      <c r="D40" s="157">
        <f t="shared" si="0"/>
        <v>0</v>
      </c>
      <c r="E40" s="158">
        <f>SUM($D$3:D40)</f>
        <v>25284</v>
      </c>
      <c r="F40" s="170">
        <f t="shared" si="1"/>
        <v>5</v>
      </c>
    </row>
    <row r="41" spans="1:6" ht="19.5" hidden="1">
      <c r="A41" s="168">
        <f>SUBTOTAL(103,B$4:B41)</f>
        <v>5</v>
      </c>
      <c r="B41" s="379"/>
      <c r="C41" s="184"/>
      <c r="D41" s="157">
        <f t="shared" si="0"/>
        <v>0</v>
      </c>
      <c r="E41" s="158">
        <f>SUM($D$3:D41)</f>
        <v>25284</v>
      </c>
      <c r="F41" s="170">
        <f t="shared" si="1"/>
        <v>5</v>
      </c>
    </row>
    <row r="42" spans="1:6" ht="19.5" hidden="1">
      <c r="A42" s="168">
        <f>SUBTOTAL(103,B$4:B42)</f>
        <v>5</v>
      </c>
      <c r="B42" s="379"/>
      <c r="C42" s="184"/>
      <c r="D42" s="157">
        <f t="shared" si="0"/>
        <v>0</v>
      </c>
      <c r="E42" s="158">
        <f>SUM($D$3:D42)</f>
        <v>25284</v>
      </c>
      <c r="F42" s="170">
        <f t="shared" si="1"/>
        <v>5</v>
      </c>
    </row>
    <row r="43" spans="1:6" ht="19.5" hidden="1">
      <c r="A43" s="168">
        <f>SUBTOTAL(103,B$4:B43)</f>
        <v>5</v>
      </c>
      <c r="B43" s="379"/>
      <c r="C43" s="184"/>
      <c r="D43" s="157">
        <f t="shared" si="0"/>
        <v>0</v>
      </c>
      <c r="E43" s="158">
        <f>SUM($D$3:D43)</f>
        <v>25284</v>
      </c>
      <c r="F43" s="170">
        <f t="shared" si="1"/>
        <v>5</v>
      </c>
    </row>
    <row r="44" spans="1:6" ht="19.5" hidden="1">
      <c r="A44" s="168">
        <f>SUBTOTAL(103,B$4:B44)</f>
        <v>5</v>
      </c>
      <c r="B44" s="379"/>
      <c r="C44" s="184"/>
      <c r="D44" s="157">
        <f t="shared" si="0"/>
        <v>0</v>
      </c>
      <c r="E44" s="158">
        <f>SUM($D$3:D44)</f>
        <v>25284</v>
      </c>
      <c r="F44" s="170">
        <f t="shared" si="1"/>
        <v>5</v>
      </c>
    </row>
    <row r="45" spans="1:6" ht="19.5" hidden="1">
      <c r="A45" s="168">
        <f>SUBTOTAL(103,B$4:B45)</f>
        <v>5</v>
      </c>
      <c r="B45" s="379"/>
      <c r="C45" s="184"/>
      <c r="D45" s="157">
        <f t="shared" si="0"/>
        <v>0</v>
      </c>
      <c r="E45" s="158">
        <f>SUM($D$3:D45)</f>
        <v>25284</v>
      </c>
      <c r="F45" s="170">
        <f t="shared" si="1"/>
        <v>5</v>
      </c>
    </row>
    <row r="46" spans="1:6" ht="19.5" hidden="1">
      <c r="A46" s="168">
        <f>SUBTOTAL(103,B$4:B46)</f>
        <v>5</v>
      </c>
      <c r="B46" s="379"/>
      <c r="C46" s="184"/>
      <c r="D46" s="157">
        <f t="shared" si="0"/>
        <v>0</v>
      </c>
      <c r="E46" s="158">
        <f>SUM($D$3:D46)</f>
        <v>25284</v>
      </c>
      <c r="F46" s="170">
        <f t="shared" si="1"/>
        <v>5</v>
      </c>
    </row>
    <row r="47" spans="1:6" ht="19.5" hidden="1">
      <c r="A47" s="168">
        <f>SUBTOTAL(103,B$4:B47)</f>
        <v>5</v>
      </c>
      <c r="B47" s="379"/>
      <c r="C47" s="184"/>
      <c r="D47" s="157">
        <f t="shared" si="0"/>
        <v>0</v>
      </c>
      <c r="E47" s="158">
        <f>SUM($D$3:D47)</f>
        <v>25284</v>
      </c>
      <c r="F47" s="170">
        <f t="shared" si="1"/>
        <v>5</v>
      </c>
    </row>
    <row r="48" spans="1:6" ht="19.5" hidden="1">
      <c r="A48" s="168">
        <f>SUBTOTAL(103,B$4:B48)</f>
        <v>5</v>
      </c>
      <c r="B48" s="379"/>
      <c r="C48" s="184"/>
      <c r="D48" s="157">
        <f t="shared" si="0"/>
        <v>0</v>
      </c>
      <c r="E48" s="158">
        <f>SUM($D$3:D48)</f>
        <v>25284</v>
      </c>
      <c r="F48" s="170">
        <f t="shared" si="1"/>
        <v>5</v>
      </c>
    </row>
    <row r="49" spans="1:6" ht="19.5" hidden="1">
      <c r="A49" s="168">
        <f>SUBTOTAL(103,B$4:B49)</f>
        <v>5</v>
      </c>
      <c r="B49" s="379"/>
      <c r="C49" s="184"/>
      <c r="D49" s="157">
        <f t="shared" si="0"/>
        <v>0</v>
      </c>
      <c r="E49" s="158">
        <f>SUM($D$3:D49)</f>
        <v>25284</v>
      </c>
      <c r="F49" s="170">
        <f t="shared" si="1"/>
        <v>5</v>
      </c>
    </row>
    <row r="50" spans="1:6" ht="19.5" hidden="1">
      <c r="A50" s="168">
        <f>SUBTOTAL(103,B$4:B50)</f>
        <v>5</v>
      </c>
      <c r="B50" s="141"/>
      <c r="C50" s="184"/>
      <c r="D50" s="157">
        <f t="shared" si="0"/>
        <v>0</v>
      </c>
      <c r="E50" s="158">
        <f>SUM($D$3:D50)</f>
        <v>25284</v>
      </c>
      <c r="F50" s="170">
        <f t="shared" si="1"/>
        <v>5</v>
      </c>
    </row>
    <row r="51" spans="1:6" ht="19.5">
      <c r="A51" s="168"/>
      <c r="B51" s="150" t="s">
        <v>243</v>
      </c>
      <c r="C51" s="151">
        <f>SUM(C4:C50)</f>
        <v>25284</v>
      </c>
    </row>
    <row r="52" spans="1:6" ht="19.5">
      <c r="A52" s="512" t="s">
        <v>539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8" t="s">
        <v>245</v>
      </c>
      <c r="B1" s="508"/>
      <c r="C1" s="508"/>
      <c r="G1" s="142">
        <f>P!P3</f>
        <v>45949</v>
      </c>
    </row>
    <row r="2" spans="1:7" ht="31.5" customHeight="1">
      <c r="A2" s="515" t="s">
        <v>486</v>
      </c>
      <c r="B2" s="515"/>
      <c r="C2" s="515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426" t="s">
        <v>500</v>
      </c>
      <c r="C4" s="184">
        <v>15686</v>
      </c>
      <c r="D4" s="145">
        <f t="shared" ref="D4:D50" si="0">C4</f>
        <v>15686</v>
      </c>
      <c r="E4" s="158">
        <f>SUM($D$3:D4)</f>
        <v>15686</v>
      </c>
      <c r="F4" s="173">
        <f>A4</f>
        <v>1</v>
      </c>
    </row>
    <row r="5" spans="1:7">
      <c r="A5" s="168">
        <f>SUBTOTAL(103,B$4:B5)</f>
        <v>2</v>
      </c>
      <c r="B5" s="426" t="s">
        <v>229</v>
      </c>
      <c r="C5" s="184">
        <v>102342</v>
      </c>
      <c r="D5" s="145">
        <f t="shared" si="0"/>
        <v>102342</v>
      </c>
      <c r="E5" s="158">
        <f>SUM($D$3:D5)</f>
        <v>118028</v>
      </c>
      <c r="F5" s="173">
        <f t="shared" ref="F5:F16" si="1">A5</f>
        <v>2</v>
      </c>
    </row>
    <row r="6" spans="1:7">
      <c r="A6" s="168">
        <f>SUBTOTAL(103,B$4:B6)</f>
        <v>3</v>
      </c>
      <c r="B6" s="426" t="s">
        <v>494</v>
      </c>
      <c r="C6" s="184">
        <v>78042</v>
      </c>
      <c r="D6" s="145">
        <f t="shared" si="0"/>
        <v>78042</v>
      </c>
      <c r="E6" s="158">
        <f>SUM($D$3:D6)</f>
        <v>196070</v>
      </c>
      <c r="F6" s="173">
        <f t="shared" si="1"/>
        <v>3</v>
      </c>
    </row>
    <row r="7" spans="1:7">
      <c r="A7" s="168">
        <f>SUBTOTAL(103,B$4:B7)</f>
        <v>4</v>
      </c>
      <c r="B7" s="426" t="s">
        <v>515</v>
      </c>
      <c r="C7" s="184">
        <v>2540</v>
      </c>
      <c r="D7" s="145">
        <f t="shared" si="0"/>
        <v>2540</v>
      </c>
      <c r="E7" s="158">
        <f>SUM($D$3:D7)</f>
        <v>198610</v>
      </c>
      <c r="F7" s="173">
        <f t="shared" si="1"/>
        <v>4</v>
      </c>
    </row>
    <row r="8" spans="1:7">
      <c r="A8" s="168">
        <f>SUBTOTAL(103,B$4:B8)</f>
        <v>5</v>
      </c>
      <c r="B8" s="426" t="s">
        <v>516</v>
      </c>
      <c r="C8" s="184">
        <v>1725</v>
      </c>
      <c r="D8" s="145">
        <f t="shared" si="0"/>
        <v>1725</v>
      </c>
      <c r="E8" s="158">
        <f>SUM($D$3:D8)</f>
        <v>200335</v>
      </c>
      <c r="F8" s="173">
        <f t="shared" si="1"/>
        <v>5</v>
      </c>
    </row>
    <row r="9" spans="1:7">
      <c r="A9" s="168">
        <f>SUBTOTAL(103,B$4:B9)</f>
        <v>6</v>
      </c>
      <c r="B9" s="426" t="s">
        <v>507</v>
      </c>
      <c r="C9" s="184">
        <v>2508</v>
      </c>
      <c r="D9" s="145">
        <f t="shared" si="0"/>
        <v>2508</v>
      </c>
      <c r="E9" s="158">
        <f>SUM($D$3:D9)</f>
        <v>202843</v>
      </c>
      <c r="F9" s="173">
        <f t="shared" si="1"/>
        <v>6</v>
      </c>
    </row>
    <row r="10" spans="1:7">
      <c r="A10" s="168">
        <f>SUBTOTAL(103,B$4:B10)</f>
        <v>7</v>
      </c>
      <c r="B10" s="426" t="s">
        <v>517</v>
      </c>
      <c r="C10" s="184">
        <v>120</v>
      </c>
      <c r="D10" s="145">
        <f t="shared" si="0"/>
        <v>120</v>
      </c>
      <c r="E10" s="158">
        <f>SUM($D$3:D10)</f>
        <v>202963</v>
      </c>
      <c r="F10" s="173">
        <f t="shared" si="1"/>
        <v>7</v>
      </c>
    </row>
    <row r="11" spans="1:7">
      <c r="A11" s="168">
        <f>SUBTOTAL(103,B$4:B11)</f>
        <v>8</v>
      </c>
      <c r="B11" s="141" t="s">
        <v>518</v>
      </c>
      <c r="C11" s="184">
        <v>11230</v>
      </c>
      <c r="D11" s="145">
        <f t="shared" si="0"/>
        <v>11230</v>
      </c>
      <c r="E11" s="158">
        <f>SUM($D$3:D11)</f>
        <v>214193</v>
      </c>
      <c r="F11" s="173">
        <f t="shared" si="1"/>
        <v>8</v>
      </c>
    </row>
    <row r="12" spans="1:7">
      <c r="A12" s="168">
        <f>SUBTOTAL(103,B$4:B12)</f>
        <v>9</v>
      </c>
      <c r="B12" s="141" t="s">
        <v>519</v>
      </c>
      <c r="C12" s="184">
        <v>660</v>
      </c>
      <c r="D12" s="145">
        <f t="shared" si="0"/>
        <v>660</v>
      </c>
      <c r="E12" s="158">
        <f>SUM($D$3:D12)</f>
        <v>214853</v>
      </c>
      <c r="F12" s="173">
        <f t="shared" si="1"/>
        <v>9</v>
      </c>
    </row>
    <row r="13" spans="1:7">
      <c r="A13" s="168">
        <f>SUBTOTAL(103,B$4:B13)</f>
        <v>10</v>
      </c>
      <c r="B13" s="377" t="s">
        <v>495</v>
      </c>
      <c r="C13" s="184">
        <v>2250</v>
      </c>
      <c r="D13" s="145">
        <f t="shared" si="0"/>
        <v>2250</v>
      </c>
      <c r="E13" s="158">
        <f>SUM($D$3:D13)</f>
        <v>217103</v>
      </c>
      <c r="F13" s="173">
        <f t="shared" si="1"/>
        <v>10</v>
      </c>
    </row>
    <row r="14" spans="1:7">
      <c r="A14" s="168">
        <f>SUBTOTAL(103,B$4:B14)</f>
        <v>11</v>
      </c>
      <c r="B14" s="141" t="s">
        <v>230</v>
      </c>
      <c r="C14" s="184">
        <v>32250</v>
      </c>
      <c r="D14" s="145">
        <f t="shared" si="0"/>
        <v>32250</v>
      </c>
      <c r="E14" s="158">
        <f>SUM($D$3:D14)</f>
        <v>249353</v>
      </c>
      <c r="F14" s="173">
        <f t="shared" si="1"/>
        <v>11</v>
      </c>
    </row>
    <row r="15" spans="1:7">
      <c r="A15" s="168">
        <f>SUBTOTAL(103,B$4:B15)</f>
        <v>12</v>
      </c>
      <c r="B15" s="185" t="s">
        <v>505</v>
      </c>
      <c r="C15" s="151">
        <v>3200</v>
      </c>
      <c r="D15" s="145">
        <f t="shared" si="0"/>
        <v>3200</v>
      </c>
      <c r="E15" s="158">
        <f>SUM($D$3:D15)</f>
        <v>252553</v>
      </c>
      <c r="F15" s="173">
        <f t="shared" si="1"/>
        <v>12</v>
      </c>
    </row>
    <row r="16" spans="1:7" hidden="1">
      <c r="A16" s="168">
        <f>SUBTOTAL(103,B$4:B16)</f>
        <v>12</v>
      </c>
      <c r="B16" s="141"/>
      <c r="C16" s="184"/>
      <c r="D16" s="145">
        <f t="shared" si="0"/>
        <v>0</v>
      </c>
      <c r="E16" s="158">
        <f>SUM($D$3:D16)</f>
        <v>252553</v>
      </c>
      <c r="F16" s="173">
        <f t="shared" si="1"/>
        <v>12</v>
      </c>
    </row>
    <row r="17" spans="1:6" hidden="1">
      <c r="A17" s="168">
        <f>SUBTOTAL(103,B$4:B17)</f>
        <v>12</v>
      </c>
      <c r="B17" s="141"/>
      <c r="C17" s="184"/>
      <c r="D17" s="145">
        <f t="shared" si="0"/>
        <v>0</v>
      </c>
      <c r="E17" s="158">
        <f>SUM($D$3:D17)</f>
        <v>252553</v>
      </c>
      <c r="F17" s="173">
        <f t="shared" ref="F17:F50" si="2">A17</f>
        <v>12</v>
      </c>
    </row>
    <row r="18" spans="1:6" hidden="1">
      <c r="A18" s="168">
        <f>SUBTOTAL(103,B$4:B18)</f>
        <v>12</v>
      </c>
      <c r="B18" s="141"/>
      <c r="C18" s="184"/>
      <c r="D18" s="145">
        <f t="shared" si="0"/>
        <v>0</v>
      </c>
      <c r="E18" s="158">
        <f>SUM($D$3:D18)</f>
        <v>252553</v>
      </c>
      <c r="F18" s="173">
        <f t="shared" si="2"/>
        <v>12</v>
      </c>
    </row>
    <row r="19" spans="1:6" hidden="1">
      <c r="A19" s="168">
        <f>SUBTOTAL(103,B$4:B19)</f>
        <v>12</v>
      </c>
      <c r="B19" s="141"/>
      <c r="C19" s="184"/>
      <c r="D19" s="145">
        <f t="shared" si="0"/>
        <v>0</v>
      </c>
      <c r="E19" s="158">
        <f>SUM($D$3:D19)</f>
        <v>252553</v>
      </c>
      <c r="F19" s="173">
        <f t="shared" si="2"/>
        <v>12</v>
      </c>
    </row>
    <row r="20" spans="1:6" hidden="1">
      <c r="A20" s="168">
        <f>SUBTOTAL(103,B$4:B20)</f>
        <v>12</v>
      </c>
      <c r="B20" s="141"/>
      <c r="C20" s="184"/>
      <c r="D20" s="145">
        <f t="shared" si="0"/>
        <v>0</v>
      </c>
      <c r="E20" s="158">
        <f>SUM($D$3:D20)</f>
        <v>252553</v>
      </c>
      <c r="F20" s="173">
        <f t="shared" si="2"/>
        <v>12</v>
      </c>
    </row>
    <row r="21" spans="1:6" hidden="1">
      <c r="A21" s="168">
        <f>SUBTOTAL(103,B$4:B21)</f>
        <v>12</v>
      </c>
      <c r="B21" s="141"/>
      <c r="C21" s="184"/>
      <c r="D21" s="145">
        <f t="shared" si="0"/>
        <v>0</v>
      </c>
      <c r="E21" s="158">
        <f>SUM($D$3:D21)</f>
        <v>252553</v>
      </c>
      <c r="F21" s="173">
        <f t="shared" si="2"/>
        <v>12</v>
      </c>
    </row>
    <row r="22" spans="1:6" hidden="1">
      <c r="A22" s="168">
        <f>SUBTOTAL(103,B$4:B22)</f>
        <v>12</v>
      </c>
      <c r="B22" s="141"/>
      <c r="C22" s="184"/>
      <c r="D22" s="145">
        <f t="shared" si="0"/>
        <v>0</v>
      </c>
      <c r="E22" s="158">
        <f>SUM($D$3:D22)</f>
        <v>252553</v>
      </c>
      <c r="F22" s="173">
        <f t="shared" si="2"/>
        <v>12</v>
      </c>
    </row>
    <row r="23" spans="1:6" hidden="1">
      <c r="A23" s="168">
        <f>SUBTOTAL(103,B$4:B23)</f>
        <v>12</v>
      </c>
      <c r="B23" s="141"/>
      <c r="C23" s="184"/>
      <c r="D23" s="145">
        <f t="shared" si="0"/>
        <v>0</v>
      </c>
      <c r="E23" s="158">
        <f>SUM($D$3:D23)</f>
        <v>252553</v>
      </c>
      <c r="F23" s="173">
        <f t="shared" si="2"/>
        <v>12</v>
      </c>
    </row>
    <row r="24" spans="1:6" hidden="1">
      <c r="A24" s="168">
        <f>SUBTOTAL(103,B$4:B24)</f>
        <v>12</v>
      </c>
      <c r="B24" s="141"/>
      <c r="C24" s="184"/>
      <c r="D24" s="145">
        <f t="shared" si="0"/>
        <v>0</v>
      </c>
      <c r="E24" s="158">
        <f>SUM($D$3:D24)</f>
        <v>252553</v>
      </c>
      <c r="F24" s="173">
        <f t="shared" si="2"/>
        <v>12</v>
      </c>
    </row>
    <row r="25" spans="1:6" hidden="1">
      <c r="A25" s="168">
        <f>SUBTOTAL(103,B$4:B25)</f>
        <v>12</v>
      </c>
      <c r="B25" s="141"/>
      <c r="C25" s="184"/>
      <c r="D25" s="145">
        <f t="shared" si="0"/>
        <v>0</v>
      </c>
      <c r="E25" s="158">
        <f>SUM($D$3:D25)</f>
        <v>252553</v>
      </c>
      <c r="F25" s="173">
        <f t="shared" si="2"/>
        <v>12</v>
      </c>
    </row>
    <row r="26" spans="1:6" hidden="1">
      <c r="A26" s="168">
        <f>SUBTOTAL(103,B$4:B26)</f>
        <v>12</v>
      </c>
      <c r="B26" s="141"/>
      <c r="C26" s="184"/>
      <c r="D26" s="145">
        <f t="shared" si="0"/>
        <v>0</v>
      </c>
      <c r="E26" s="158">
        <f>SUM($D$3:D26)</f>
        <v>252553</v>
      </c>
      <c r="F26" s="173">
        <f t="shared" si="2"/>
        <v>12</v>
      </c>
    </row>
    <row r="27" spans="1:6" hidden="1">
      <c r="A27" s="168">
        <f>SUBTOTAL(103,B$4:B27)</f>
        <v>12</v>
      </c>
      <c r="B27" s="141"/>
      <c r="C27" s="184"/>
      <c r="D27" s="145">
        <f t="shared" si="0"/>
        <v>0</v>
      </c>
      <c r="E27" s="158">
        <f>SUM($D$3:D27)</f>
        <v>252553</v>
      </c>
      <c r="F27" s="173">
        <f t="shared" si="2"/>
        <v>12</v>
      </c>
    </row>
    <row r="28" spans="1:6" hidden="1">
      <c r="A28" s="168">
        <f>SUBTOTAL(103,B$4:B28)</f>
        <v>12</v>
      </c>
      <c r="B28" s="141"/>
      <c r="C28" s="184"/>
      <c r="D28" s="145">
        <f t="shared" si="0"/>
        <v>0</v>
      </c>
      <c r="E28" s="158">
        <f>SUM($D$3:D28)</f>
        <v>252553</v>
      </c>
      <c r="F28" s="173">
        <f t="shared" si="2"/>
        <v>12</v>
      </c>
    </row>
    <row r="29" spans="1:6" hidden="1">
      <c r="A29" s="168">
        <f>SUBTOTAL(103,B$4:B29)</f>
        <v>12</v>
      </c>
      <c r="B29" s="141"/>
      <c r="C29" s="184"/>
      <c r="D29" s="145">
        <f t="shared" si="0"/>
        <v>0</v>
      </c>
      <c r="E29" s="158">
        <f>SUM($D$3:D29)</f>
        <v>252553</v>
      </c>
      <c r="F29" s="173">
        <f t="shared" si="2"/>
        <v>12</v>
      </c>
    </row>
    <row r="30" spans="1:6" hidden="1">
      <c r="A30" s="168">
        <f>SUBTOTAL(103,B$4:B30)</f>
        <v>12</v>
      </c>
      <c r="B30" s="141"/>
      <c r="C30" s="184"/>
      <c r="D30" s="145">
        <f t="shared" si="0"/>
        <v>0</v>
      </c>
      <c r="E30" s="158">
        <f>SUM($D$3:D30)</f>
        <v>252553</v>
      </c>
      <c r="F30" s="173">
        <f t="shared" si="2"/>
        <v>12</v>
      </c>
    </row>
    <row r="31" spans="1:6" hidden="1">
      <c r="A31" s="168">
        <f>SUBTOTAL(103,B$4:B31)</f>
        <v>12</v>
      </c>
      <c r="B31" s="141"/>
      <c r="C31" s="184"/>
      <c r="D31" s="145">
        <f t="shared" si="0"/>
        <v>0</v>
      </c>
      <c r="E31" s="158">
        <f>SUM($D$3:D31)</f>
        <v>252553</v>
      </c>
      <c r="F31" s="173">
        <f t="shared" si="2"/>
        <v>12</v>
      </c>
    </row>
    <row r="32" spans="1:6" hidden="1">
      <c r="A32" s="168">
        <f>SUBTOTAL(103,B$4:B32)</f>
        <v>12</v>
      </c>
      <c r="B32" s="141"/>
      <c r="C32" s="184"/>
      <c r="D32" s="145">
        <f t="shared" si="0"/>
        <v>0</v>
      </c>
      <c r="E32" s="158">
        <f>SUM($D$3:D32)</f>
        <v>252553</v>
      </c>
      <c r="F32" s="173">
        <f t="shared" si="2"/>
        <v>12</v>
      </c>
    </row>
    <row r="33" spans="1:6" hidden="1">
      <c r="A33" s="168">
        <f>SUBTOTAL(103,B$4:B33)</f>
        <v>12</v>
      </c>
      <c r="B33" s="141"/>
      <c r="C33" s="184"/>
      <c r="D33" s="145">
        <f t="shared" si="0"/>
        <v>0</v>
      </c>
      <c r="E33" s="158">
        <f>SUM($D$3:D33)</f>
        <v>252553</v>
      </c>
      <c r="F33" s="173">
        <f t="shared" si="2"/>
        <v>12</v>
      </c>
    </row>
    <row r="34" spans="1:6" hidden="1">
      <c r="A34" s="168">
        <f>SUBTOTAL(103,B$4:B34)</f>
        <v>12</v>
      </c>
      <c r="B34" s="141"/>
      <c r="C34" s="184"/>
      <c r="D34" s="145">
        <f t="shared" si="0"/>
        <v>0</v>
      </c>
      <c r="E34" s="158">
        <f>SUM($D$3:D34)</f>
        <v>252553</v>
      </c>
      <c r="F34" s="173">
        <f t="shared" si="2"/>
        <v>12</v>
      </c>
    </row>
    <row r="35" spans="1:6" hidden="1">
      <c r="A35" s="168">
        <f>SUBTOTAL(103,B$4:B35)</f>
        <v>12</v>
      </c>
      <c r="B35" s="141"/>
      <c r="C35" s="184"/>
      <c r="D35" s="145">
        <f t="shared" si="0"/>
        <v>0</v>
      </c>
      <c r="E35" s="158">
        <f>SUM($D$3:D35)</f>
        <v>252553</v>
      </c>
      <c r="F35" s="173">
        <f t="shared" si="2"/>
        <v>12</v>
      </c>
    </row>
    <row r="36" spans="1:6" hidden="1">
      <c r="A36" s="168">
        <f>SUBTOTAL(103,B$4:B36)</f>
        <v>12</v>
      </c>
      <c r="B36" s="141"/>
      <c r="C36" s="184"/>
      <c r="D36" s="145">
        <f t="shared" si="0"/>
        <v>0</v>
      </c>
      <c r="E36" s="158">
        <f>SUM($D$3:D36)</f>
        <v>252553</v>
      </c>
      <c r="F36" s="173">
        <f t="shared" si="2"/>
        <v>12</v>
      </c>
    </row>
    <row r="37" spans="1:6" hidden="1">
      <c r="A37" s="168">
        <f>SUBTOTAL(103,B$4:B37)</f>
        <v>12</v>
      </c>
      <c r="B37" s="141"/>
      <c r="C37" s="184"/>
      <c r="D37" s="145">
        <f t="shared" si="0"/>
        <v>0</v>
      </c>
      <c r="E37" s="158">
        <f>SUM($D$3:D37)</f>
        <v>252553</v>
      </c>
      <c r="F37" s="173">
        <f t="shared" si="2"/>
        <v>12</v>
      </c>
    </row>
    <row r="38" spans="1:6" hidden="1">
      <c r="A38" s="168">
        <f>SUBTOTAL(103,B$4:B38)</f>
        <v>12</v>
      </c>
      <c r="B38" s="141"/>
      <c r="C38" s="184"/>
      <c r="D38" s="145">
        <f t="shared" si="0"/>
        <v>0</v>
      </c>
      <c r="E38" s="158">
        <f>SUM($D$3:D38)</f>
        <v>252553</v>
      </c>
      <c r="F38" s="173">
        <f t="shared" si="2"/>
        <v>12</v>
      </c>
    </row>
    <row r="39" spans="1:6" hidden="1">
      <c r="A39" s="168">
        <f>SUBTOTAL(103,B$4:B39)</f>
        <v>12</v>
      </c>
      <c r="B39" s="379"/>
      <c r="C39" s="184"/>
      <c r="D39" s="145">
        <f t="shared" si="0"/>
        <v>0</v>
      </c>
      <c r="E39" s="158">
        <f>SUM($D$3:D39)</f>
        <v>252553</v>
      </c>
      <c r="F39" s="173">
        <f t="shared" si="2"/>
        <v>12</v>
      </c>
    </row>
    <row r="40" spans="1:6" hidden="1">
      <c r="A40" s="168">
        <f>SUBTOTAL(103,B$4:B40)</f>
        <v>12</v>
      </c>
      <c r="B40" s="379"/>
      <c r="C40" s="184"/>
      <c r="D40" s="145">
        <f t="shared" si="0"/>
        <v>0</v>
      </c>
      <c r="E40" s="158">
        <f>SUM($D$3:D40)</f>
        <v>252553</v>
      </c>
      <c r="F40" s="173">
        <f t="shared" si="2"/>
        <v>12</v>
      </c>
    </row>
    <row r="41" spans="1:6" hidden="1">
      <c r="A41" s="168">
        <f>SUBTOTAL(103,B$4:B41)</f>
        <v>12</v>
      </c>
      <c r="B41" s="379"/>
      <c r="C41" s="184"/>
      <c r="D41" s="145">
        <f t="shared" si="0"/>
        <v>0</v>
      </c>
      <c r="E41" s="158">
        <f>SUM($D$3:D41)</f>
        <v>252553</v>
      </c>
      <c r="F41" s="173">
        <f t="shared" si="2"/>
        <v>12</v>
      </c>
    </row>
    <row r="42" spans="1:6" hidden="1">
      <c r="A42" s="168">
        <f>SUBTOTAL(103,B$4:B42)</f>
        <v>12</v>
      </c>
      <c r="B42" s="379"/>
      <c r="C42" s="184"/>
      <c r="D42" s="145">
        <f t="shared" si="0"/>
        <v>0</v>
      </c>
      <c r="E42" s="158">
        <f>SUM($D$3:D42)</f>
        <v>252553</v>
      </c>
      <c r="F42" s="173">
        <f t="shared" si="2"/>
        <v>12</v>
      </c>
    </row>
    <row r="43" spans="1:6" hidden="1">
      <c r="A43" s="168">
        <f>SUBTOTAL(103,B$4:B43)</f>
        <v>12</v>
      </c>
      <c r="B43" s="379"/>
      <c r="C43" s="184"/>
      <c r="D43" s="145">
        <f t="shared" si="0"/>
        <v>0</v>
      </c>
      <c r="E43" s="158">
        <f>SUM($D$3:D43)</f>
        <v>252553</v>
      </c>
      <c r="F43" s="173">
        <f t="shared" si="2"/>
        <v>12</v>
      </c>
    </row>
    <row r="44" spans="1:6" hidden="1">
      <c r="A44" s="168">
        <f>SUBTOTAL(103,B$4:B44)</f>
        <v>12</v>
      </c>
      <c r="B44" s="379"/>
      <c r="C44" s="184"/>
      <c r="D44" s="145">
        <f t="shared" si="0"/>
        <v>0</v>
      </c>
      <c r="E44" s="158">
        <f>SUM($D$3:D44)</f>
        <v>252553</v>
      </c>
      <c r="F44" s="173">
        <f t="shared" si="2"/>
        <v>12</v>
      </c>
    </row>
    <row r="45" spans="1:6" hidden="1">
      <c r="A45" s="168">
        <f>SUBTOTAL(103,B$4:B45)</f>
        <v>12</v>
      </c>
      <c r="B45" s="379"/>
      <c r="C45" s="184"/>
      <c r="D45" s="145">
        <f t="shared" si="0"/>
        <v>0</v>
      </c>
      <c r="E45" s="158">
        <f>SUM($D$3:D45)</f>
        <v>252553</v>
      </c>
      <c r="F45" s="173">
        <f t="shared" si="2"/>
        <v>12</v>
      </c>
    </row>
    <row r="46" spans="1:6" hidden="1">
      <c r="A46" s="168">
        <f>SUBTOTAL(103,B$4:B46)</f>
        <v>12</v>
      </c>
      <c r="B46" s="379"/>
      <c r="C46" s="184"/>
      <c r="D46" s="145">
        <f t="shared" si="0"/>
        <v>0</v>
      </c>
      <c r="E46" s="158">
        <f>SUM($D$3:D46)</f>
        <v>252553</v>
      </c>
      <c r="F46" s="173">
        <f t="shared" si="2"/>
        <v>12</v>
      </c>
    </row>
    <row r="47" spans="1:6" hidden="1">
      <c r="A47" s="168">
        <f>SUBTOTAL(103,B$4:B47)</f>
        <v>12</v>
      </c>
      <c r="B47" s="379"/>
      <c r="C47" s="184"/>
      <c r="D47" s="145">
        <f t="shared" si="0"/>
        <v>0</v>
      </c>
      <c r="E47" s="158">
        <f>SUM($D$3:D47)</f>
        <v>252553</v>
      </c>
      <c r="F47" s="173">
        <f t="shared" si="2"/>
        <v>12</v>
      </c>
    </row>
    <row r="48" spans="1:6" hidden="1">
      <c r="A48" s="168">
        <f>SUBTOTAL(103,B$4:B48)</f>
        <v>12</v>
      </c>
      <c r="B48" s="379"/>
      <c r="C48" s="184"/>
      <c r="D48" s="145">
        <f t="shared" si="0"/>
        <v>0</v>
      </c>
      <c r="E48" s="158">
        <f>SUM($D$3:D48)</f>
        <v>252553</v>
      </c>
      <c r="F48" s="173">
        <f t="shared" si="2"/>
        <v>12</v>
      </c>
    </row>
    <row r="49" spans="1:6" hidden="1">
      <c r="A49" s="168">
        <f>SUBTOTAL(103,B$4:B49)</f>
        <v>12</v>
      </c>
      <c r="B49" s="379"/>
      <c r="C49" s="184"/>
      <c r="D49" s="145">
        <f t="shared" si="0"/>
        <v>0</v>
      </c>
      <c r="E49" s="158">
        <f>SUM($D$3:D49)</f>
        <v>252553</v>
      </c>
      <c r="F49" s="173">
        <f t="shared" si="2"/>
        <v>12</v>
      </c>
    </row>
    <row r="50" spans="1:6" hidden="1">
      <c r="A50" s="168">
        <f>SUBTOTAL(103,B$4:B50)</f>
        <v>12</v>
      </c>
      <c r="B50" s="141"/>
      <c r="C50" s="184"/>
      <c r="D50" s="145">
        <f t="shared" si="0"/>
        <v>0</v>
      </c>
      <c r="E50" s="158">
        <f>SUM($D$3:D50)</f>
        <v>252553</v>
      </c>
      <c r="F50" s="173">
        <f t="shared" si="2"/>
        <v>12</v>
      </c>
    </row>
    <row r="51" spans="1:6">
      <c r="A51" s="168"/>
      <c r="B51" s="150" t="s">
        <v>243</v>
      </c>
      <c r="C51" s="151">
        <f>SUM(C4:C50)</f>
        <v>252553</v>
      </c>
      <c r="D51"/>
      <c r="E51"/>
      <c r="F51" s="173"/>
    </row>
    <row r="52" spans="1:6">
      <c r="A52" s="512" t="s">
        <v>540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6" sqref="B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P!R3</f>
        <v>45950</v>
      </c>
    </row>
    <row r="2" spans="1:7" ht="34.5" customHeight="1">
      <c r="A2" s="515" t="s">
        <v>487</v>
      </c>
      <c r="B2" s="515"/>
      <c r="C2" s="515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1</v>
      </c>
      <c r="B4" s="141" t="s">
        <v>500</v>
      </c>
      <c r="C4" s="184">
        <v>11685</v>
      </c>
      <c r="D4" s="176">
        <f t="shared" ref="D4:D8" si="0">C4</f>
        <v>11685</v>
      </c>
      <c r="E4" s="178">
        <f>SUM($D$3:D4)</f>
        <v>11685</v>
      </c>
      <c r="F4" s="384">
        <f>A4</f>
        <v>1</v>
      </c>
    </row>
    <row r="5" spans="1:7">
      <c r="A5" s="168">
        <f>SUBTOTAL(103,B$4:B5)</f>
        <v>2</v>
      </c>
      <c r="B5" s="141" t="s">
        <v>229</v>
      </c>
      <c r="C5" s="184">
        <v>24043</v>
      </c>
      <c r="D5" s="176">
        <f t="shared" si="0"/>
        <v>24043</v>
      </c>
      <c r="E5" s="178">
        <f>SUM($D$3:D5)</f>
        <v>35728</v>
      </c>
      <c r="F5" s="384">
        <f t="shared" ref="F5:F50" si="1">A5</f>
        <v>2</v>
      </c>
    </row>
    <row r="6" spans="1:7">
      <c r="A6" s="168">
        <f>SUBTOTAL(103,B$4:B6)</f>
        <v>3</v>
      </c>
      <c r="B6" s="141" t="s">
        <v>506</v>
      </c>
      <c r="C6" s="184">
        <v>70400</v>
      </c>
      <c r="D6" s="176">
        <f t="shared" si="0"/>
        <v>70400</v>
      </c>
      <c r="E6" s="178">
        <f>SUM($D$3:D6)</f>
        <v>106128</v>
      </c>
      <c r="F6" s="384">
        <f t="shared" si="1"/>
        <v>3</v>
      </c>
    </row>
    <row r="7" spans="1:7">
      <c r="A7" s="168">
        <f>SUBTOTAL(103,B$4:B7)</f>
        <v>4</v>
      </c>
      <c r="B7" s="141" t="s">
        <v>520</v>
      </c>
      <c r="C7" s="184">
        <v>585</v>
      </c>
      <c r="D7" s="176">
        <f t="shared" si="0"/>
        <v>585</v>
      </c>
      <c r="E7" s="178">
        <f>SUM($D$3:D7)</f>
        <v>106713</v>
      </c>
      <c r="F7" s="384">
        <f t="shared" si="1"/>
        <v>4</v>
      </c>
    </row>
    <row r="8" spans="1:7">
      <c r="A8" s="168">
        <f>SUBTOTAL(103,B$4:B8)</f>
        <v>5</v>
      </c>
      <c r="B8" s="295" t="s">
        <v>521</v>
      </c>
      <c r="C8" s="184">
        <v>1080</v>
      </c>
      <c r="D8" s="176">
        <f t="shared" si="0"/>
        <v>1080</v>
      </c>
      <c r="E8" s="178">
        <f>SUM($D$3:D8)</f>
        <v>107793</v>
      </c>
      <c r="F8" s="384">
        <f t="shared" si="1"/>
        <v>5</v>
      </c>
    </row>
    <row r="9" spans="1:7">
      <c r="A9" s="168">
        <f>SUBTOTAL(103,B$4:B9)</f>
        <v>6</v>
      </c>
      <c r="B9" s="295" t="s">
        <v>522</v>
      </c>
      <c r="C9" s="184">
        <v>320</v>
      </c>
      <c r="D9" s="176">
        <f>C9</f>
        <v>320</v>
      </c>
      <c r="E9" s="178">
        <f>SUM($D$3:D9)</f>
        <v>108113</v>
      </c>
      <c r="F9" s="384">
        <f t="shared" si="1"/>
        <v>6</v>
      </c>
    </row>
    <row r="10" spans="1:7">
      <c r="A10" s="168">
        <f>SUBTOTAL(103,B$4:B10)</f>
        <v>7</v>
      </c>
      <c r="B10" s="295" t="s">
        <v>291</v>
      </c>
      <c r="C10" s="184">
        <v>12660</v>
      </c>
      <c r="D10" s="176">
        <f>C10</f>
        <v>12660</v>
      </c>
      <c r="E10" s="178">
        <f>SUM($D$3:D10)</f>
        <v>120773</v>
      </c>
      <c r="F10" s="384">
        <f t="shared" si="1"/>
        <v>7</v>
      </c>
    </row>
    <row r="11" spans="1:7">
      <c r="A11" s="168">
        <f>SUBTOTAL(103,B$4:B11)</f>
        <v>8</v>
      </c>
      <c r="B11" s="141" t="s">
        <v>516</v>
      </c>
      <c r="C11" s="184">
        <v>5300</v>
      </c>
      <c r="D11" s="176">
        <f>C11</f>
        <v>5300</v>
      </c>
      <c r="E11" s="178">
        <f>SUM($D$3:D11)</f>
        <v>126073</v>
      </c>
      <c r="F11" s="384">
        <f t="shared" si="1"/>
        <v>8</v>
      </c>
    </row>
    <row r="12" spans="1:7">
      <c r="A12" s="168">
        <f>SUBTOTAL(103,B$4:B12)</f>
        <v>9</v>
      </c>
      <c r="B12" s="141" t="s">
        <v>508</v>
      </c>
      <c r="C12" s="184">
        <v>3564</v>
      </c>
      <c r="D12" s="176">
        <f>C12</f>
        <v>3564</v>
      </c>
      <c r="E12" s="178">
        <f>SUM($D$3:D12)</f>
        <v>129637</v>
      </c>
      <c r="F12" s="384">
        <f t="shared" si="1"/>
        <v>9</v>
      </c>
    </row>
    <row r="13" spans="1:7">
      <c r="A13" s="168">
        <f>SUBTOTAL(103,B$4:B13)</f>
        <v>10</v>
      </c>
      <c r="B13" s="141" t="s">
        <v>504</v>
      </c>
      <c r="C13" s="184">
        <v>1071</v>
      </c>
      <c r="D13" s="176">
        <f t="shared" ref="D13:D50" si="2">C13</f>
        <v>1071</v>
      </c>
      <c r="E13" s="178">
        <f>SUM($D$3:D13)</f>
        <v>130708</v>
      </c>
      <c r="F13" s="384">
        <f t="shared" si="1"/>
        <v>10</v>
      </c>
    </row>
    <row r="14" spans="1:7">
      <c r="A14" s="168">
        <f>SUBTOTAL(103,B$4:B14)</f>
        <v>11</v>
      </c>
      <c r="B14" s="154" t="s">
        <v>230</v>
      </c>
      <c r="C14" s="179">
        <v>5150</v>
      </c>
      <c r="D14" s="176">
        <f t="shared" si="2"/>
        <v>5150</v>
      </c>
      <c r="E14" s="178">
        <f>SUM($D$3:D14)</f>
        <v>135858</v>
      </c>
      <c r="F14" s="384">
        <f t="shared" si="1"/>
        <v>11</v>
      </c>
    </row>
    <row r="15" spans="1:7">
      <c r="A15" s="168">
        <f>SUBTOTAL(103,B$4:B15)</f>
        <v>12</v>
      </c>
      <c r="B15" s="141" t="s">
        <v>505</v>
      </c>
      <c r="C15" s="179">
        <v>6300</v>
      </c>
      <c r="D15" s="176">
        <f t="shared" si="2"/>
        <v>6300</v>
      </c>
      <c r="E15" s="178">
        <f>SUM($D$3:D15)</f>
        <v>142158</v>
      </c>
      <c r="F15" s="384">
        <f t="shared" si="1"/>
        <v>12</v>
      </c>
    </row>
    <row r="16" spans="1:7" hidden="1">
      <c r="A16" s="168">
        <f>SUBTOTAL(103,B$4:B16)</f>
        <v>12</v>
      </c>
      <c r="B16" s="141"/>
      <c r="C16" s="179"/>
      <c r="D16" s="176">
        <f t="shared" si="2"/>
        <v>0</v>
      </c>
      <c r="E16" s="178">
        <f>SUM($D$3:D16)</f>
        <v>142158</v>
      </c>
      <c r="F16" s="384">
        <f t="shared" si="1"/>
        <v>12</v>
      </c>
    </row>
    <row r="17" spans="1:6" hidden="1">
      <c r="A17" s="168">
        <f>SUBTOTAL(103,B$4:B17)</f>
        <v>12</v>
      </c>
      <c r="B17" s="141"/>
      <c r="C17" s="179"/>
      <c r="D17" s="176">
        <f t="shared" si="2"/>
        <v>0</v>
      </c>
      <c r="E17" s="178">
        <f>SUM($D$3:D17)</f>
        <v>142158</v>
      </c>
      <c r="F17" s="384">
        <f t="shared" si="1"/>
        <v>12</v>
      </c>
    </row>
    <row r="18" spans="1:6" hidden="1">
      <c r="A18" s="168">
        <f>SUBTOTAL(103,B$4:B18)</f>
        <v>12</v>
      </c>
      <c r="B18" s="141"/>
      <c r="C18" s="179"/>
      <c r="D18" s="176">
        <f t="shared" si="2"/>
        <v>0</v>
      </c>
      <c r="E18" s="178">
        <f>SUM($D$3:D18)</f>
        <v>142158</v>
      </c>
      <c r="F18" s="384">
        <f t="shared" si="1"/>
        <v>12</v>
      </c>
    </row>
    <row r="19" spans="1:6" hidden="1">
      <c r="A19" s="168">
        <f>SUBTOTAL(103,B$4:B19)</f>
        <v>12</v>
      </c>
      <c r="B19" s="141"/>
      <c r="C19" s="179"/>
      <c r="D19" s="176">
        <f t="shared" si="2"/>
        <v>0</v>
      </c>
      <c r="E19" s="178">
        <f>SUM($D$3:D19)</f>
        <v>142158</v>
      </c>
      <c r="F19" s="384">
        <f t="shared" si="1"/>
        <v>12</v>
      </c>
    </row>
    <row r="20" spans="1:6" hidden="1">
      <c r="A20" s="168">
        <f>SUBTOTAL(103,B$4:B20)</f>
        <v>12</v>
      </c>
      <c r="B20" s="141"/>
      <c r="C20" s="179"/>
      <c r="D20" s="176">
        <f t="shared" si="2"/>
        <v>0</v>
      </c>
      <c r="E20" s="178">
        <f>SUM($D$3:D20)</f>
        <v>142158</v>
      </c>
      <c r="F20" s="384">
        <f t="shared" si="1"/>
        <v>12</v>
      </c>
    </row>
    <row r="21" spans="1:6" hidden="1">
      <c r="A21" s="168">
        <f>SUBTOTAL(103,B$4:B21)</f>
        <v>12</v>
      </c>
      <c r="B21" s="141"/>
      <c r="C21" s="179"/>
      <c r="D21" s="176">
        <f t="shared" si="2"/>
        <v>0</v>
      </c>
      <c r="E21" s="178">
        <f>SUM($D$3:D21)</f>
        <v>142158</v>
      </c>
      <c r="F21" s="384">
        <f t="shared" si="1"/>
        <v>12</v>
      </c>
    </row>
    <row r="22" spans="1:6" hidden="1">
      <c r="A22" s="168">
        <f>SUBTOTAL(103,B$4:B22)</f>
        <v>12</v>
      </c>
      <c r="B22" s="141"/>
      <c r="C22" s="179"/>
      <c r="D22" s="176">
        <f t="shared" si="2"/>
        <v>0</v>
      </c>
      <c r="E22" s="178">
        <f>SUM($D$3:D22)</f>
        <v>142158</v>
      </c>
      <c r="F22" s="384">
        <f t="shared" si="1"/>
        <v>12</v>
      </c>
    </row>
    <row r="23" spans="1:6" hidden="1">
      <c r="A23" s="168">
        <f>SUBTOTAL(103,B$4:B23)</f>
        <v>12</v>
      </c>
      <c r="B23" s="141"/>
      <c r="C23" s="179"/>
      <c r="D23" s="176">
        <f t="shared" si="2"/>
        <v>0</v>
      </c>
      <c r="E23" s="178">
        <f>SUM($D$3:D23)</f>
        <v>142158</v>
      </c>
      <c r="F23" s="384">
        <f t="shared" si="1"/>
        <v>12</v>
      </c>
    </row>
    <row r="24" spans="1:6" hidden="1">
      <c r="A24" s="168">
        <f>SUBTOTAL(103,B$4:B24)</f>
        <v>12</v>
      </c>
      <c r="B24" s="141"/>
      <c r="C24" s="179"/>
      <c r="D24" s="176">
        <f t="shared" si="2"/>
        <v>0</v>
      </c>
      <c r="E24" s="178">
        <f>SUM($D$3:D24)</f>
        <v>142158</v>
      </c>
      <c r="F24" s="384">
        <f t="shared" si="1"/>
        <v>12</v>
      </c>
    </row>
    <row r="25" spans="1:6" hidden="1">
      <c r="A25" s="168">
        <f>SUBTOTAL(103,B$4:B25)</f>
        <v>12</v>
      </c>
      <c r="B25" s="141"/>
      <c r="C25" s="179"/>
      <c r="D25" s="176">
        <f t="shared" si="2"/>
        <v>0</v>
      </c>
      <c r="E25" s="178">
        <f>SUM($D$3:D25)</f>
        <v>142158</v>
      </c>
      <c r="F25" s="384">
        <f t="shared" si="1"/>
        <v>12</v>
      </c>
    </row>
    <row r="26" spans="1:6" hidden="1">
      <c r="A26" s="168">
        <f>SUBTOTAL(103,B$4:B26)</f>
        <v>12</v>
      </c>
      <c r="B26" s="141"/>
      <c r="C26" s="179"/>
      <c r="D26" s="176">
        <f t="shared" si="2"/>
        <v>0</v>
      </c>
      <c r="E26" s="178">
        <f>SUM($D$3:D26)</f>
        <v>142158</v>
      </c>
      <c r="F26" s="384">
        <f t="shared" si="1"/>
        <v>12</v>
      </c>
    </row>
    <row r="27" spans="1:6" hidden="1">
      <c r="A27" s="168">
        <f>SUBTOTAL(103,B$4:B27)</f>
        <v>12</v>
      </c>
      <c r="B27" s="141"/>
      <c r="C27" s="179"/>
      <c r="D27" s="176">
        <f t="shared" si="2"/>
        <v>0</v>
      </c>
      <c r="E27" s="178">
        <f>SUM($D$3:D27)</f>
        <v>142158</v>
      </c>
      <c r="F27" s="384">
        <f t="shared" si="1"/>
        <v>12</v>
      </c>
    </row>
    <row r="28" spans="1:6" hidden="1">
      <c r="A28" s="168">
        <f>SUBTOTAL(103,B$4:B28)</f>
        <v>12</v>
      </c>
      <c r="B28" s="141"/>
      <c r="C28" s="179"/>
      <c r="D28" s="176">
        <f t="shared" si="2"/>
        <v>0</v>
      </c>
      <c r="E28" s="178">
        <f>SUM($D$3:D28)</f>
        <v>142158</v>
      </c>
      <c r="F28" s="384">
        <f t="shared" si="1"/>
        <v>12</v>
      </c>
    </row>
    <row r="29" spans="1:6" hidden="1">
      <c r="A29" s="168">
        <f>SUBTOTAL(103,B$4:B29)</f>
        <v>12</v>
      </c>
      <c r="B29" s="141"/>
      <c r="C29" s="179"/>
      <c r="D29" s="176">
        <f t="shared" si="2"/>
        <v>0</v>
      </c>
      <c r="E29" s="178">
        <f>SUM($D$3:D29)</f>
        <v>142158</v>
      </c>
      <c r="F29" s="384">
        <f t="shared" si="1"/>
        <v>12</v>
      </c>
    </row>
    <row r="30" spans="1:6" hidden="1">
      <c r="A30" s="168">
        <f>SUBTOTAL(103,B$4:B30)</f>
        <v>12</v>
      </c>
      <c r="B30" s="141"/>
      <c r="C30" s="179"/>
      <c r="D30" s="176">
        <f t="shared" si="2"/>
        <v>0</v>
      </c>
      <c r="E30" s="178">
        <f>SUM($D$3:D30)</f>
        <v>142158</v>
      </c>
      <c r="F30" s="384">
        <f t="shared" si="1"/>
        <v>12</v>
      </c>
    </row>
    <row r="31" spans="1:6" hidden="1">
      <c r="A31" s="168">
        <f>SUBTOTAL(103,B$4:B31)</f>
        <v>12</v>
      </c>
      <c r="B31" s="141"/>
      <c r="C31" s="179"/>
      <c r="D31" s="176">
        <f t="shared" si="2"/>
        <v>0</v>
      </c>
      <c r="E31" s="178">
        <f>SUM($D$3:D31)</f>
        <v>142158</v>
      </c>
      <c r="F31" s="384">
        <f t="shared" si="1"/>
        <v>12</v>
      </c>
    </row>
    <row r="32" spans="1:6" hidden="1">
      <c r="A32" s="168">
        <f>SUBTOTAL(103,B$4:B32)</f>
        <v>12</v>
      </c>
      <c r="B32" s="141"/>
      <c r="C32" s="179"/>
      <c r="D32" s="176">
        <f t="shared" si="2"/>
        <v>0</v>
      </c>
      <c r="E32" s="178">
        <f>SUM($D$3:D32)</f>
        <v>142158</v>
      </c>
      <c r="F32" s="384">
        <f t="shared" si="1"/>
        <v>12</v>
      </c>
    </row>
    <row r="33" spans="1:6" hidden="1">
      <c r="A33" s="168">
        <f>SUBTOTAL(103,B$4:B33)</f>
        <v>12</v>
      </c>
      <c r="B33" s="141"/>
      <c r="C33" s="179"/>
      <c r="D33" s="176">
        <f t="shared" si="2"/>
        <v>0</v>
      </c>
      <c r="E33" s="178">
        <f>SUM($D$3:D33)</f>
        <v>142158</v>
      </c>
      <c r="F33" s="384">
        <f t="shared" si="1"/>
        <v>12</v>
      </c>
    </row>
    <row r="34" spans="1:6" hidden="1">
      <c r="A34" s="168">
        <f>SUBTOTAL(103,B$4:B34)</f>
        <v>12</v>
      </c>
      <c r="B34" s="141"/>
      <c r="C34" s="179"/>
      <c r="D34" s="176">
        <f t="shared" si="2"/>
        <v>0</v>
      </c>
      <c r="E34" s="178">
        <f>SUM($D$3:D34)</f>
        <v>142158</v>
      </c>
      <c r="F34" s="384">
        <f t="shared" si="1"/>
        <v>12</v>
      </c>
    </row>
    <row r="35" spans="1:6" hidden="1">
      <c r="A35" s="168">
        <f>SUBTOTAL(103,B$4:B35)</f>
        <v>12</v>
      </c>
      <c r="B35" s="141"/>
      <c r="C35" s="179"/>
      <c r="D35" s="176">
        <f t="shared" si="2"/>
        <v>0</v>
      </c>
      <c r="E35" s="178">
        <f>SUM($D$3:D35)</f>
        <v>142158</v>
      </c>
      <c r="F35" s="384">
        <f t="shared" si="1"/>
        <v>12</v>
      </c>
    </row>
    <row r="36" spans="1:6" hidden="1">
      <c r="A36" s="168">
        <f>SUBTOTAL(103,B$4:B36)</f>
        <v>12</v>
      </c>
      <c r="B36" s="141"/>
      <c r="C36" s="179"/>
      <c r="D36" s="176">
        <f t="shared" si="2"/>
        <v>0</v>
      </c>
      <c r="E36" s="178">
        <f>SUM($D$3:D36)</f>
        <v>142158</v>
      </c>
      <c r="F36" s="384">
        <f t="shared" si="1"/>
        <v>12</v>
      </c>
    </row>
    <row r="37" spans="1:6" hidden="1">
      <c r="A37" s="168">
        <f>SUBTOTAL(103,B$4:B37)</f>
        <v>12</v>
      </c>
      <c r="B37" s="141"/>
      <c r="C37" s="179"/>
      <c r="D37" s="176">
        <f t="shared" si="2"/>
        <v>0</v>
      </c>
      <c r="E37" s="178">
        <f>SUM($D$3:D37)</f>
        <v>142158</v>
      </c>
      <c r="F37" s="384">
        <f t="shared" si="1"/>
        <v>12</v>
      </c>
    </row>
    <row r="38" spans="1:6" hidden="1">
      <c r="A38" s="168">
        <f>SUBTOTAL(103,B$4:B38)</f>
        <v>12</v>
      </c>
      <c r="B38" s="141"/>
      <c r="C38" s="179"/>
      <c r="D38" s="176">
        <f t="shared" si="2"/>
        <v>0</v>
      </c>
      <c r="E38" s="178">
        <f>SUM($D$3:D38)</f>
        <v>142158</v>
      </c>
      <c r="F38" s="384">
        <f t="shared" si="1"/>
        <v>12</v>
      </c>
    </row>
    <row r="39" spans="1:6" hidden="1">
      <c r="A39" s="168">
        <f>SUBTOTAL(103,B$4:B39)</f>
        <v>12</v>
      </c>
      <c r="B39" s="141"/>
      <c r="C39" s="179"/>
      <c r="D39" s="176">
        <f t="shared" si="2"/>
        <v>0</v>
      </c>
      <c r="E39" s="178">
        <f>SUM($D$3:D39)</f>
        <v>142158</v>
      </c>
      <c r="F39" s="384">
        <f t="shared" si="1"/>
        <v>12</v>
      </c>
    </row>
    <row r="40" spans="1:6" hidden="1">
      <c r="A40" s="168">
        <f>SUBTOTAL(103,B$4:B40)</f>
        <v>12</v>
      </c>
      <c r="B40" s="141"/>
      <c r="C40" s="179"/>
      <c r="D40" s="176">
        <f t="shared" si="2"/>
        <v>0</v>
      </c>
      <c r="E40" s="178">
        <f>SUM($D$3:D40)</f>
        <v>142158</v>
      </c>
      <c r="F40" s="384">
        <f t="shared" si="1"/>
        <v>12</v>
      </c>
    </row>
    <row r="41" spans="1:6" hidden="1">
      <c r="A41" s="168">
        <f>SUBTOTAL(103,B$4:B41)</f>
        <v>12</v>
      </c>
      <c r="B41" s="379"/>
      <c r="C41" s="179"/>
      <c r="D41" s="176">
        <f t="shared" si="2"/>
        <v>0</v>
      </c>
      <c r="E41" s="178">
        <f>SUM($D$3:D41)</f>
        <v>142158</v>
      </c>
      <c r="F41" s="384">
        <f t="shared" si="1"/>
        <v>12</v>
      </c>
    </row>
    <row r="42" spans="1:6" hidden="1">
      <c r="A42" s="168">
        <f>SUBTOTAL(103,B$4:B42)</f>
        <v>12</v>
      </c>
      <c r="B42" s="379"/>
      <c r="C42" s="179"/>
      <c r="D42" s="176">
        <f t="shared" si="2"/>
        <v>0</v>
      </c>
      <c r="E42" s="178">
        <f>SUM($D$3:D42)</f>
        <v>142158</v>
      </c>
      <c r="F42" s="384">
        <f t="shared" si="1"/>
        <v>12</v>
      </c>
    </row>
    <row r="43" spans="1:6" hidden="1">
      <c r="A43" s="168">
        <f>SUBTOTAL(103,B$4:B43)</f>
        <v>12</v>
      </c>
      <c r="B43" s="379"/>
      <c r="C43" s="179"/>
      <c r="D43" s="176">
        <f t="shared" si="2"/>
        <v>0</v>
      </c>
      <c r="E43" s="178">
        <f>SUM($D$3:D43)</f>
        <v>142158</v>
      </c>
      <c r="F43" s="384">
        <f t="shared" si="1"/>
        <v>12</v>
      </c>
    </row>
    <row r="44" spans="1:6" hidden="1">
      <c r="A44" s="168">
        <f>SUBTOTAL(103,B$4:B44)</f>
        <v>12</v>
      </c>
      <c r="B44" s="379"/>
      <c r="C44" s="179"/>
      <c r="D44" s="176">
        <f t="shared" si="2"/>
        <v>0</v>
      </c>
      <c r="E44" s="178">
        <f>SUM($D$3:D44)</f>
        <v>142158</v>
      </c>
      <c r="F44" s="384">
        <f t="shared" si="1"/>
        <v>12</v>
      </c>
    </row>
    <row r="45" spans="1:6" hidden="1">
      <c r="A45" s="168">
        <f>SUBTOTAL(103,B$4:B45)</f>
        <v>12</v>
      </c>
      <c r="B45" s="379"/>
      <c r="C45" s="179"/>
      <c r="D45" s="176">
        <f t="shared" si="2"/>
        <v>0</v>
      </c>
      <c r="E45" s="178">
        <f>SUM($D$3:D45)</f>
        <v>142158</v>
      </c>
      <c r="F45" s="384">
        <f t="shared" si="1"/>
        <v>12</v>
      </c>
    </row>
    <row r="46" spans="1:6" hidden="1">
      <c r="A46" s="168">
        <f>SUBTOTAL(103,B$4:B46)</f>
        <v>12</v>
      </c>
      <c r="B46" s="379"/>
      <c r="C46" s="179"/>
      <c r="D46" s="176">
        <f t="shared" si="2"/>
        <v>0</v>
      </c>
      <c r="E46" s="178">
        <f>SUM($D$3:D46)</f>
        <v>142158</v>
      </c>
      <c r="F46" s="384">
        <f t="shared" si="1"/>
        <v>12</v>
      </c>
    </row>
    <row r="47" spans="1:6" hidden="1">
      <c r="A47" s="168">
        <f>SUBTOTAL(103,B$4:B47)</f>
        <v>12</v>
      </c>
      <c r="B47" s="379"/>
      <c r="C47" s="179"/>
      <c r="D47" s="176">
        <f t="shared" si="2"/>
        <v>0</v>
      </c>
      <c r="E47" s="178">
        <f>SUM($D$3:D47)</f>
        <v>142158</v>
      </c>
      <c r="F47" s="384">
        <f t="shared" si="1"/>
        <v>12</v>
      </c>
    </row>
    <row r="48" spans="1:6" hidden="1">
      <c r="A48" s="168">
        <f>SUBTOTAL(103,B$4:B48)</f>
        <v>12</v>
      </c>
      <c r="B48" s="379"/>
      <c r="C48" s="179"/>
      <c r="D48" s="176">
        <f t="shared" si="2"/>
        <v>0</v>
      </c>
      <c r="E48" s="178">
        <f>SUM($D$3:D48)</f>
        <v>142158</v>
      </c>
      <c r="F48" s="384">
        <f t="shared" si="1"/>
        <v>12</v>
      </c>
    </row>
    <row r="49" spans="1:6" hidden="1">
      <c r="A49" s="168">
        <f>SUBTOTAL(103,B$4:B49)</f>
        <v>12</v>
      </c>
      <c r="B49" s="379"/>
      <c r="C49" s="179"/>
      <c r="D49" s="176">
        <f t="shared" si="2"/>
        <v>0</v>
      </c>
      <c r="E49" s="178">
        <f>SUM($D$3:D49)</f>
        <v>142158</v>
      </c>
      <c r="F49" s="384">
        <f t="shared" si="1"/>
        <v>12</v>
      </c>
    </row>
    <row r="50" spans="1:6" hidden="1">
      <c r="A50" s="168">
        <f>SUBTOTAL(103,B$4:B50)</f>
        <v>12</v>
      </c>
      <c r="B50" s="141"/>
      <c r="C50" s="179"/>
      <c r="D50" s="176">
        <f t="shared" si="2"/>
        <v>0</v>
      </c>
      <c r="E50" s="178">
        <f>SUM($D$3:D50)</f>
        <v>142158</v>
      </c>
      <c r="F50" s="384">
        <f t="shared" si="1"/>
        <v>12</v>
      </c>
    </row>
    <row r="51" spans="1:6">
      <c r="A51" s="168"/>
      <c r="B51" s="150" t="s">
        <v>243</v>
      </c>
      <c r="C51" s="151">
        <f>SUM(C4:C50)</f>
        <v>142158</v>
      </c>
    </row>
    <row r="52" spans="1:6">
      <c r="A52" s="512" t="s">
        <v>541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7" sqref="B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P!T3</f>
        <v>45951</v>
      </c>
    </row>
    <row r="2" spans="1:7" ht="34.5" customHeight="1">
      <c r="A2" s="515" t="s">
        <v>488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1</v>
      </c>
      <c r="B4" s="243" t="s">
        <v>500</v>
      </c>
      <c r="C4" s="184">
        <v>9595</v>
      </c>
      <c r="D4" s="176">
        <f t="shared" ref="D4:D50" si="0">C4</f>
        <v>9595</v>
      </c>
      <c r="E4" s="178">
        <f>SUM($D$3:D4)</f>
        <v>9595</v>
      </c>
      <c r="F4" s="386">
        <f t="shared" ref="F4:F50" si="1">A4</f>
        <v>1</v>
      </c>
    </row>
    <row r="5" spans="1:7">
      <c r="A5" s="168">
        <f>SUBTOTAL(103,B$4:B5)</f>
        <v>2</v>
      </c>
      <c r="B5" s="243" t="s">
        <v>229</v>
      </c>
      <c r="C5" s="184">
        <v>4313</v>
      </c>
      <c r="D5" s="176">
        <f t="shared" si="0"/>
        <v>4313</v>
      </c>
      <c r="E5" s="178">
        <f>SUM($D$3:D5)</f>
        <v>13908</v>
      </c>
      <c r="F5" s="386">
        <f t="shared" si="1"/>
        <v>2</v>
      </c>
    </row>
    <row r="6" spans="1:7">
      <c r="A6" s="168">
        <f>SUBTOTAL(103,B$4:B6)</f>
        <v>3</v>
      </c>
      <c r="B6" s="243" t="s">
        <v>506</v>
      </c>
      <c r="C6" s="184">
        <v>5500</v>
      </c>
      <c r="D6" s="176">
        <f t="shared" si="0"/>
        <v>5500</v>
      </c>
      <c r="E6" s="178">
        <f>SUM($D$3:D6)</f>
        <v>19408</v>
      </c>
      <c r="F6" s="386">
        <f t="shared" si="1"/>
        <v>3</v>
      </c>
    </row>
    <row r="7" spans="1:7">
      <c r="A7" s="168">
        <f>SUBTOTAL(103,B$4:B7)</f>
        <v>4</v>
      </c>
      <c r="B7" s="243" t="s">
        <v>515</v>
      </c>
      <c r="C7" s="184">
        <v>3136</v>
      </c>
      <c r="D7" s="176">
        <f t="shared" si="0"/>
        <v>3136</v>
      </c>
      <c r="E7" s="178">
        <f>SUM($D$3:D7)</f>
        <v>22544</v>
      </c>
      <c r="F7" s="386">
        <f t="shared" si="1"/>
        <v>4</v>
      </c>
    </row>
    <row r="8" spans="1:7">
      <c r="A8" s="168">
        <f>SUBTOTAL(103,B$4:B8)</f>
        <v>5</v>
      </c>
      <c r="B8" s="243" t="s">
        <v>524</v>
      </c>
      <c r="C8" s="184">
        <v>707</v>
      </c>
      <c r="D8" s="176">
        <f t="shared" si="0"/>
        <v>707</v>
      </c>
      <c r="E8" s="178">
        <f>SUM($D$3:D8)</f>
        <v>23251</v>
      </c>
      <c r="F8" s="386">
        <f t="shared" si="1"/>
        <v>5</v>
      </c>
    </row>
    <row r="9" spans="1:7">
      <c r="A9" s="168">
        <f>SUBTOTAL(103,B$4:B9)</f>
        <v>6</v>
      </c>
      <c r="B9" s="243" t="s">
        <v>523</v>
      </c>
      <c r="C9" s="184">
        <v>240</v>
      </c>
      <c r="D9" s="176">
        <f t="shared" si="0"/>
        <v>240</v>
      </c>
      <c r="E9" s="178">
        <f>SUM($D$3:D9)</f>
        <v>23491</v>
      </c>
      <c r="F9" s="386">
        <f t="shared" si="1"/>
        <v>6</v>
      </c>
    </row>
    <row r="10" spans="1:7">
      <c r="A10" s="168">
        <f>SUBTOTAL(103,B$4:B10)</f>
        <v>7</v>
      </c>
      <c r="B10" s="243" t="s">
        <v>507</v>
      </c>
      <c r="C10" s="184">
        <v>1080</v>
      </c>
      <c r="D10" s="176">
        <f t="shared" si="0"/>
        <v>1080</v>
      </c>
      <c r="E10" s="178">
        <f>SUM($D$3:D10)</f>
        <v>24571</v>
      </c>
      <c r="F10" s="386">
        <f t="shared" si="1"/>
        <v>7</v>
      </c>
    </row>
    <row r="11" spans="1:7">
      <c r="A11" s="168">
        <f>SUBTOTAL(103,B$4:B11)</f>
        <v>8</v>
      </c>
      <c r="B11" s="243" t="s">
        <v>495</v>
      </c>
      <c r="C11" s="184">
        <v>2250</v>
      </c>
      <c r="D11" s="176">
        <f t="shared" si="0"/>
        <v>2250</v>
      </c>
      <c r="E11" s="178">
        <f>SUM($D$3:D11)</f>
        <v>26821</v>
      </c>
      <c r="F11" s="386">
        <f t="shared" si="1"/>
        <v>8</v>
      </c>
    </row>
    <row r="12" spans="1:7" ht="20.25" customHeight="1">
      <c r="A12" s="168">
        <f>SUBTOTAL(103,B$4:B12)</f>
        <v>9</v>
      </c>
      <c r="B12" s="243" t="s">
        <v>501</v>
      </c>
      <c r="C12" s="184">
        <v>1540</v>
      </c>
      <c r="D12" s="176">
        <f t="shared" si="0"/>
        <v>1540</v>
      </c>
      <c r="E12" s="178">
        <f>SUM($D$3:D12)</f>
        <v>28361</v>
      </c>
      <c r="F12" s="386">
        <f t="shared" si="1"/>
        <v>9</v>
      </c>
    </row>
    <row r="13" spans="1:7">
      <c r="A13" s="168">
        <f>SUBTOTAL(103,B$4:B13)</f>
        <v>10</v>
      </c>
      <c r="B13" s="243" t="s">
        <v>505</v>
      </c>
      <c r="C13" s="184">
        <v>3200</v>
      </c>
      <c r="D13" s="176">
        <f t="shared" si="0"/>
        <v>3200</v>
      </c>
      <c r="E13" s="178">
        <f>SUM($D$3:D13)</f>
        <v>31561</v>
      </c>
      <c r="F13" s="386">
        <f t="shared" si="1"/>
        <v>10</v>
      </c>
    </row>
    <row r="14" spans="1:7" hidden="1">
      <c r="A14" s="168">
        <f>SUBTOTAL(103,B$4:B14)</f>
        <v>10</v>
      </c>
      <c r="B14" s="154"/>
      <c r="C14" s="179"/>
      <c r="D14" s="176">
        <f t="shared" si="0"/>
        <v>0</v>
      </c>
      <c r="E14" s="178">
        <f>SUM($D$3:D14)</f>
        <v>31561</v>
      </c>
      <c r="F14" s="386">
        <f t="shared" si="1"/>
        <v>10</v>
      </c>
    </row>
    <row r="15" spans="1:7" hidden="1">
      <c r="A15" s="168">
        <f>SUBTOTAL(103,B$4:B15)</f>
        <v>10</v>
      </c>
      <c r="B15" s="243"/>
      <c r="C15" s="179"/>
      <c r="D15" s="176">
        <f t="shared" si="0"/>
        <v>0</v>
      </c>
      <c r="E15" s="178">
        <f>SUM($D$3:D15)</f>
        <v>31561</v>
      </c>
      <c r="F15" s="386">
        <f t="shared" si="1"/>
        <v>10</v>
      </c>
    </row>
    <row r="16" spans="1:7" hidden="1">
      <c r="A16" s="168">
        <f>SUBTOTAL(103,B$4:B16)</f>
        <v>10</v>
      </c>
      <c r="B16" s="243"/>
      <c r="C16" s="179"/>
      <c r="D16" s="176">
        <f t="shared" si="0"/>
        <v>0</v>
      </c>
      <c r="E16" s="178">
        <f>SUM($D$3:D16)</f>
        <v>31561</v>
      </c>
      <c r="F16" s="386">
        <f t="shared" si="1"/>
        <v>10</v>
      </c>
    </row>
    <row r="17" spans="1:6" hidden="1">
      <c r="A17" s="168">
        <f>SUBTOTAL(103,B$4:B17)</f>
        <v>10</v>
      </c>
      <c r="B17" s="243"/>
      <c r="C17" s="179"/>
      <c r="D17" s="176">
        <f t="shared" si="0"/>
        <v>0</v>
      </c>
      <c r="E17" s="178">
        <f>SUM($D$3:D17)</f>
        <v>31561</v>
      </c>
      <c r="F17" s="386">
        <f t="shared" si="1"/>
        <v>10</v>
      </c>
    </row>
    <row r="18" spans="1:6" hidden="1">
      <c r="A18" s="168">
        <f>SUBTOTAL(103,B$4:B18)</f>
        <v>10</v>
      </c>
      <c r="B18" s="243"/>
      <c r="C18" s="179"/>
      <c r="D18" s="176">
        <f t="shared" si="0"/>
        <v>0</v>
      </c>
      <c r="E18" s="178">
        <f>SUM($D$3:D18)</f>
        <v>31561</v>
      </c>
      <c r="F18" s="386">
        <f t="shared" si="1"/>
        <v>10</v>
      </c>
    </row>
    <row r="19" spans="1:6" hidden="1">
      <c r="A19" s="168">
        <f>SUBTOTAL(103,B$4:B19)</f>
        <v>10</v>
      </c>
      <c r="B19" s="243"/>
      <c r="C19" s="179"/>
      <c r="D19" s="176">
        <f t="shared" si="0"/>
        <v>0</v>
      </c>
      <c r="E19" s="178">
        <f>SUM($D$3:D19)</f>
        <v>31561</v>
      </c>
      <c r="F19" s="386">
        <f t="shared" si="1"/>
        <v>10</v>
      </c>
    </row>
    <row r="20" spans="1:6" hidden="1">
      <c r="A20" s="168">
        <f>SUBTOTAL(103,B$4:B20)</f>
        <v>10</v>
      </c>
      <c r="B20" s="243"/>
      <c r="C20" s="179"/>
      <c r="D20" s="176">
        <f t="shared" si="0"/>
        <v>0</v>
      </c>
      <c r="E20" s="178">
        <f>SUM($D$3:D20)</f>
        <v>31561</v>
      </c>
      <c r="F20" s="386">
        <f t="shared" si="1"/>
        <v>10</v>
      </c>
    </row>
    <row r="21" spans="1:6" hidden="1">
      <c r="A21" s="168">
        <f>SUBTOTAL(103,B$4:B21)</f>
        <v>10</v>
      </c>
      <c r="B21" s="243"/>
      <c r="C21" s="179"/>
      <c r="D21" s="176">
        <f t="shared" si="0"/>
        <v>0</v>
      </c>
      <c r="E21" s="178">
        <f>SUM($D$3:D21)</f>
        <v>31561</v>
      </c>
      <c r="F21" s="386">
        <f t="shared" si="1"/>
        <v>10</v>
      </c>
    </row>
    <row r="22" spans="1:6" hidden="1">
      <c r="A22" s="168">
        <f>SUBTOTAL(103,B$4:B22)</f>
        <v>10</v>
      </c>
      <c r="B22" s="243"/>
      <c r="C22" s="179"/>
      <c r="D22" s="176">
        <f t="shared" si="0"/>
        <v>0</v>
      </c>
      <c r="E22" s="178">
        <f>SUM($D$3:D22)</f>
        <v>31561</v>
      </c>
      <c r="F22" s="386">
        <f t="shared" si="1"/>
        <v>10</v>
      </c>
    </row>
    <row r="23" spans="1:6" hidden="1">
      <c r="A23" s="168">
        <f>SUBTOTAL(103,B$4:B23)</f>
        <v>10</v>
      </c>
      <c r="B23" s="243"/>
      <c r="C23" s="179"/>
      <c r="D23" s="176">
        <f t="shared" si="0"/>
        <v>0</v>
      </c>
      <c r="E23" s="178">
        <f>SUM($D$3:D23)</f>
        <v>31561</v>
      </c>
      <c r="F23" s="386">
        <f t="shared" si="1"/>
        <v>10</v>
      </c>
    </row>
    <row r="24" spans="1:6" hidden="1">
      <c r="A24" s="168">
        <f>SUBTOTAL(103,B$4:B24)</f>
        <v>10</v>
      </c>
      <c r="B24" s="243"/>
      <c r="C24" s="179"/>
      <c r="D24" s="176">
        <f t="shared" si="0"/>
        <v>0</v>
      </c>
      <c r="E24" s="178">
        <f>SUM($D$3:D24)</f>
        <v>31561</v>
      </c>
      <c r="F24" s="386">
        <f t="shared" si="1"/>
        <v>10</v>
      </c>
    </row>
    <row r="25" spans="1:6" hidden="1">
      <c r="A25" s="168">
        <f>SUBTOTAL(103,B$4:B25)</f>
        <v>10</v>
      </c>
      <c r="B25" s="243"/>
      <c r="C25" s="179"/>
      <c r="D25" s="176">
        <f t="shared" si="0"/>
        <v>0</v>
      </c>
      <c r="E25" s="178">
        <f>SUM($D$3:D25)</f>
        <v>31561</v>
      </c>
      <c r="F25" s="386">
        <f t="shared" si="1"/>
        <v>10</v>
      </c>
    </row>
    <row r="26" spans="1:6" hidden="1">
      <c r="A26" s="168">
        <f>SUBTOTAL(103,B$4:B26)</f>
        <v>10</v>
      </c>
      <c r="B26" s="243"/>
      <c r="C26" s="179"/>
      <c r="D26" s="176">
        <f t="shared" si="0"/>
        <v>0</v>
      </c>
      <c r="E26" s="178">
        <f>SUM($D$3:D26)</f>
        <v>31561</v>
      </c>
      <c r="F26" s="386">
        <f t="shared" si="1"/>
        <v>10</v>
      </c>
    </row>
    <row r="27" spans="1:6" hidden="1">
      <c r="A27" s="168">
        <f>SUBTOTAL(103,B$4:B27)</f>
        <v>10</v>
      </c>
      <c r="B27" s="243"/>
      <c r="C27" s="179"/>
      <c r="D27" s="176">
        <f t="shared" si="0"/>
        <v>0</v>
      </c>
      <c r="E27" s="178">
        <f>SUM($D$3:D27)</f>
        <v>31561</v>
      </c>
      <c r="F27" s="386">
        <f t="shared" si="1"/>
        <v>10</v>
      </c>
    </row>
    <row r="28" spans="1:6" hidden="1">
      <c r="A28" s="168">
        <f>SUBTOTAL(103,B$4:B28)</f>
        <v>10</v>
      </c>
      <c r="B28" s="243"/>
      <c r="C28" s="179"/>
      <c r="D28" s="176">
        <f t="shared" si="0"/>
        <v>0</v>
      </c>
      <c r="E28" s="178">
        <f>SUM($D$3:D28)</f>
        <v>31561</v>
      </c>
      <c r="F28" s="386">
        <f t="shared" si="1"/>
        <v>10</v>
      </c>
    </row>
    <row r="29" spans="1:6" hidden="1">
      <c r="A29" s="168">
        <f>SUBTOTAL(103,B$4:B29)</f>
        <v>10</v>
      </c>
      <c r="B29" s="243"/>
      <c r="C29" s="179"/>
      <c r="D29" s="176">
        <f t="shared" si="0"/>
        <v>0</v>
      </c>
      <c r="E29" s="178">
        <f>SUM($D$3:D29)</f>
        <v>31561</v>
      </c>
      <c r="F29" s="386">
        <f t="shared" si="1"/>
        <v>10</v>
      </c>
    </row>
    <row r="30" spans="1:6" hidden="1">
      <c r="A30" s="168">
        <f>SUBTOTAL(103,B$4:B30)</f>
        <v>10</v>
      </c>
      <c r="B30" s="243"/>
      <c r="C30" s="179"/>
      <c r="D30" s="176">
        <f t="shared" si="0"/>
        <v>0</v>
      </c>
      <c r="E30" s="178">
        <f>SUM($D$3:D30)</f>
        <v>31561</v>
      </c>
      <c r="F30" s="386">
        <f t="shared" si="1"/>
        <v>10</v>
      </c>
    </row>
    <row r="31" spans="1:6" hidden="1">
      <c r="A31" s="168">
        <f>SUBTOTAL(103,B$4:B31)</f>
        <v>10</v>
      </c>
      <c r="B31" s="243"/>
      <c r="C31" s="179"/>
      <c r="D31" s="176">
        <f t="shared" si="0"/>
        <v>0</v>
      </c>
      <c r="E31" s="178">
        <f>SUM($D$3:D31)</f>
        <v>31561</v>
      </c>
      <c r="F31" s="386">
        <f t="shared" si="1"/>
        <v>10</v>
      </c>
    </row>
    <row r="32" spans="1:6" hidden="1">
      <c r="A32" s="168">
        <f>SUBTOTAL(103,B$4:B32)</f>
        <v>10</v>
      </c>
      <c r="B32" s="243"/>
      <c r="C32" s="179"/>
      <c r="D32" s="176">
        <f t="shared" si="0"/>
        <v>0</v>
      </c>
      <c r="E32" s="178">
        <f>SUM($D$3:D32)</f>
        <v>31561</v>
      </c>
      <c r="F32" s="386">
        <f t="shared" si="1"/>
        <v>10</v>
      </c>
    </row>
    <row r="33" spans="1:6" hidden="1">
      <c r="A33" s="168">
        <f>SUBTOTAL(103,B$4:B33)</f>
        <v>10</v>
      </c>
      <c r="B33" s="243"/>
      <c r="C33" s="179"/>
      <c r="D33" s="176">
        <f t="shared" si="0"/>
        <v>0</v>
      </c>
      <c r="E33" s="178">
        <f>SUM($D$3:D33)</f>
        <v>31561</v>
      </c>
      <c r="F33" s="386">
        <f t="shared" si="1"/>
        <v>10</v>
      </c>
    </row>
    <row r="34" spans="1:6" hidden="1">
      <c r="A34" s="168">
        <f>SUBTOTAL(103,B$4:B34)</f>
        <v>10</v>
      </c>
      <c r="B34" s="243"/>
      <c r="C34" s="179"/>
      <c r="D34" s="176">
        <f t="shared" si="0"/>
        <v>0</v>
      </c>
      <c r="E34" s="178">
        <f>SUM($D$3:D34)</f>
        <v>31561</v>
      </c>
      <c r="F34" s="386">
        <f t="shared" si="1"/>
        <v>10</v>
      </c>
    </row>
    <row r="35" spans="1:6" hidden="1">
      <c r="A35" s="168">
        <f>SUBTOTAL(103,B$4:B35)</f>
        <v>10</v>
      </c>
      <c r="B35" s="243"/>
      <c r="C35" s="179"/>
      <c r="D35" s="176">
        <f t="shared" si="0"/>
        <v>0</v>
      </c>
      <c r="E35" s="178">
        <f>SUM($D$3:D35)</f>
        <v>31561</v>
      </c>
      <c r="F35" s="386">
        <f t="shared" si="1"/>
        <v>10</v>
      </c>
    </row>
    <row r="36" spans="1:6" hidden="1">
      <c r="A36" s="168">
        <f>SUBTOTAL(103,B$4:B36)</f>
        <v>10</v>
      </c>
      <c r="B36" s="243"/>
      <c r="C36" s="179"/>
      <c r="D36" s="176">
        <f t="shared" si="0"/>
        <v>0</v>
      </c>
      <c r="E36" s="178">
        <f>SUM($D$3:D36)</f>
        <v>31561</v>
      </c>
      <c r="F36" s="386">
        <f t="shared" si="1"/>
        <v>10</v>
      </c>
    </row>
    <row r="37" spans="1:6" hidden="1">
      <c r="A37" s="168">
        <f>SUBTOTAL(103,B$4:B37)</f>
        <v>10</v>
      </c>
      <c r="B37" s="243"/>
      <c r="C37" s="179"/>
      <c r="D37" s="176">
        <f t="shared" si="0"/>
        <v>0</v>
      </c>
      <c r="E37" s="178">
        <f>SUM($D$3:D37)</f>
        <v>31561</v>
      </c>
      <c r="F37" s="386">
        <f t="shared" si="1"/>
        <v>10</v>
      </c>
    </row>
    <row r="38" spans="1:6" hidden="1">
      <c r="A38" s="168">
        <f>SUBTOTAL(103,B$4:B38)</f>
        <v>10</v>
      </c>
      <c r="B38" s="379"/>
      <c r="C38" s="179"/>
      <c r="D38" s="176">
        <f t="shared" si="0"/>
        <v>0</v>
      </c>
      <c r="E38" s="178">
        <f>SUM($D$3:D38)</f>
        <v>31561</v>
      </c>
      <c r="F38" s="386">
        <f t="shared" si="1"/>
        <v>10</v>
      </c>
    </row>
    <row r="39" spans="1:6" hidden="1">
      <c r="A39" s="168">
        <f>SUBTOTAL(103,B$4:B39)</f>
        <v>10</v>
      </c>
      <c r="B39" s="379"/>
      <c r="C39" s="179"/>
      <c r="D39" s="176">
        <f t="shared" si="0"/>
        <v>0</v>
      </c>
      <c r="E39" s="178">
        <f>SUM($D$3:D39)</f>
        <v>31561</v>
      </c>
      <c r="F39" s="386">
        <f t="shared" si="1"/>
        <v>10</v>
      </c>
    </row>
    <row r="40" spans="1:6" hidden="1">
      <c r="A40" s="168">
        <f>SUBTOTAL(103,B$4:B40)</f>
        <v>10</v>
      </c>
      <c r="B40" s="379"/>
      <c r="C40" s="179"/>
      <c r="D40" s="176">
        <f t="shared" si="0"/>
        <v>0</v>
      </c>
      <c r="E40" s="178">
        <f>SUM($D$3:D40)</f>
        <v>31561</v>
      </c>
      <c r="F40" s="386">
        <f t="shared" si="1"/>
        <v>10</v>
      </c>
    </row>
    <row r="41" spans="1:6" hidden="1">
      <c r="A41" s="168">
        <f>SUBTOTAL(103,B$4:B41)</f>
        <v>10</v>
      </c>
      <c r="B41" s="379"/>
      <c r="C41" s="179"/>
      <c r="D41" s="176">
        <f t="shared" si="0"/>
        <v>0</v>
      </c>
      <c r="E41" s="178">
        <f>SUM($D$3:D41)</f>
        <v>31561</v>
      </c>
      <c r="F41" s="386">
        <f t="shared" si="1"/>
        <v>10</v>
      </c>
    </row>
    <row r="42" spans="1:6" hidden="1">
      <c r="A42" s="168">
        <f>SUBTOTAL(103,B$4:B42)</f>
        <v>10</v>
      </c>
      <c r="B42" s="379"/>
      <c r="C42" s="179"/>
      <c r="D42" s="176">
        <f t="shared" si="0"/>
        <v>0</v>
      </c>
      <c r="E42" s="178">
        <f>SUM($D$3:D42)</f>
        <v>31561</v>
      </c>
      <c r="F42" s="386">
        <f t="shared" si="1"/>
        <v>10</v>
      </c>
    </row>
    <row r="43" spans="1:6" hidden="1">
      <c r="A43" s="168">
        <f>SUBTOTAL(103,B$4:B43)</f>
        <v>10</v>
      </c>
      <c r="B43" s="379"/>
      <c r="C43" s="179"/>
      <c r="D43" s="176">
        <f t="shared" si="0"/>
        <v>0</v>
      </c>
      <c r="E43" s="178">
        <f>SUM($D$3:D43)</f>
        <v>31561</v>
      </c>
      <c r="F43" s="386">
        <f t="shared" si="1"/>
        <v>10</v>
      </c>
    </row>
    <row r="44" spans="1:6" hidden="1">
      <c r="A44" s="168">
        <f>SUBTOTAL(103,B$4:B44)</f>
        <v>10</v>
      </c>
      <c r="B44" s="379"/>
      <c r="C44" s="179"/>
      <c r="D44" s="176">
        <f t="shared" si="0"/>
        <v>0</v>
      </c>
      <c r="E44" s="178">
        <f>SUM($D$3:D44)</f>
        <v>31561</v>
      </c>
      <c r="F44" s="386">
        <f t="shared" si="1"/>
        <v>10</v>
      </c>
    </row>
    <row r="45" spans="1:6" hidden="1">
      <c r="A45" s="168">
        <f>SUBTOTAL(103,B$4:B45)</f>
        <v>10</v>
      </c>
      <c r="B45" s="379"/>
      <c r="C45" s="179"/>
      <c r="D45" s="176">
        <f t="shared" si="0"/>
        <v>0</v>
      </c>
      <c r="E45" s="178">
        <f>SUM($D$3:D45)</f>
        <v>31561</v>
      </c>
      <c r="F45" s="386">
        <f t="shared" si="1"/>
        <v>10</v>
      </c>
    </row>
    <row r="46" spans="1:6" hidden="1">
      <c r="A46" s="168">
        <f>SUBTOTAL(103,B$4:B46)</f>
        <v>10</v>
      </c>
      <c r="B46" s="379"/>
      <c r="C46" s="179"/>
      <c r="D46" s="176">
        <f t="shared" si="0"/>
        <v>0</v>
      </c>
      <c r="E46" s="178">
        <f>SUM($D$3:D46)</f>
        <v>31561</v>
      </c>
      <c r="F46" s="386">
        <f t="shared" si="1"/>
        <v>10</v>
      </c>
    </row>
    <row r="47" spans="1:6" ht="21.75" hidden="1" customHeight="1">
      <c r="A47" s="168">
        <f>SUBTOTAL(103,B$4:B47)</f>
        <v>10</v>
      </c>
      <c r="B47" s="243"/>
      <c r="C47" s="179"/>
      <c r="D47" s="176">
        <f t="shared" si="0"/>
        <v>0</v>
      </c>
      <c r="E47" s="178">
        <f>SUM($D$3:D47)</f>
        <v>31561</v>
      </c>
      <c r="F47" s="386">
        <f t="shared" si="1"/>
        <v>10</v>
      </c>
    </row>
    <row r="48" spans="1:6" hidden="1">
      <c r="A48" s="168">
        <f>SUBTOTAL(103,B$4:B48)</f>
        <v>10</v>
      </c>
      <c r="B48" s="243"/>
      <c r="C48" s="179"/>
      <c r="D48" s="176">
        <f t="shared" si="0"/>
        <v>0</v>
      </c>
      <c r="E48" s="178">
        <f>SUM($D$3:D48)</f>
        <v>31561</v>
      </c>
      <c r="F48" s="386">
        <f t="shared" si="1"/>
        <v>10</v>
      </c>
    </row>
    <row r="49" spans="1:6" hidden="1">
      <c r="A49" s="168">
        <f>SUBTOTAL(103,B$4:B49)</f>
        <v>10</v>
      </c>
      <c r="B49" s="243"/>
      <c r="C49" s="179"/>
      <c r="D49" s="176">
        <f t="shared" si="0"/>
        <v>0</v>
      </c>
      <c r="E49" s="178">
        <f>SUM($D$3:D49)</f>
        <v>31561</v>
      </c>
      <c r="F49" s="386">
        <f t="shared" si="1"/>
        <v>10</v>
      </c>
    </row>
    <row r="50" spans="1:6" hidden="1">
      <c r="A50" s="168">
        <f>SUBTOTAL(103,B$4:B50)</f>
        <v>10</v>
      </c>
      <c r="B50" s="243"/>
      <c r="C50" s="179"/>
      <c r="D50" s="176">
        <f t="shared" si="0"/>
        <v>0</v>
      </c>
      <c r="E50" s="178">
        <f>SUM($D$3:D50)</f>
        <v>31561</v>
      </c>
      <c r="F50" s="386">
        <f t="shared" si="1"/>
        <v>10</v>
      </c>
    </row>
    <row r="51" spans="1:6">
      <c r="A51" s="168"/>
      <c r="B51" s="150" t="s">
        <v>243</v>
      </c>
      <c r="C51" s="151">
        <f>SUM(C4:C50)</f>
        <v>31561</v>
      </c>
    </row>
    <row r="52" spans="1:6">
      <c r="A52" s="512" t="s">
        <v>542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6" sqref="B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P!V3</f>
        <v>45952</v>
      </c>
    </row>
    <row r="2" spans="1:7" ht="34.5" customHeight="1">
      <c r="A2" s="515" t="s">
        <v>489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1</v>
      </c>
      <c r="B4" s="243" t="s">
        <v>500</v>
      </c>
      <c r="C4" s="184">
        <v>10527</v>
      </c>
      <c r="D4" s="176">
        <f t="shared" ref="D4:D50" si="0">C4</f>
        <v>10527</v>
      </c>
      <c r="E4" s="178">
        <f>SUM($D$3:D4)</f>
        <v>10527</v>
      </c>
      <c r="F4" s="386">
        <f t="shared" ref="F4:F50" si="1">A4</f>
        <v>1</v>
      </c>
    </row>
    <row r="5" spans="1:7">
      <c r="A5" s="168">
        <f>SUBTOTAL(103,B$4:B5)</f>
        <v>2</v>
      </c>
      <c r="B5" s="243" t="s">
        <v>229</v>
      </c>
      <c r="C5" s="184">
        <v>17434</v>
      </c>
      <c r="D5" s="176">
        <f t="shared" si="0"/>
        <v>17434</v>
      </c>
      <c r="E5" s="178">
        <f>SUM($D$3:D5)</f>
        <v>27961</v>
      </c>
      <c r="F5" s="386">
        <f t="shared" si="1"/>
        <v>2</v>
      </c>
    </row>
    <row r="6" spans="1:7">
      <c r="A6" s="168">
        <f>SUBTOTAL(103,B$4:B6)</f>
        <v>3</v>
      </c>
      <c r="B6" s="243" t="s">
        <v>506</v>
      </c>
      <c r="C6" s="184">
        <v>5500</v>
      </c>
      <c r="D6" s="176">
        <f t="shared" si="0"/>
        <v>5500</v>
      </c>
      <c r="E6" s="178">
        <f>SUM($D$3:D6)</f>
        <v>33461</v>
      </c>
      <c r="F6" s="386">
        <f t="shared" si="1"/>
        <v>3</v>
      </c>
    </row>
    <row r="7" spans="1:7">
      <c r="A7" s="168">
        <f>SUBTOTAL(103,B$4:B7)</f>
        <v>4</v>
      </c>
      <c r="B7" s="243" t="s">
        <v>525</v>
      </c>
      <c r="C7" s="184">
        <v>240</v>
      </c>
      <c r="D7" s="176">
        <f t="shared" si="0"/>
        <v>240</v>
      </c>
      <c r="E7" s="178">
        <f>SUM($D$3:D7)</f>
        <v>33701</v>
      </c>
      <c r="F7" s="386">
        <f t="shared" si="1"/>
        <v>4</v>
      </c>
    </row>
    <row r="8" spans="1:7">
      <c r="A8" s="168">
        <f>SUBTOTAL(103,B$4:B8)</f>
        <v>5</v>
      </c>
      <c r="B8" s="243" t="s">
        <v>494</v>
      </c>
      <c r="C8" s="184">
        <v>1988</v>
      </c>
      <c r="D8" s="176">
        <f t="shared" si="0"/>
        <v>1988</v>
      </c>
      <c r="E8" s="178">
        <f>SUM($D$3:D8)</f>
        <v>35689</v>
      </c>
      <c r="F8" s="386">
        <f t="shared" si="1"/>
        <v>5</v>
      </c>
    </row>
    <row r="9" spans="1:7">
      <c r="A9" s="168">
        <f>SUBTOTAL(103,B$4:B9)</f>
        <v>6</v>
      </c>
      <c r="B9" s="243" t="s">
        <v>504</v>
      </c>
      <c r="C9" s="184">
        <v>1314</v>
      </c>
      <c r="D9" s="176">
        <f t="shared" si="0"/>
        <v>1314</v>
      </c>
      <c r="E9" s="178">
        <f>SUM($D$3:D9)</f>
        <v>37003</v>
      </c>
      <c r="F9" s="386">
        <f t="shared" si="1"/>
        <v>6</v>
      </c>
    </row>
    <row r="10" spans="1:7">
      <c r="A10" s="168">
        <f>SUBTOTAL(103,B$4:B10)</f>
        <v>7</v>
      </c>
      <c r="B10" s="243" t="s">
        <v>505</v>
      </c>
      <c r="C10" s="184">
        <v>2800</v>
      </c>
      <c r="D10" s="176">
        <f t="shared" si="0"/>
        <v>2800</v>
      </c>
      <c r="E10" s="178">
        <f>SUM($D$3:D10)</f>
        <v>39803</v>
      </c>
      <c r="F10" s="386">
        <f t="shared" si="1"/>
        <v>7</v>
      </c>
    </row>
    <row r="11" spans="1:7" hidden="1">
      <c r="A11" s="168">
        <f>SUBTOTAL(103,B$4:B11)</f>
        <v>7</v>
      </c>
      <c r="B11" s="243"/>
      <c r="C11" s="184"/>
      <c r="D11" s="176">
        <f t="shared" si="0"/>
        <v>0</v>
      </c>
      <c r="E11" s="178">
        <f>SUM($D$3:D11)</f>
        <v>39803</v>
      </c>
      <c r="F11" s="386">
        <f t="shared" si="1"/>
        <v>7</v>
      </c>
    </row>
    <row r="12" spans="1:7" hidden="1">
      <c r="A12" s="168">
        <f>SUBTOTAL(103,B$4:B12)</f>
        <v>7</v>
      </c>
      <c r="B12" s="243"/>
      <c r="C12" s="184"/>
      <c r="D12" s="176">
        <f t="shared" si="0"/>
        <v>0</v>
      </c>
      <c r="E12" s="178">
        <f>SUM($D$3:D12)</f>
        <v>39803</v>
      </c>
      <c r="F12" s="386">
        <f t="shared" si="1"/>
        <v>7</v>
      </c>
    </row>
    <row r="13" spans="1:7" hidden="1">
      <c r="A13" s="168">
        <f>SUBTOTAL(103,B$4:B13)</f>
        <v>7</v>
      </c>
      <c r="B13" s="243"/>
      <c r="C13" s="184"/>
      <c r="D13" s="176">
        <f t="shared" si="0"/>
        <v>0</v>
      </c>
      <c r="E13" s="178">
        <f>SUM($D$3:D13)</f>
        <v>39803</v>
      </c>
      <c r="F13" s="386">
        <f t="shared" si="1"/>
        <v>7</v>
      </c>
    </row>
    <row r="14" spans="1:7" hidden="1">
      <c r="A14" s="168">
        <f>SUBTOTAL(103,B$4:B14)</f>
        <v>7</v>
      </c>
      <c r="B14" s="154"/>
      <c r="C14" s="179"/>
      <c r="D14" s="176">
        <f t="shared" si="0"/>
        <v>0</v>
      </c>
      <c r="E14" s="178">
        <f>SUM($D$3:D14)</f>
        <v>39803</v>
      </c>
      <c r="F14" s="386">
        <f t="shared" si="1"/>
        <v>7</v>
      </c>
    </row>
    <row r="15" spans="1:7" hidden="1">
      <c r="A15" s="168">
        <f>SUBTOTAL(103,B$4:B15)</f>
        <v>7</v>
      </c>
      <c r="B15" s="243"/>
      <c r="C15" s="179"/>
      <c r="D15" s="176">
        <f t="shared" si="0"/>
        <v>0</v>
      </c>
      <c r="E15" s="178">
        <f>SUM($D$3:D15)</f>
        <v>39803</v>
      </c>
      <c r="F15" s="386">
        <f t="shared" si="1"/>
        <v>7</v>
      </c>
    </row>
    <row r="16" spans="1:7" hidden="1">
      <c r="A16" s="168">
        <f>SUBTOTAL(103,B$4:B16)</f>
        <v>7</v>
      </c>
      <c r="B16" s="243"/>
      <c r="C16" s="179"/>
      <c r="D16" s="176">
        <f t="shared" si="0"/>
        <v>0</v>
      </c>
      <c r="E16" s="178">
        <f>SUM($D$3:D16)</f>
        <v>39803</v>
      </c>
      <c r="F16" s="386">
        <f t="shared" si="1"/>
        <v>7</v>
      </c>
    </row>
    <row r="17" spans="1:6" hidden="1">
      <c r="A17" s="168">
        <f>SUBTOTAL(103,B$4:B17)</f>
        <v>7</v>
      </c>
      <c r="B17" s="243"/>
      <c r="C17" s="179"/>
      <c r="D17" s="176">
        <f t="shared" si="0"/>
        <v>0</v>
      </c>
      <c r="E17" s="178">
        <f>SUM($D$3:D17)</f>
        <v>39803</v>
      </c>
      <c r="F17" s="386">
        <f t="shared" si="1"/>
        <v>7</v>
      </c>
    </row>
    <row r="18" spans="1:6" hidden="1">
      <c r="A18" s="168">
        <f>SUBTOTAL(103,B$4:B18)</f>
        <v>7</v>
      </c>
      <c r="B18" s="243"/>
      <c r="C18" s="179"/>
      <c r="D18" s="176">
        <f t="shared" si="0"/>
        <v>0</v>
      </c>
      <c r="E18" s="178">
        <f>SUM($D$3:D18)</f>
        <v>39803</v>
      </c>
      <c r="F18" s="386">
        <f t="shared" si="1"/>
        <v>7</v>
      </c>
    </row>
    <row r="19" spans="1:6" hidden="1">
      <c r="A19" s="168">
        <f>SUBTOTAL(103,B$4:B19)</f>
        <v>7</v>
      </c>
      <c r="B19" s="243"/>
      <c r="C19" s="179"/>
      <c r="D19" s="176">
        <f t="shared" si="0"/>
        <v>0</v>
      </c>
      <c r="E19" s="178">
        <f>SUM($D$3:D19)</f>
        <v>39803</v>
      </c>
      <c r="F19" s="386">
        <f t="shared" si="1"/>
        <v>7</v>
      </c>
    </row>
    <row r="20" spans="1:6" hidden="1">
      <c r="A20" s="168">
        <f>SUBTOTAL(103,B$4:B20)</f>
        <v>7</v>
      </c>
      <c r="B20" s="243"/>
      <c r="C20" s="179"/>
      <c r="D20" s="176">
        <f t="shared" si="0"/>
        <v>0</v>
      </c>
      <c r="E20" s="178">
        <f>SUM($D$3:D20)</f>
        <v>39803</v>
      </c>
      <c r="F20" s="386">
        <f t="shared" si="1"/>
        <v>7</v>
      </c>
    </row>
    <row r="21" spans="1:6" hidden="1">
      <c r="A21" s="168">
        <f>SUBTOTAL(103,B$4:B21)</f>
        <v>7</v>
      </c>
      <c r="B21" s="243"/>
      <c r="C21" s="179"/>
      <c r="D21" s="176">
        <f t="shared" si="0"/>
        <v>0</v>
      </c>
      <c r="E21" s="178">
        <f>SUM($D$3:D21)</f>
        <v>39803</v>
      </c>
      <c r="F21" s="386">
        <f t="shared" si="1"/>
        <v>7</v>
      </c>
    </row>
    <row r="22" spans="1:6" hidden="1">
      <c r="A22" s="168">
        <f>SUBTOTAL(103,B$4:B22)</f>
        <v>7</v>
      </c>
      <c r="B22" s="243"/>
      <c r="C22" s="179"/>
      <c r="D22" s="176">
        <f t="shared" si="0"/>
        <v>0</v>
      </c>
      <c r="E22" s="178">
        <f>SUM($D$3:D22)</f>
        <v>39803</v>
      </c>
      <c r="F22" s="386">
        <f t="shared" si="1"/>
        <v>7</v>
      </c>
    </row>
    <row r="23" spans="1:6" hidden="1">
      <c r="A23" s="168">
        <f>SUBTOTAL(103,B$4:B23)</f>
        <v>7</v>
      </c>
      <c r="B23" s="243"/>
      <c r="C23" s="179"/>
      <c r="D23" s="176">
        <f t="shared" si="0"/>
        <v>0</v>
      </c>
      <c r="E23" s="178">
        <f>SUM($D$3:D23)</f>
        <v>39803</v>
      </c>
      <c r="F23" s="386">
        <f t="shared" si="1"/>
        <v>7</v>
      </c>
    </row>
    <row r="24" spans="1:6" hidden="1">
      <c r="A24" s="168">
        <f>SUBTOTAL(103,B$4:B24)</f>
        <v>7</v>
      </c>
      <c r="B24" s="243"/>
      <c r="C24" s="179"/>
      <c r="D24" s="176">
        <f t="shared" si="0"/>
        <v>0</v>
      </c>
      <c r="E24" s="178">
        <f>SUM($D$3:D24)</f>
        <v>39803</v>
      </c>
      <c r="F24" s="386">
        <f t="shared" si="1"/>
        <v>7</v>
      </c>
    </row>
    <row r="25" spans="1:6" hidden="1">
      <c r="A25" s="168">
        <f>SUBTOTAL(103,B$4:B25)</f>
        <v>7</v>
      </c>
      <c r="B25" s="243"/>
      <c r="C25" s="179"/>
      <c r="D25" s="176">
        <f t="shared" si="0"/>
        <v>0</v>
      </c>
      <c r="E25" s="178">
        <f>SUM($D$3:D25)</f>
        <v>39803</v>
      </c>
      <c r="F25" s="386">
        <f t="shared" si="1"/>
        <v>7</v>
      </c>
    </row>
    <row r="26" spans="1:6" hidden="1">
      <c r="A26" s="168">
        <f>SUBTOTAL(103,B$4:B26)</f>
        <v>7</v>
      </c>
      <c r="B26" s="243"/>
      <c r="C26" s="179"/>
      <c r="D26" s="176">
        <f t="shared" si="0"/>
        <v>0</v>
      </c>
      <c r="E26" s="178">
        <f>SUM($D$3:D26)</f>
        <v>39803</v>
      </c>
      <c r="F26" s="386">
        <f t="shared" si="1"/>
        <v>7</v>
      </c>
    </row>
    <row r="27" spans="1:6" hidden="1">
      <c r="A27" s="168">
        <f>SUBTOTAL(103,B$4:B27)</f>
        <v>7</v>
      </c>
      <c r="B27" s="243"/>
      <c r="C27" s="179"/>
      <c r="D27" s="176">
        <f t="shared" si="0"/>
        <v>0</v>
      </c>
      <c r="E27" s="178">
        <f>SUM($D$3:D27)</f>
        <v>39803</v>
      </c>
      <c r="F27" s="386">
        <f t="shared" si="1"/>
        <v>7</v>
      </c>
    </row>
    <row r="28" spans="1:6" hidden="1">
      <c r="A28" s="168">
        <f>SUBTOTAL(103,B$4:B28)</f>
        <v>7</v>
      </c>
      <c r="B28" s="243"/>
      <c r="C28" s="179"/>
      <c r="D28" s="176">
        <f t="shared" si="0"/>
        <v>0</v>
      </c>
      <c r="E28" s="178">
        <f>SUM($D$3:D28)</f>
        <v>39803</v>
      </c>
      <c r="F28" s="386">
        <f t="shared" si="1"/>
        <v>7</v>
      </c>
    </row>
    <row r="29" spans="1:6" hidden="1">
      <c r="A29" s="168">
        <f>SUBTOTAL(103,B$4:B29)</f>
        <v>7</v>
      </c>
      <c r="B29" s="243"/>
      <c r="C29" s="179"/>
      <c r="D29" s="176">
        <f t="shared" si="0"/>
        <v>0</v>
      </c>
      <c r="E29" s="178">
        <f>SUM($D$3:D29)</f>
        <v>39803</v>
      </c>
      <c r="F29" s="386">
        <f t="shared" si="1"/>
        <v>7</v>
      </c>
    </row>
    <row r="30" spans="1:6" hidden="1">
      <c r="A30" s="168">
        <f>SUBTOTAL(103,B$4:B30)</f>
        <v>7</v>
      </c>
      <c r="B30" s="243"/>
      <c r="C30" s="179"/>
      <c r="D30" s="176">
        <f t="shared" si="0"/>
        <v>0</v>
      </c>
      <c r="E30" s="178">
        <f>SUM($D$3:D30)</f>
        <v>39803</v>
      </c>
      <c r="F30" s="386">
        <f t="shared" si="1"/>
        <v>7</v>
      </c>
    </row>
    <row r="31" spans="1:6" hidden="1">
      <c r="A31" s="168">
        <f>SUBTOTAL(103,B$4:B31)</f>
        <v>7</v>
      </c>
      <c r="B31" s="243"/>
      <c r="C31" s="179"/>
      <c r="D31" s="176">
        <f t="shared" si="0"/>
        <v>0</v>
      </c>
      <c r="E31" s="178">
        <f>SUM($D$3:D31)</f>
        <v>39803</v>
      </c>
      <c r="F31" s="386">
        <f t="shared" si="1"/>
        <v>7</v>
      </c>
    </row>
    <row r="32" spans="1:6" hidden="1">
      <c r="A32" s="168">
        <f>SUBTOTAL(103,B$4:B32)</f>
        <v>7</v>
      </c>
      <c r="B32" s="243"/>
      <c r="C32" s="179"/>
      <c r="D32" s="176">
        <f t="shared" si="0"/>
        <v>0</v>
      </c>
      <c r="E32" s="178">
        <f>SUM($D$3:D32)</f>
        <v>39803</v>
      </c>
      <c r="F32" s="386">
        <f t="shared" si="1"/>
        <v>7</v>
      </c>
    </row>
    <row r="33" spans="1:6" hidden="1">
      <c r="A33" s="168">
        <f>SUBTOTAL(103,B$4:B33)</f>
        <v>7</v>
      </c>
      <c r="B33" s="243"/>
      <c r="C33" s="179"/>
      <c r="D33" s="176">
        <f t="shared" si="0"/>
        <v>0</v>
      </c>
      <c r="E33" s="178">
        <f>SUM($D$3:D33)</f>
        <v>39803</v>
      </c>
      <c r="F33" s="386">
        <f t="shared" si="1"/>
        <v>7</v>
      </c>
    </row>
    <row r="34" spans="1:6" hidden="1">
      <c r="A34" s="168">
        <f>SUBTOTAL(103,B$4:B34)</f>
        <v>7</v>
      </c>
      <c r="B34" s="243"/>
      <c r="C34" s="179"/>
      <c r="D34" s="176">
        <f t="shared" si="0"/>
        <v>0</v>
      </c>
      <c r="E34" s="178">
        <f>SUM($D$3:D34)</f>
        <v>39803</v>
      </c>
      <c r="F34" s="386">
        <f t="shared" si="1"/>
        <v>7</v>
      </c>
    </row>
    <row r="35" spans="1:6" hidden="1">
      <c r="A35" s="168">
        <f>SUBTOTAL(103,B$4:B35)</f>
        <v>7</v>
      </c>
      <c r="B35" s="243"/>
      <c r="C35" s="179"/>
      <c r="D35" s="176">
        <f t="shared" si="0"/>
        <v>0</v>
      </c>
      <c r="E35" s="178">
        <f>SUM($D$3:D35)</f>
        <v>39803</v>
      </c>
      <c r="F35" s="386">
        <f t="shared" si="1"/>
        <v>7</v>
      </c>
    </row>
    <row r="36" spans="1:6" hidden="1">
      <c r="A36" s="168">
        <f>SUBTOTAL(103,B$4:B36)</f>
        <v>7</v>
      </c>
      <c r="B36" s="243"/>
      <c r="C36" s="179"/>
      <c r="D36" s="176">
        <f t="shared" si="0"/>
        <v>0</v>
      </c>
      <c r="E36" s="178">
        <f>SUM($D$3:D36)</f>
        <v>39803</v>
      </c>
      <c r="F36" s="386">
        <f t="shared" si="1"/>
        <v>7</v>
      </c>
    </row>
    <row r="37" spans="1:6" hidden="1">
      <c r="A37" s="168">
        <f>SUBTOTAL(103,B$4:B37)</f>
        <v>7</v>
      </c>
      <c r="B37" s="243"/>
      <c r="C37" s="179"/>
      <c r="D37" s="176">
        <f t="shared" si="0"/>
        <v>0</v>
      </c>
      <c r="E37" s="178">
        <f>SUM($D$3:D37)</f>
        <v>39803</v>
      </c>
      <c r="F37" s="386">
        <f>A37</f>
        <v>7</v>
      </c>
    </row>
    <row r="38" spans="1:6" hidden="1">
      <c r="A38" s="168">
        <f>SUBTOTAL(103,B$4:B38)</f>
        <v>7</v>
      </c>
      <c r="B38" s="379"/>
      <c r="C38" s="179"/>
      <c r="D38" s="176">
        <f t="shared" si="0"/>
        <v>0</v>
      </c>
      <c r="E38" s="178">
        <f>SUM($D$3:D38)</f>
        <v>39803</v>
      </c>
      <c r="F38" s="386">
        <f t="shared" ref="F38:F46" si="2">A38</f>
        <v>7</v>
      </c>
    </row>
    <row r="39" spans="1:6" hidden="1">
      <c r="A39" s="168">
        <f>SUBTOTAL(103,B$4:B39)</f>
        <v>7</v>
      </c>
      <c r="B39" s="379"/>
      <c r="C39" s="179"/>
      <c r="D39" s="176">
        <f t="shared" si="0"/>
        <v>0</v>
      </c>
      <c r="E39" s="178">
        <f>SUM($D$3:D39)</f>
        <v>39803</v>
      </c>
      <c r="F39" s="386">
        <f t="shared" si="2"/>
        <v>7</v>
      </c>
    </row>
    <row r="40" spans="1:6" hidden="1">
      <c r="A40" s="168">
        <f>SUBTOTAL(103,B$4:B40)</f>
        <v>7</v>
      </c>
      <c r="B40" s="379"/>
      <c r="C40" s="179"/>
      <c r="D40" s="176">
        <f t="shared" si="0"/>
        <v>0</v>
      </c>
      <c r="E40" s="178">
        <f>SUM($D$3:D40)</f>
        <v>39803</v>
      </c>
      <c r="F40" s="386">
        <f t="shared" si="2"/>
        <v>7</v>
      </c>
    </row>
    <row r="41" spans="1:6" hidden="1">
      <c r="A41" s="168">
        <f>SUBTOTAL(103,B$4:B41)</f>
        <v>7</v>
      </c>
      <c r="B41" s="379"/>
      <c r="C41" s="179"/>
      <c r="D41" s="176">
        <f t="shared" si="0"/>
        <v>0</v>
      </c>
      <c r="E41" s="178">
        <f>SUM($D$3:D41)</f>
        <v>39803</v>
      </c>
      <c r="F41" s="386">
        <f t="shared" si="2"/>
        <v>7</v>
      </c>
    </row>
    <row r="42" spans="1:6" hidden="1">
      <c r="A42" s="168">
        <f>SUBTOTAL(103,B$4:B42)</f>
        <v>7</v>
      </c>
      <c r="B42" s="379"/>
      <c r="C42" s="179"/>
      <c r="D42" s="176">
        <f t="shared" si="0"/>
        <v>0</v>
      </c>
      <c r="E42" s="178">
        <f>SUM($D$3:D42)</f>
        <v>39803</v>
      </c>
      <c r="F42" s="386">
        <f t="shared" si="2"/>
        <v>7</v>
      </c>
    </row>
    <row r="43" spans="1:6" hidden="1">
      <c r="A43" s="168">
        <f>SUBTOTAL(103,B$4:B43)</f>
        <v>7</v>
      </c>
      <c r="B43" s="379"/>
      <c r="C43" s="179"/>
      <c r="D43" s="176">
        <f t="shared" si="0"/>
        <v>0</v>
      </c>
      <c r="E43" s="178">
        <f>SUM($D$3:D43)</f>
        <v>39803</v>
      </c>
      <c r="F43" s="386">
        <f t="shared" si="2"/>
        <v>7</v>
      </c>
    </row>
    <row r="44" spans="1:6" hidden="1">
      <c r="A44" s="168">
        <f>SUBTOTAL(103,B$4:B44)</f>
        <v>7</v>
      </c>
      <c r="B44" s="379"/>
      <c r="C44" s="179"/>
      <c r="D44" s="176">
        <f t="shared" si="0"/>
        <v>0</v>
      </c>
      <c r="E44" s="178">
        <f>SUM($D$3:D44)</f>
        <v>39803</v>
      </c>
      <c r="F44" s="386">
        <f t="shared" si="2"/>
        <v>7</v>
      </c>
    </row>
    <row r="45" spans="1:6" hidden="1">
      <c r="A45" s="168">
        <f>SUBTOTAL(103,B$4:B45)</f>
        <v>7</v>
      </c>
      <c r="B45" s="379"/>
      <c r="C45" s="179"/>
      <c r="D45" s="176">
        <f t="shared" si="0"/>
        <v>0</v>
      </c>
      <c r="E45" s="178">
        <f>SUM($D$3:D45)</f>
        <v>39803</v>
      </c>
      <c r="F45" s="386">
        <f t="shared" si="2"/>
        <v>7</v>
      </c>
    </row>
    <row r="46" spans="1:6" hidden="1">
      <c r="A46" s="168">
        <f>SUBTOTAL(103,B$4:B46)</f>
        <v>7</v>
      </c>
      <c r="B46" s="379"/>
      <c r="C46" s="179"/>
      <c r="D46" s="176">
        <f t="shared" si="0"/>
        <v>0</v>
      </c>
      <c r="E46" s="178">
        <f>SUM($D$3:D46)</f>
        <v>39803</v>
      </c>
      <c r="F46" s="386">
        <f t="shared" si="2"/>
        <v>7</v>
      </c>
    </row>
    <row r="47" spans="1:6" hidden="1">
      <c r="A47" s="168">
        <f>SUBTOTAL(103,B$4:B47)</f>
        <v>7</v>
      </c>
      <c r="B47" s="243"/>
      <c r="C47" s="179"/>
      <c r="D47" s="176">
        <f t="shared" si="0"/>
        <v>0</v>
      </c>
      <c r="E47" s="178">
        <f>SUM($D$3:D47)</f>
        <v>39803</v>
      </c>
      <c r="F47" s="386">
        <f t="shared" si="1"/>
        <v>7</v>
      </c>
    </row>
    <row r="48" spans="1:6" hidden="1">
      <c r="A48" s="168">
        <f>SUBTOTAL(103,B$4:B48)</f>
        <v>7</v>
      </c>
      <c r="B48" s="243"/>
      <c r="C48" s="179"/>
      <c r="D48" s="176">
        <f t="shared" si="0"/>
        <v>0</v>
      </c>
      <c r="E48" s="178">
        <f>SUM($D$3:D48)</f>
        <v>39803</v>
      </c>
      <c r="F48" s="386">
        <f t="shared" si="1"/>
        <v>7</v>
      </c>
    </row>
    <row r="49" spans="1:6" ht="20.25" hidden="1" customHeight="1">
      <c r="A49" s="168">
        <f>SUBTOTAL(103,B$4:B49)</f>
        <v>7</v>
      </c>
      <c r="B49" s="243"/>
      <c r="C49" s="179"/>
      <c r="D49" s="176">
        <f t="shared" si="0"/>
        <v>0</v>
      </c>
      <c r="E49" s="178">
        <f>SUM($D$3:D49)</f>
        <v>39803</v>
      </c>
      <c r="F49" s="386">
        <f t="shared" si="1"/>
        <v>7</v>
      </c>
    </row>
    <row r="50" spans="1:6" hidden="1">
      <c r="A50" s="168">
        <f>SUBTOTAL(103,B$4:B50)</f>
        <v>7</v>
      </c>
      <c r="B50" s="243"/>
      <c r="C50" s="179"/>
      <c r="D50" s="176">
        <f t="shared" si="0"/>
        <v>0</v>
      </c>
      <c r="E50" s="178">
        <f>SUM($D$3:D50)</f>
        <v>39803</v>
      </c>
      <c r="F50" s="386">
        <f t="shared" si="1"/>
        <v>7</v>
      </c>
    </row>
    <row r="51" spans="1:6">
      <c r="A51" s="168"/>
      <c r="B51" s="150" t="s">
        <v>243</v>
      </c>
      <c r="C51" s="151">
        <f>SUM(C4:C50)</f>
        <v>39803</v>
      </c>
    </row>
    <row r="52" spans="1:6">
      <c r="A52" s="512" t="s">
        <v>543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P!X3</f>
        <v>45953</v>
      </c>
    </row>
    <row r="2" spans="1:7" ht="34.5" customHeight="1">
      <c r="A2" s="515" t="s">
        <v>455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457</v>
      </c>
      <c r="B52" s="513"/>
      <c r="C52" s="514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7" sqref="C7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45958.593612500001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45943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41" t="s">
        <v>319</v>
      </c>
      <c r="E10" s="441"/>
      <c r="F10" s="441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25000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373284.36419436533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270959.58065537643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6090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37400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712733.94484974176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712733.94484974176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3">
        <f>'R'!H254</f>
        <v>669297</v>
      </c>
      <c r="F21" s="443"/>
    </row>
    <row r="22" spans="2:6">
      <c r="B22"/>
      <c r="C22"/>
      <c r="D22" s="69" t="s">
        <v>237</v>
      </c>
      <c r="E22" s="443">
        <f>'R'!J254</f>
        <v>151042.89168475886</v>
      </c>
      <c r="F22" s="443"/>
    </row>
    <row r="23" spans="2:6">
      <c r="B23"/>
      <c r="C23"/>
      <c r="D23" s="69" t="s">
        <v>238</v>
      </c>
      <c r="E23" s="443">
        <f>'R'!L254</f>
        <v>107605.94683501721</v>
      </c>
      <c r="F23" s="443"/>
    </row>
    <row r="24" spans="2:6">
      <c r="B24"/>
      <c r="C24"/>
      <c r="D24" s="77" t="s">
        <v>239</v>
      </c>
      <c r="E24" s="443">
        <f>'R'!F254</f>
        <v>712733.94484974176</v>
      </c>
      <c r="F24" s="443"/>
    </row>
    <row r="25" spans="2:6">
      <c r="B25"/>
      <c r="C25"/>
      <c r="D25" s="442" t="s">
        <v>342</v>
      </c>
      <c r="E25" s="442"/>
      <c r="F25" s="442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87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P!X3+1</f>
        <v>45954</v>
      </c>
    </row>
    <row r="2" spans="1:7" ht="34.5" customHeight="1">
      <c r="A2" s="515" t="s">
        <v>425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P!AB3</f>
        <v>45955</v>
      </c>
    </row>
    <row r="2" spans="1:7" ht="34.5" customHeight="1">
      <c r="A2" s="515" t="s">
        <v>427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P!AD3</f>
        <v>45956</v>
      </c>
    </row>
    <row r="2" spans="1:7" ht="34.5" customHeight="1">
      <c r="A2" s="515" t="s">
        <v>426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P!AH3</f>
        <v>45958</v>
      </c>
    </row>
    <row r="2" spans="1:7" ht="34.5" customHeight="1">
      <c r="A2" s="515" t="s">
        <v>428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P!AH3</f>
        <v>45958</v>
      </c>
    </row>
    <row r="2" spans="1:7" ht="34.5" customHeight="1">
      <c r="A2" s="515" t="s">
        <v>439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topLeftCell="A20" zoomScaleNormal="100" workbookViewId="0">
      <selection activeCell="D33" sqref="D3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8" t="s">
        <v>245</v>
      </c>
      <c r="B1" s="508"/>
      <c r="C1" s="508"/>
      <c r="D1" s="508"/>
      <c r="E1" s="508"/>
      <c r="G1" s="431" t="b">
        <f>D20=P!AM2</f>
        <v>1</v>
      </c>
    </row>
    <row r="2" spans="1:7" ht="54" customHeight="1">
      <c r="A2" s="515" t="s">
        <v>526</v>
      </c>
      <c r="B2" s="515"/>
      <c r="C2" s="515"/>
      <c r="D2" s="515"/>
      <c r="E2" s="515"/>
      <c r="F2" s="24" t="s">
        <v>391</v>
      </c>
      <c r="G2" s="432" t="b">
        <f>D20=PL!T254</f>
        <v>1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45943</v>
      </c>
      <c r="C4" s="264" t="str">
        <f>'1'!A2</f>
        <v>13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45759</v>
      </c>
      <c r="E4" s="11" t="s">
        <v>458</v>
      </c>
      <c r="F4" s="24">
        <f>'1'!F48</f>
        <v>10</v>
      </c>
    </row>
    <row r="5" spans="1:7" ht="36">
      <c r="A5" s="21">
        <f>SUBTOTAL(103,B$4:B5)</f>
        <v>2</v>
      </c>
      <c r="B5" s="188">
        <f>P!F3</f>
        <v>45944</v>
      </c>
      <c r="C5" s="264" t="str">
        <f>'2'!A2</f>
        <v xml:space="preserve">14 অক্টোবর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21305</v>
      </c>
      <c r="E5" s="11" t="s">
        <v>472</v>
      </c>
      <c r="F5" s="24">
        <f>'2'!F50</f>
        <v>8</v>
      </c>
    </row>
    <row r="6" spans="1:7" ht="36">
      <c r="A6" s="21">
        <f>SUBTOTAL(103,B$4:B6)</f>
        <v>3</v>
      </c>
      <c r="B6" s="188">
        <f>P!H3</f>
        <v>45945</v>
      </c>
      <c r="C6" s="264" t="str">
        <f>'3'!A2</f>
        <v>15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77785</v>
      </c>
      <c r="E6" s="11" t="s">
        <v>545</v>
      </c>
      <c r="F6" s="24">
        <f>'3'!F50</f>
        <v>11</v>
      </c>
    </row>
    <row r="7" spans="1:7" ht="36">
      <c r="A7" s="21">
        <f>SUBTOTAL(103,B$4:B7)</f>
        <v>4</v>
      </c>
      <c r="B7" s="188">
        <f>P!J3</f>
        <v>45946</v>
      </c>
      <c r="C7" s="264" t="str">
        <f>'4'!A2</f>
        <v>16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28130</v>
      </c>
      <c r="E7" s="11" t="s">
        <v>546</v>
      </c>
      <c r="F7" s="24">
        <f>'4'!F50</f>
        <v>9</v>
      </c>
    </row>
    <row r="8" spans="1:7" ht="36">
      <c r="A8" s="21">
        <f>SUBTOTAL(103,B$4:B8)</f>
        <v>5</v>
      </c>
      <c r="B8" s="188">
        <f>P!L3</f>
        <v>45947</v>
      </c>
      <c r="C8" s="264" t="str">
        <f>'5'!A2</f>
        <v>17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4959</v>
      </c>
      <c r="E8" s="11" t="s">
        <v>547</v>
      </c>
      <c r="F8" s="24">
        <f>'5'!F50</f>
        <v>4</v>
      </c>
    </row>
    <row r="9" spans="1:7" ht="36">
      <c r="A9" s="21">
        <f>SUBTOTAL(103,B$4:B9)</f>
        <v>6</v>
      </c>
      <c r="B9" s="188">
        <f>P!N3</f>
        <v>45948</v>
      </c>
      <c r="C9" s="264" t="str">
        <f>'6'!A2</f>
        <v>18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25284</v>
      </c>
      <c r="E9" s="11" t="s">
        <v>548</v>
      </c>
      <c r="F9" s="24">
        <f>'6'!F50</f>
        <v>5</v>
      </c>
    </row>
    <row r="10" spans="1:7" ht="36">
      <c r="A10" s="21">
        <f>SUBTOTAL(103,B$4:B10)</f>
        <v>7</v>
      </c>
      <c r="B10" s="188">
        <f>P!P3</f>
        <v>45949</v>
      </c>
      <c r="C10" s="264" t="str">
        <f>'7'!A2</f>
        <v>১৯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252553</v>
      </c>
      <c r="E10" s="11" t="s">
        <v>549</v>
      </c>
      <c r="F10" s="24">
        <f>'7'!F50</f>
        <v>12</v>
      </c>
    </row>
    <row r="11" spans="1:7" ht="36">
      <c r="A11" s="21">
        <f>SUBTOTAL(103,B$4:B11)</f>
        <v>8</v>
      </c>
      <c r="B11" s="188">
        <f>P!R3</f>
        <v>45950</v>
      </c>
      <c r="C11" s="264" t="str">
        <f>'8'!A2</f>
        <v>20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142158</v>
      </c>
      <c r="E11" s="11" t="s">
        <v>550</v>
      </c>
      <c r="F11" s="24">
        <f>'8'!F50</f>
        <v>12</v>
      </c>
    </row>
    <row r="12" spans="1:7" ht="36">
      <c r="A12" s="21">
        <f>SUBTOTAL(103,B$4:B12)</f>
        <v>9</v>
      </c>
      <c r="B12" s="188">
        <f>P!T3</f>
        <v>45951</v>
      </c>
      <c r="C12" s="264" t="str">
        <f>'9'!A2</f>
        <v>21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31561</v>
      </c>
      <c r="E12" s="11" t="s">
        <v>551</v>
      </c>
      <c r="F12" s="24">
        <f>'9'!F50</f>
        <v>10</v>
      </c>
    </row>
    <row r="13" spans="1:7" ht="36">
      <c r="A13" s="21">
        <f>SUBTOTAL(103,B$4:B13)</f>
        <v>10</v>
      </c>
      <c r="B13" s="188">
        <f>P!V3</f>
        <v>45952</v>
      </c>
      <c r="C13" s="264" t="str">
        <f>'10'!A2</f>
        <v>22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39803</v>
      </c>
      <c r="E13" s="11" t="s">
        <v>459</v>
      </c>
      <c r="F13" s="24">
        <f>'10'!F50</f>
        <v>7</v>
      </c>
    </row>
    <row r="14" spans="1:7" ht="36" hidden="1">
      <c r="A14" s="21">
        <f>SUBTOTAL(103,B$4:B14)</f>
        <v>10</v>
      </c>
      <c r="B14" s="188">
        <f>P!X3</f>
        <v>45953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460</v>
      </c>
      <c r="F14" s="24">
        <f>'11'!F50</f>
        <v>0</v>
      </c>
    </row>
    <row r="15" spans="1:7" ht="36" hidden="1">
      <c r="A15" s="21">
        <f>SUBTOTAL(103,B$4:B15)</f>
        <v>10</v>
      </c>
      <c r="B15" s="188">
        <f>P!Z3</f>
        <v>45954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421</v>
      </c>
      <c r="F15" s="24">
        <f>'12'!F50</f>
        <v>0</v>
      </c>
    </row>
    <row r="16" spans="1:7" ht="36" hidden="1">
      <c r="A16" s="21">
        <f>SUBTOTAL(103,B$4:B16)</f>
        <v>10</v>
      </c>
      <c r="B16" s="188">
        <f>P!AB3</f>
        <v>45955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422</v>
      </c>
      <c r="F16" s="24">
        <f>'13'!F50</f>
        <v>0</v>
      </c>
    </row>
    <row r="17" spans="1:6" ht="36" hidden="1">
      <c r="A17" s="21">
        <f>SUBTOTAL(103,B$4:B17)</f>
        <v>10</v>
      </c>
      <c r="B17" s="188">
        <f>P!AD3</f>
        <v>45956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423</v>
      </c>
      <c r="F17" s="24">
        <f>'14'!F50</f>
        <v>0</v>
      </c>
    </row>
    <row r="18" spans="1:6" ht="36" hidden="1">
      <c r="A18" s="21">
        <f>SUBTOTAL(103,B$4:B18)</f>
        <v>10</v>
      </c>
      <c r="B18" s="188">
        <f>P!AF3</f>
        <v>45957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423</v>
      </c>
      <c r="F18" s="24">
        <f>'15'!F50</f>
        <v>0</v>
      </c>
    </row>
    <row r="19" spans="1:6" ht="36" hidden="1">
      <c r="A19" s="21">
        <f>SUBTOTAL(103,B$4:B19)</f>
        <v>10</v>
      </c>
      <c r="B19" s="188">
        <f>P!AH3</f>
        <v>45958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424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8">
        <f>SUM(D4:D19)</f>
        <v>669297</v>
      </c>
      <c r="E20" s="519"/>
      <c r="F20" s="154"/>
    </row>
    <row r="21" spans="1:6" ht="19.5">
      <c r="C21" s="517" t="s">
        <v>544</v>
      </c>
      <c r="D21" s="517"/>
      <c r="E21" s="517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2" t="s">
        <v>0</v>
      </c>
      <c r="B2" s="522" t="s">
        <v>1</v>
      </c>
      <c r="C2" s="522" t="s">
        <v>2</v>
      </c>
      <c r="D2" s="523" t="s">
        <v>253</v>
      </c>
      <c r="E2" s="523"/>
      <c r="F2" s="524" t="s">
        <v>254</v>
      </c>
      <c r="G2" s="524"/>
      <c r="H2" s="523" t="s">
        <v>442</v>
      </c>
      <c r="I2" s="523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2"/>
      <c r="B3" s="522"/>
      <c r="C3" s="522"/>
      <c r="D3" s="520" t="s">
        <v>443</v>
      </c>
      <c r="E3" s="520"/>
      <c r="F3" s="521" t="s">
        <v>444</v>
      </c>
      <c r="G3" s="521"/>
      <c r="H3" s="520" t="s">
        <v>445</v>
      </c>
      <c r="I3" s="520"/>
    </row>
    <row r="4" spans="1:39" ht="21" customHeight="1">
      <c r="A4" s="522"/>
      <c r="B4" s="522"/>
      <c r="C4" s="522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405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441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408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404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437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435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436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434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409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410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438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407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406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420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9" sqref="A9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workbookViewId="0">
      <selection activeCell="H144" sqref="H14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5"/>
      <c r="B1" s="526"/>
      <c r="C1" s="527"/>
      <c r="D1" s="528">
        <f>P!D3</f>
        <v>45943</v>
      </c>
      <c r="E1" s="528"/>
      <c r="F1" s="528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20</v>
      </c>
      <c r="E5" s="186">
        <f>P!D7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5</v>
      </c>
      <c r="E6" s="186">
        <f>P!D8</f>
        <v>0</v>
      </c>
      <c r="F6" s="278" t="str">
        <f t="shared" si="0"/>
        <v>হ্যা</v>
      </c>
      <c r="G6" s="299" t="str">
        <f t="shared" si="1"/>
        <v>--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4</v>
      </c>
      <c r="E8" s="186">
        <f>P!D10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13</v>
      </c>
      <c r="E13" s="186">
        <f>P!D15</f>
        <v>5</v>
      </c>
      <c r="F13" s="278" t="str">
        <f t="shared" si="0"/>
        <v>হ্যা</v>
      </c>
      <c r="G13" s="299" t="str">
        <f t="shared" si="1"/>
        <v>--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0.3</v>
      </c>
      <c r="E14" s="186">
        <f>P!D16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3</v>
      </c>
      <c r="E15" s="186">
        <f>P!D17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0.2</v>
      </c>
      <c r="E18" s="186">
        <f>P!D20</f>
        <v>0</v>
      </c>
      <c r="F18" s="278" t="str">
        <f t="shared" si="0"/>
        <v>হ্যা</v>
      </c>
      <c r="G18" s="299" t="str">
        <f t="shared" si="1"/>
        <v>--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8</v>
      </c>
      <c r="E19" s="186">
        <f>P!D21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1</v>
      </c>
      <c r="E20" s="186">
        <f>P!D22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0.2</v>
      </c>
      <c r="E21" s="186">
        <f>P!D23</f>
        <v>0</v>
      </c>
      <c r="F21" s="278" t="str">
        <f t="shared" si="0"/>
        <v>হ্যা</v>
      </c>
      <c r="G21" s="299" t="str">
        <f t="shared" si="1"/>
        <v>--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28</v>
      </c>
      <c r="E22" s="186">
        <f>P!D24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0.01</v>
      </c>
      <c r="E30" s="186">
        <f>P!D32</f>
        <v>0</v>
      </c>
      <c r="F30" s="278" t="str">
        <f t="shared" si="0"/>
        <v>হ্যা</v>
      </c>
      <c r="G30" s="299" t="str">
        <f t="shared" si="1"/>
        <v>--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3</v>
      </c>
      <c r="E34" s="186">
        <f>P!D36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0.7</v>
      </c>
      <c r="E35" s="186">
        <f>P!D37</f>
        <v>0</v>
      </c>
      <c r="F35" s="278" t="str">
        <f t="shared" si="0"/>
        <v>হ্যা</v>
      </c>
      <c r="G35" s="299" t="str">
        <f t="shared" si="1"/>
        <v>--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0.1</v>
      </c>
      <c r="E36" s="186">
        <f>P!D38</f>
        <v>0</v>
      </c>
      <c r="F36" s="278" t="str">
        <f t="shared" si="0"/>
        <v>হ্যা</v>
      </c>
      <c r="G36" s="299" t="str">
        <f t="shared" si="1"/>
        <v>--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10</v>
      </c>
      <c r="E39" s="186">
        <f>P!D41</f>
        <v>10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0.5</v>
      </c>
      <c r="E40" s="186">
        <f>P!D42</f>
        <v>0.5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2</v>
      </c>
      <c r="E52" s="186">
        <f>P!D54</f>
        <v>2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30</v>
      </c>
      <c r="E53" s="186">
        <f>P!D55</f>
        <v>0</v>
      </c>
      <c r="F53" s="278" t="str">
        <f t="shared" si="0"/>
        <v>হ্যা</v>
      </c>
      <c r="G53" s="299" t="str">
        <f t="shared" si="1"/>
        <v>--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6</v>
      </c>
      <c r="E56" s="186">
        <f>P!D58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2</v>
      </c>
      <c r="E58" s="186">
        <f>P!D60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2</v>
      </c>
      <c r="E60" s="186">
        <f>P!D62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0.3</v>
      </c>
      <c r="E61" s="186">
        <f>P!D63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0.5</v>
      </c>
      <c r="E62" s="186">
        <f>P!D64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0.05</v>
      </c>
      <c r="E64" s="186">
        <f>P!D66</f>
        <v>0</v>
      </c>
      <c r="F64" s="278" t="str">
        <f t="shared" si="0"/>
        <v>হ্যা</v>
      </c>
      <c r="G64" s="299" t="str">
        <f t="shared" si="1"/>
        <v>--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0.2</v>
      </c>
      <c r="E65" s="186">
        <f>P!D67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0.05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0.1</v>
      </c>
      <c r="E69" s="186">
        <f>P!D71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0.02</v>
      </c>
      <c r="E70" s="186">
        <f>P!D72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0.2</v>
      </c>
      <c r="E72" s="186">
        <f>P!D74</f>
        <v>0</v>
      </c>
      <c r="F72" s="278" t="str">
        <f t="shared" si="2"/>
        <v>হ্যা</v>
      </c>
      <c r="G72" s="299" t="str">
        <f t="shared" si="3"/>
        <v>--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0.2</v>
      </c>
      <c r="E73" s="186">
        <f>P!D75</f>
        <v>0</v>
      </c>
      <c r="F73" s="278" t="str">
        <f t="shared" si="2"/>
        <v>হ্যা</v>
      </c>
      <c r="G73" s="299" t="str">
        <f t="shared" si="3"/>
        <v>--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0.5</v>
      </c>
      <c r="E75" s="186">
        <f>P!D77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0.1</v>
      </c>
      <c r="E78" s="186">
        <f>P!D80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1</v>
      </c>
      <c r="E80" s="186">
        <f>P!D82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0.1</v>
      </c>
      <c r="E85" s="186">
        <f>P!D87</f>
        <v>0</v>
      </c>
      <c r="F85" s="278" t="str">
        <f t="shared" si="2"/>
        <v>হ্যা</v>
      </c>
      <c r="G85" s="299" t="str">
        <f t="shared" si="3"/>
        <v>--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0.1</v>
      </c>
      <c r="E86" s="186">
        <f>P!D88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2</v>
      </c>
      <c r="E88" s="186">
        <f>P!D90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200</v>
      </c>
      <c r="E89" s="186">
        <f>P!D91</f>
        <v>200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2</v>
      </c>
      <c r="E95" s="186">
        <f>P!D97</f>
        <v>4</v>
      </c>
      <c r="F95" s="278" t="str">
        <f t="shared" si="2"/>
        <v>হ্যা</v>
      </c>
      <c r="G95" s="299" t="str">
        <f t="shared" si="3"/>
        <v>++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1</v>
      </c>
      <c r="E103" s="186">
        <f>P!D105</f>
        <v>1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0.5</v>
      </c>
      <c r="F112" s="278" t="str">
        <f t="shared" si="2"/>
        <v>নাই</v>
      </c>
      <c r="G112" s="299" t="str">
        <f t="shared" si="3"/>
        <v>++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1</v>
      </c>
      <c r="E120" s="186">
        <f>P!D122</f>
        <v>1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58</v>
      </c>
      <c r="E124" s="186">
        <f>P!D126</f>
        <v>54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0</v>
      </c>
      <c r="E126" s="186">
        <f>P!D128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4.4000000000000004</v>
      </c>
      <c r="F127" s="278" t="str">
        <f t="shared" si="2"/>
        <v>নাই</v>
      </c>
      <c r="G127" s="299" t="str">
        <f t="shared" si="3"/>
        <v>++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0</v>
      </c>
      <c r="E130" s="186">
        <f>P!D132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0</v>
      </c>
      <c r="E133" s="186">
        <f>P!D135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461</v>
      </c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0.7</v>
      </c>
      <c r="E146" s="186">
        <f>P!D148</f>
        <v>0.7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25</v>
      </c>
      <c r="E150" s="186">
        <f>P!D152</f>
        <v>25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5</v>
      </c>
      <c r="E153" s="186">
        <f>P!D155</f>
        <v>5.3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1</v>
      </c>
      <c r="F161" s="278" t="str">
        <f t="shared" si="4"/>
        <v>নাই</v>
      </c>
      <c r="G161" s="299" t="str">
        <f t="shared" si="5"/>
        <v>++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9</v>
      </c>
      <c r="E170" s="186">
        <f>P!D172</f>
        <v>9.6999999999999993</v>
      </c>
      <c r="F170" s="278" t="str">
        <f t="shared" si="4"/>
        <v>হ্যা</v>
      </c>
      <c r="G170" s="299" t="str">
        <f t="shared" si="5"/>
        <v>++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0</v>
      </c>
      <c r="E177" s="186">
        <f>P!D179</f>
        <v>3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10</v>
      </c>
      <c r="E178" s="186">
        <f>P!D180</f>
        <v>10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1.5</v>
      </c>
      <c r="E179" s="186">
        <f>P!D181</f>
        <v>1.5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1</v>
      </c>
      <c r="E180" s="186">
        <f>P!D182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2</v>
      </c>
      <c r="E181" s="186">
        <f>P!D183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25</v>
      </c>
      <c r="E182" s="186">
        <f>P!D184</f>
        <v>25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5</v>
      </c>
      <c r="E183" s="186">
        <f>P!D185</f>
        <v>5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2</v>
      </c>
      <c r="E184" s="186">
        <f>P!D186</f>
        <v>2.5</v>
      </c>
      <c r="F184" s="278" t="str">
        <f t="shared" si="4"/>
        <v>হ্যা</v>
      </c>
      <c r="G184" s="299" t="str">
        <f t="shared" si="5"/>
        <v>++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1</v>
      </c>
      <c r="E185" s="186">
        <f>P!D187</f>
        <v>1.5</v>
      </c>
      <c r="F185" s="278" t="str">
        <f t="shared" si="4"/>
        <v>হ্যা</v>
      </c>
      <c r="G185" s="299" t="str">
        <f t="shared" si="5"/>
        <v>++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0</v>
      </c>
      <c r="E188" s="186">
        <f>P!D190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10</v>
      </c>
      <c r="E191" s="186">
        <f>P!D193</f>
        <v>6</v>
      </c>
      <c r="F191" s="278" t="str">
        <f t="shared" si="4"/>
        <v>হ্যা</v>
      </c>
      <c r="G191" s="299" t="str">
        <f t="shared" si="5"/>
        <v>--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20</v>
      </c>
      <c r="E194" s="186">
        <f>P!D196</f>
        <v>20.2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10</v>
      </c>
      <c r="E195" s="186">
        <f>P!D197</f>
        <v>10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2</v>
      </c>
      <c r="E197" s="186">
        <f>P!D199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1</v>
      </c>
      <c r="E198" s="186">
        <f>P!D200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0.3</v>
      </c>
      <c r="E199" s="186">
        <f>P!D201</f>
        <v>0.5</v>
      </c>
      <c r="F199" s="278" t="str">
        <f t="shared" si="6"/>
        <v>হ্যা</v>
      </c>
      <c r="G199" s="299" t="str">
        <f t="shared" si="7"/>
        <v>++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1</v>
      </c>
      <c r="F204" s="278" t="str">
        <f t="shared" si="6"/>
        <v>নাই</v>
      </c>
      <c r="G204" s="299" t="str">
        <f t="shared" si="7"/>
        <v>++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2</v>
      </c>
      <c r="F205" s="278" t="str">
        <f t="shared" si="6"/>
        <v>নাই</v>
      </c>
      <c r="G205" s="299" t="str">
        <f t="shared" si="7"/>
        <v>++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10</v>
      </c>
      <c r="E206" s="186">
        <f>P!D208</f>
        <v>10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12</v>
      </c>
      <c r="F207" s="278" t="str">
        <f t="shared" si="6"/>
        <v>নাই</v>
      </c>
      <c r="G207" s="299" t="str">
        <f t="shared" si="7"/>
        <v>++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0</v>
      </c>
      <c r="E229" s="186">
        <f>P!D231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0.5</v>
      </c>
      <c r="E230" s="186">
        <f>P!D232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50</v>
      </c>
      <c r="E231" s="186">
        <f>P!D233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60</v>
      </c>
      <c r="E232" s="186">
        <f>P!D234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146</v>
      </c>
      <c r="F243" s="278" t="str">
        <f t="shared" si="6"/>
        <v>নাই</v>
      </c>
      <c r="G243" s="299" t="str">
        <f t="shared" si="7"/>
        <v>++</v>
      </c>
      <c r="H243" s="146"/>
    </row>
    <row r="244" spans="1:9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 ht="58.5">
      <c r="A247" s="310">
        <f>P!A249</f>
        <v>245</v>
      </c>
      <c r="B247" s="317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310" t="str">
        <f>P!C249</f>
        <v>টাকা</v>
      </c>
      <c r="D247" s="310">
        <f>S!H247</f>
        <v>0</v>
      </c>
      <c r="E247" s="310">
        <f>P!D249</f>
        <v>1350</v>
      </c>
      <c r="F247" s="321"/>
      <c r="G247" s="299" t="str">
        <f t="shared" si="7"/>
        <v>++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160</v>
      </c>
      <c r="F250" s="321"/>
      <c r="G250" s="299" t="str">
        <f t="shared" si="7"/>
        <v>++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580</v>
      </c>
      <c r="F251" s="321"/>
      <c r="G251" s="299" t="str">
        <f t="shared" si="7"/>
        <v>++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2100</v>
      </c>
      <c r="F252" s="321"/>
      <c r="G252" s="299" t="str">
        <f t="shared" si="7"/>
        <v>++</v>
      </c>
      <c r="H252" s="146"/>
    </row>
  </sheetData>
  <autoFilter ref="F1:F252" xr:uid="{40CA27F1-17E2-4066-ABAE-7818B8FF4FF1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P!F3</f>
        <v>45944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15</v>
      </c>
      <c r="E5" s="186">
        <f>P!F7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3</v>
      </c>
      <c r="E8" s="186">
        <f>P!F10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2</v>
      </c>
      <c r="E9" s="186">
        <f>P!F11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5</v>
      </c>
      <c r="E13" s="186">
        <f>P!F15</f>
        <v>10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0.2</v>
      </c>
      <c r="E14" s="186">
        <f>P!F16</f>
        <v>2</v>
      </c>
      <c r="F14" s="278" t="str">
        <f t="shared" si="0"/>
        <v>হ্যা</v>
      </c>
      <c r="G14" s="299" t="str">
        <f t="shared" si="1"/>
        <v>++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1</v>
      </c>
      <c r="E15" s="186">
        <f>P!F17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5</v>
      </c>
      <c r="E19" s="186">
        <f>P!F21</f>
        <v>63</v>
      </c>
      <c r="F19" s="278" t="str">
        <f t="shared" si="0"/>
        <v>হ্যা</v>
      </c>
      <c r="G19" s="299" t="str">
        <f t="shared" si="1"/>
        <v>++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0.2</v>
      </c>
      <c r="E20" s="186">
        <f>P!F22</f>
        <v>1</v>
      </c>
      <c r="F20" s="278" t="str">
        <f t="shared" si="0"/>
        <v>হ্যা</v>
      </c>
      <c r="G20" s="299" t="str">
        <f t="shared" si="1"/>
        <v>++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2</v>
      </c>
      <c r="E34" s="186">
        <f>P!F36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3</v>
      </c>
      <c r="E39" s="186">
        <f>P!F41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3</v>
      </c>
      <c r="E56" s="186">
        <f>P!F58</f>
        <v>3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1</v>
      </c>
      <c r="E58" s="186">
        <f>P!F60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1</v>
      </c>
      <c r="E60" s="186">
        <f>P!F62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0.5</v>
      </c>
      <c r="E61" s="186">
        <f>P!F63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0.3</v>
      </c>
      <c r="E62" s="186">
        <f>P!F64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0.05</v>
      </c>
      <c r="E65" s="186">
        <f>P!F67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0.02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0.05</v>
      </c>
      <c r="E69" s="186">
        <f>P!F71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0.01</v>
      </c>
      <c r="E70" s="186">
        <f>P!F72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8" t="str">
        <f t="shared" si="2"/>
        <v>হ্যা</v>
      </c>
      <c r="G72" s="299" t="str">
        <f t="shared" si="3"/>
        <v>OK</v>
      </c>
      <c r="H72" s="146" t="s">
        <v>469</v>
      </c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0.05</v>
      </c>
      <c r="E78" s="186">
        <f>P!F80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1</v>
      </c>
      <c r="E80" s="186">
        <f>P!F82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462</v>
      </c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4</v>
      </c>
      <c r="F87" s="278" t="str">
        <f t="shared" si="2"/>
        <v>নাই</v>
      </c>
      <c r="G87" s="299" t="str">
        <f t="shared" si="3"/>
        <v>++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0.5</v>
      </c>
      <c r="E88" s="186">
        <f>P!F90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50</v>
      </c>
      <c r="E89" s="186">
        <f>P!F91</f>
        <v>60</v>
      </c>
      <c r="F89" s="278" t="str">
        <f t="shared" si="2"/>
        <v>হ্যা</v>
      </c>
      <c r="G89" s="299" t="str">
        <f t="shared" si="3"/>
        <v>++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</v>
      </c>
      <c r="F94" s="278" t="str">
        <f t="shared" si="2"/>
        <v>হ্যা</v>
      </c>
      <c r="G94" s="299" t="str">
        <f t="shared" si="3"/>
        <v>OK</v>
      </c>
      <c r="H94" s="146" t="s">
        <v>475</v>
      </c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1</v>
      </c>
      <c r="E95" s="186">
        <f>P!F97</f>
        <v>4</v>
      </c>
      <c r="F95" s="278" t="str">
        <f t="shared" si="2"/>
        <v>হ্যা</v>
      </c>
      <c r="G95" s="299" t="str">
        <f t="shared" si="3"/>
        <v>++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30</v>
      </c>
      <c r="E124" s="186">
        <f>P!F126</f>
        <v>37</v>
      </c>
      <c r="F124" s="278" t="str">
        <f t="shared" si="2"/>
        <v>হ্যা</v>
      </c>
      <c r="G124" s="299" t="str">
        <f t="shared" si="3"/>
        <v>++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</v>
      </c>
      <c r="F125" s="278" t="str">
        <f t="shared" si="2"/>
        <v>হ্যা</v>
      </c>
      <c r="G125" s="299" t="str">
        <f t="shared" si="3"/>
        <v>OK</v>
      </c>
      <c r="H125" s="146" t="s">
        <v>475</v>
      </c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0</v>
      </c>
      <c r="E126" s="186">
        <f>P!F128</f>
        <v>1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0</v>
      </c>
      <c r="F127" s="278" t="str">
        <f t="shared" si="2"/>
        <v>হ্যা</v>
      </c>
      <c r="G127" s="299" t="str">
        <f t="shared" si="3"/>
        <v>OK</v>
      </c>
      <c r="H127" s="149" t="s">
        <v>475</v>
      </c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0</v>
      </c>
      <c r="E128" s="186">
        <f>P!F130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475</v>
      </c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12</v>
      </c>
      <c r="E150" s="186">
        <f>P!F152</f>
        <v>12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5</v>
      </c>
      <c r="E153" s="186">
        <f>P!F155</f>
        <v>5.0999999999999996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0</v>
      </c>
      <c r="E177" s="186">
        <f>P!F179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5</v>
      </c>
      <c r="E178" s="186">
        <f>P!F180</f>
        <v>5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0.5</v>
      </c>
      <c r="E179" s="186">
        <f>P!F181</f>
        <v>0.5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0.5</v>
      </c>
      <c r="E180" s="186">
        <f>P!F182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1</v>
      </c>
      <c r="E181" s="186">
        <f>P!F183</f>
        <v>1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15</v>
      </c>
      <c r="E182" s="186">
        <f>P!F184</f>
        <v>15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3</v>
      </c>
      <c r="E183" s="186">
        <f>P!F185</f>
        <v>3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1</v>
      </c>
      <c r="E184" s="186">
        <f>P!F186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0</v>
      </c>
      <c r="E186" s="186">
        <f>P!F188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5</v>
      </c>
      <c r="E187" s="186">
        <f>P!F189</f>
        <v>5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3</v>
      </c>
      <c r="E194" s="186">
        <f>P!F196</f>
        <v>1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1</v>
      </c>
      <c r="E197" s="186">
        <f>P!F199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0.5</v>
      </c>
      <c r="E198" s="186">
        <f>P!F200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10</v>
      </c>
      <c r="E206" s="186">
        <f>P!F208</f>
        <v>10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0</v>
      </c>
      <c r="E207" s="186">
        <f>P!F209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5</v>
      </c>
      <c r="E209" s="186">
        <f>P!F211</f>
        <v>5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0</v>
      </c>
      <c r="E229" s="186">
        <f>P!F231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0.5</v>
      </c>
      <c r="E230" s="186">
        <f>P!F232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30</v>
      </c>
      <c r="E231" s="186">
        <f>P!F233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30</v>
      </c>
      <c r="E232" s="186">
        <f>P!F234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96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S!J247</f>
        <v>0</v>
      </c>
      <c r="E247" s="322">
        <f>P!F249</f>
        <v>960</v>
      </c>
      <c r="F247" s="321"/>
      <c r="G247" s="323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0</v>
      </c>
      <c r="F248" s="321"/>
      <c r="G248" s="323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50</v>
      </c>
      <c r="F250" s="321"/>
      <c r="G250" s="323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300</v>
      </c>
      <c r="F251" s="321"/>
      <c r="G251" s="323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600</v>
      </c>
      <c r="F252" s="321"/>
      <c r="G252" s="323" t="str">
        <f t="shared" si="7"/>
        <v>++</v>
      </c>
      <c r="H252" s="146"/>
    </row>
    <row r="253" spans="1:8">
      <c r="F253" s="311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="85" zoomScaleNormal="85" workbookViewId="0">
      <pane xSplit="15" ySplit="2" topLeftCell="P243" activePane="bottomRight" state="frozen"/>
      <selection pane="topRight" activeCell="P1" sqref="P1"/>
      <selection pane="bottomLeft" activeCell="A3" sqref="A3"/>
      <selection pane="bottomRight" activeCell="S4" sqref="S4:T253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5" t="s">
        <v>490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205">
        <f>COUNTIF(E4:L253, "&lt;0")</f>
        <v>0</v>
      </c>
      <c r="N1" s="202">
        <f>F254+L254</f>
        <v>820339.89168475894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473</v>
      </c>
      <c r="H2" s="209" t="s">
        <v>474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820339.89168475883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 t="s">
        <v>320</v>
      </c>
      <c r="N3" s="23"/>
      <c r="O3" s="23"/>
      <c r="P3" s="23"/>
      <c r="Q3" s="206" t="s">
        <v>344</v>
      </c>
      <c r="S3" s="2" t="s">
        <v>446</v>
      </c>
      <c r="T3" s="2" t="s">
        <v>447</v>
      </c>
      <c r="AJ3" s="5" t="s">
        <v>13</v>
      </c>
      <c r="AK3" s="5" t="s">
        <v>15</v>
      </c>
    </row>
    <row r="4" spans="1:37" ht="20.25" customHeight="1">
      <c r="A4" s="37">
        <f>SUBTOTAL(103,B$4:B4)</f>
        <v>1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customHeight="1">
      <c r="A5" s="40">
        <f>SUBTOTAL(103,B$4:B5)</f>
        <v>2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3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157.5</v>
      </c>
      <c r="F6" s="42">
        <f t="shared" si="0"/>
        <v>13591.434070096115</v>
      </c>
      <c r="G6" s="42">
        <f>P!AJ7</f>
        <v>200</v>
      </c>
      <c r="H6" s="42">
        <f>G6*P!AK7</f>
        <v>17000</v>
      </c>
      <c r="I6" s="42">
        <f>S!E5</f>
        <v>18.610000000000042</v>
      </c>
      <c r="J6" s="42">
        <f>I6*S!D5</f>
        <v>1864.9104892934088</v>
      </c>
      <c r="K6" s="42">
        <f t="shared" si="1"/>
        <v>61.110000000000042</v>
      </c>
      <c r="L6" s="42">
        <f t="shared" si="2"/>
        <v>5273.4764191972954</v>
      </c>
      <c r="M6" s="43">
        <f>IF(ISERR((J6+H6)/(G6+I6)),P!AK7,(J6+H6)/(G6+I6))</f>
        <v>86.294819492673739</v>
      </c>
      <c r="N6" s="44">
        <f t="shared" si="3"/>
        <v>18864.910489293408</v>
      </c>
      <c r="O6" s="44">
        <f t="shared" si="4"/>
        <v>18864.910489293412</v>
      </c>
      <c r="P6" s="45" t="b">
        <f t="shared" si="5"/>
        <v>1</v>
      </c>
      <c r="Q6" s="198" t="str">
        <f t="shared" si="6"/>
        <v>OK</v>
      </c>
      <c r="S6" s="425">
        <f t="shared" si="7"/>
        <v>86.294819492673739</v>
      </c>
      <c r="T6" s="425">
        <f t="shared" si="8"/>
        <v>61.110000000000042</v>
      </c>
      <c r="AJ6" s="62">
        <f t="shared" si="9"/>
        <v>86.294819492673739</v>
      </c>
      <c r="AK6" s="62">
        <f t="shared" si="10"/>
        <v>61.110000000000042</v>
      </c>
    </row>
    <row r="7" spans="1:37" ht="20.25" customHeight="1">
      <c r="A7" s="37">
        <f>SUBTOTAL(103,B$4:B7)</f>
        <v>4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300.5</v>
      </c>
      <c r="F7" s="42">
        <f t="shared" si="0"/>
        <v>36654.358916276149</v>
      </c>
      <c r="G7" s="42">
        <f>P!AJ8</f>
        <v>300</v>
      </c>
      <c r="H7" s="42">
        <f>G7*P!AK8</f>
        <v>36600</v>
      </c>
      <c r="I7" s="42">
        <f>S!E6</f>
        <v>49.950000000000017</v>
      </c>
      <c r="J7" s="42">
        <f>I7*S!D6</f>
        <v>6086.1660657265866</v>
      </c>
      <c r="K7" s="42">
        <f t="shared" si="1"/>
        <v>49.450000000000045</v>
      </c>
      <c r="L7" s="42">
        <f t="shared" si="2"/>
        <v>6031.8071494504402</v>
      </c>
      <c r="M7" s="43">
        <f>IF(ISERR((J7+H7)/(G7+I7)),P!AK8,(J7+H7)/(G7+I7))</f>
        <v>121.97789988777421</v>
      </c>
      <c r="N7" s="44">
        <f t="shared" si="3"/>
        <v>42686.166065726589</v>
      </c>
      <c r="O7" s="44">
        <f t="shared" si="4"/>
        <v>42686.166065726589</v>
      </c>
      <c r="P7" s="45" t="b">
        <f t="shared" si="5"/>
        <v>1</v>
      </c>
      <c r="Q7" s="198" t="str">
        <f t="shared" si="6"/>
        <v>OK</v>
      </c>
      <c r="S7" s="425">
        <f t="shared" si="7"/>
        <v>121.97789988777421</v>
      </c>
      <c r="T7" s="425">
        <f t="shared" si="8"/>
        <v>49.450000000000045</v>
      </c>
      <c r="AJ7" s="62">
        <f t="shared" si="9"/>
        <v>121.97789988777421</v>
      </c>
      <c r="AK7" s="62">
        <f t="shared" si="10"/>
        <v>49.450000000000045</v>
      </c>
    </row>
    <row r="8" spans="1:37" ht="20.25" customHeight="1">
      <c r="A8" s="40">
        <f>SUBTOTAL(103,B$4:B8)</f>
        <v>5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6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27.98</v>
      </c>
      <c r="F9" s="42">
        <f t="shared" si="0"/>
        <v>4178.5101053115186</v>
      </c>
      <c r="G9" s="42">
        <f>P!AJ10</f>
        <v>25</v>
      </c>
      <c r="H9" s="42">
        <f>G9*P!AK10</f>
        <v>3875</v>
      </c>
      <c r="I9" s="42">
        <f>S!E8</f>
        <v>26.220000000000006</v>
      </c>
      <c r="J9" s="42">
        <f>I9*S!D8</f>
        <v>3774.152523018442</v>
      </c>
      <c r="K9" s="42">
        <f t="shared" si="1"/>
        <v>23.240000000000006</v>
      </c>
      <c r="L9" s="42">
        <f>K9*M9</f>
        <v>3470.642417706923</v>
      </c>
      <c r="M9" s="43">
        <f>IF(ISERR((J9+H9)/(G9+I9)),P!AK10,(J9+H9)/(G9+I9))</f>
        <v>149.33917460012574</v>
      </c>
      <c r="N9" s="44">
        <f t="shared" si="3"/>
        <v>7649.1525230184416</v>
      </c>
      <c r="O9" s="44">
        <f t="shared" si="4"/>
        <v>7649.1525230184416</v>
      </c>
      <c r="P9" s="45" t="b">
        <f t="shared" si="5"/>
        <v>1</v>
      </c>
      <c r="Q9" s="198" t="str">
        <f t="shared" si="6"/>
        <v>OK</v>
      </c>
      <c r="S9" s="425">
        <f t="shared" si="7"/>
        <v>149.33917460012574</v>
      </c>
      <c r="T9" s="425">
        <f t="shared" si="8"/>
        <v>23.240000000000006</v>
      </c>
      <c r="AJ9" s="62">
        <f t="shared" si="9"/>
        <v>149.33917460012574</v>
      </c>
      <c r="AK9" s="62">
        <f t="shared" si="10"/>
        <v>23.240000000000006</v>
      </c>
    </row>
    <row r="10" spans="1:37" ht="20.25" customHeight="1">
      <c r="A10" s="37">
        <f>SUBTOTAL(103,B$4:B10)</f>
        <v>7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16.3</v>
      </c>
      <c r="F10" s="42">
        <f t="shared" si="0"/>
        <v>2618.7662103033313</v>
      </c>
      <c r="G10" s="42">
        <f>P!AJ11</f>
        <v>30</v>
      </c>
      <c r="H10" s="42">
        <f>G10*P!AK11</f>
        <v>4800</v>
      </c>
      <c r="I10" s="42">
        <f>S!E9</f>
        <v>33.019999999999996</v>
      </c>
      <c r="J10" s="42">
        <f>I10*S!D9</f>
        <v>5324.8249431482163</v>
      </c>
      <c r="K10" s="42">
        <f t="shared" si="1"/>
        <v>46.72</v>
      </c>
      <c r="L10" s="42">
        <f t="shared" si="2"/>
        <v>7506.0587328448846</v>
      </c>
      <c r="M10" s="43">
        <f>IF(ISERR((J10+H10)/(G10+I10)),P!AK11,(J10+H10)/(G10+I10))</f>
        <v>160.66050369959086</v>
      </c>
      <c r="N10" s="44">
        <f t="shared" si="3"/>
        <v>10124.824943148216</v>
      </c>
      <c r="O10" s="44">
        <f t="shared" si="4"/>
        <v>10124.824943148216</v>
      </c>
      <c r="P10" s="45" t="b">
        <f t="shared" si="5"/>
        <v>1</v>
      </c>
      <c r="Q10" s="198" t="str">
        <f t="shared" si="6"/>
        <v>OK</v>
      </c>
      <c r="S10" s="425">
        <f t="shared" si="7"/>
        <v>160.66050369959086</v>
      </c>
      <c r="T10" s="425">
        <f t="shared" si="8"/>
        <v>46.72</v>
      </c>
      <c r="AJ10" s="62">
        <f t="shared" si="9"/>
        <v>160.66050369959086</v>
      </c>
      <c r="AK10" s="62">
        <f t="shared" si="10"/>
        <v>46.72</v>
      </c>
    </row>
    <row r="11" spans="1:37" ht="20.25" customHeight="1">
      <c r="A11" s="37">
        <f>SUBTOTAL(103,B$4:B11)</f>
        <v>8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11.5</v>
      </c>
      <c r="F11" s="42">
        <f t="shared" si="0"/>
        <v>1495.6671741903349</v>
      </c>
      <c r="G11" s="42">
        <f>P!AJ12</f>
        <v>0</v>
      </c>
      <c r="H11" s="42">
        <f>G11*P!AK12</f>
        <v>0</v>
      </c>
      <c r="I11" s="42">
        <f>S!E10</f>
        <v>33.450000000000003</v>
      </c>
      <c r="J11" s="42">
        <f>I11*S!D10</f>
        <v>4350.4406066666697</v>
      </c>
      <c r="K11" s="42">
        <f t="shared" si="1"/>
        <v>21.950000000000003</v>
      </c>
      <c r="L11" s="42">
        <f t="shared" si="2"/>
        <v>2854.7734324763351</v>
      </c>
      <c r="M11" s="43">
        <f>IF(ISERR((J11+H11)/(G11+I11)),P!AK12,(J11+H11)/(G11+I11))</f>
        <v>130.05801514698564</v>
      </c>
      <c r="N11" s="44">
        <f t="shared" si="3"/>
        <v>4350.4406066666697</v>
      </c>
      <c r="O11" s="44">
        <f t="shared" si="4"/>
        <v>4350.4406066666697</v>
      </c>
      <c r="P11" s="45" t="b">
        <f t="shared" si="5"/>
        <v>1</v>
      </c>
      <c r="Q11" s="198" t="str">
        <f t="shared" si="6"/>
        <v>OK</v>
      </c>
      <c r="S11" s="425">
        <f t="shared" si="7"/>
        <v>130.05801514698564</v>
      </c>
      <c r="T11" s="425">
        <f t="shared" si="8"/>
        <v>21.950000000000003</v>
      </c>
      <c r="AJ11" s="62">
        <f t="shared" si="9"/>
        <v>130.05801514698564</v>
      </c>
      <c r="AK11" s="62">
        <f t="shared" si="10"/>
        <v>21.950000000000003</v>
      </c>
    </row>
    <row r="12" spans="1:37" ht="20.25" customHeight="1">
      <c r="A12" s="40">
        <f>SUBTOTAL(103,B$4:B12)</f>
        <v>9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10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6</v>
      </c>
      <c r="F13" s="42">
        <f t="shared" si="0"/>
        <v>352</v>
      </c>
      <c r="G13" s="42">
        <f>P!AJ14</f>
        <v>6</v>
      </c>
      <c r="H13" s="42">
        <f>G13*P!AK14</f>
        <v>352</v>
      </c>
      <c r="I13" s="42">
        <f>S!E12</f>
        <v>0</v>
      </c>
      <c r="J13" s="42">
        <f>I13*S!D12</f>
        <v>0</v>
      </c>
      <c r="K13" s="42">
        <f t="shared" si="1"/>
        <v>0</v>
      </c>
      <c r="L13" s="42">
        <f t="shared" si="2"/>
        <v>0</v>
      </c>
      <c r="M13" s="43">
        <f>IF(ISERR((J13+H13)/(G13+I13)),P!AK14,(J13+H13)/(G13+I13))</f>
        <v>58.666666666666664</v>
      </c>
      <c r="N13" s="44">
        <f t="shared" si="3"/>
        <v>352</v>
      </c>
      <c r="O13" s="44">
        <f t="shared" si="4"/>
        <v>352</v>
      </c>
      <c r="P13" s="45" t="b">
        <f t="shared" si="5"/>
        <v>1</v>
      </c>
      <c r="Q13" s="198" t="str">
        <f t="shared" si="6"/>
        <v>OK</v>
      </c>
      <c r="S13" s="425">
        <f t="shared" si="7"/>
        <v>58.666666666666664</v>
      </c>
      <c r="T13" s="425">
        <f t="shared" si="8"/>
        <v>0</v>
      </c>
      <c r="AJ13" s="62">
        <f t="shared" si="9"/>
        <v>58.666666666666664</v>
      </c>
      <c r="AK13" s="62">
        <f t="shared" si="10"/>
        <v>0</v>
      </c>
    </row>
    <row r="14" spans="1:37" ht="20.25" customHeight="1">
      <c r="A14" s="37">
        <f>SUBTOTAL(103,B$4:B14)</f>
        <v>11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148.5</v>
      </c>
      <c r="F14" s="42">
        <f t="shared" si="0"/>
        <v>26997.786885243117</v>
      </c>
      <c r="G14" s="42">
        <f>P!AJ15</f>
        <v>140</v>
      </c>
      <c r="H14" s="42">
        <f>G14*P!AK15</f>
        <v>25475</v>
      </c>
      <c r="I14" s="42">
        <f>S!E13</f>
        <v>12.5</v>
      </c>
      <c r="J14" s="42">
        <f>I14*S!D13</f>
        <v>2249.9999999971369</v>
      </c>
      <c r="K14" s="42">
        <f t="shared" si="1"/>
        <v>4</v>
      </c>
      <c r="L14" s="42">
        <f t="shared" si="2"/>
        <v>727.21311475402331</v>
      </c>
      <c r="M14" s="43">
        <f>IF(ISERR((J14+H14)/(G14+I14)),P!AK15,(J14+H14)/(G14+I14))</f>
        <v>181.80327868850583</v>
      </c>
      <c r="N14" s="44">
        <f t="shared" si="3"/>
        <v>27724.999999997137</v>
      </c>
      <c r="O14" s="44">
        <f t="shared" si="4"/>
        <v>27724.999999997141</v>
      </c>
      <c r="P14" s="45" t="b">
        <f t="shared" si="5"/>
        <v>1</v>
      </c>
      <c r="Q14" s="198" t="str">
        <f t="shared" si="6"/>
        <v>OK</v>
      </c>
      <c r="S14" s="425">
        <f t="shared" si="7"/>
        <v>181.80327868850583</v>
      </c>
      <c r="T14" s="425">
        <f t="shared" si="8"/>
        <v>4</v>
      </c>
      <c r="AJ14" s="62">
        <f t="shared" si="9"/>
        <v>181.80327868850583</v>
      </c>
      <c r="AK14" s="62">
        <f t="shared" si="10"/>
        <v>4</v>
      </c>
    </row>
    <row r="15" spans="1:37" ht="20.25" customHeight="1">
      <c r="A15" s="37">
        <f>SUBTOTAL(103,B$4:B15)</f>
        <v>12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3.1499999999999995</v>
      </c>
      <c r="F15" s="42">
        <f t="shared" si="0"/>
        <v>1043.0234198935671</v>
      </c>
      <c r="G15" s="42">
        <f>P!AJ16</f>
        <v>4</v>
      </c>
      <c r="H15" s="42">
        <f>G15*P!AK16</f>
        <v>1280</v>
      </c>
      <c r="I15" s="42">
        <f>S!E14</f>
        <v>0.51999999999999869</v>
      </c>
      <c r="J15" s="42">
        <f>I15*S!D14</f>
        <v>216.65582791076886</v>
      </c>
      <c r="K15" s="42">
        <f t="shared" si="1"/>
        <v>1.3699999999999992</v>
      </c>
      <c r="L15" s="42">
        <f t="shared" si="2"/>
        <v>453.63240801720195</v>
      </c>
      <c r="M15" s="43">
        <f>IF(ISERR((J15+H15)/(G15+I15)),P!AK16,(J15+H15)/(G15+I15))</f>
        <v>331.11854599795782</v>
      </c>
      <c r="N15" s="44">
        <f t="shared" si="3"/>
        <v>1496.6558279107689</v>
      </c>
      <c r="O15" s="44">
        <f t="shared" si="4"/>
        <v>1496.6558279107689</v>
      </c>
      <c r="P15" s="45" t="b">
        <f t="shared" si="5"/>
        <v>1</v>
      </c>
      <c r="Q15" s="198" t="str">
        <f t="shared" si="6"/>
        <v>OK</v>
      </c>
      <c r="S15" s="425">
        <f t="shared" si="7"/>
        <v>331.11854599795782</v>
      </c>
      <c r="T15" s="425">
        <f t="shared" si="8"/>
        <v>1.3699999999999992</v>
      </c>
      <c r="AJ15" s="62">
        <f t="shared" si="9"/>
        <v>331.11854599795782</v>
      </c>
      <c r="AK15" s="62">
        <f t="shared" si="10"/>
        <v>1.3699999999999992</v>
      </c>
    </row>
    <row r="16" spans="1:37" ht="20.25" customHeight="1">
      <c r="A16" s="37">
        <f>SUBTOTAL(103,B$4:B16)</f>
        <v>13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37</v>
      </c>
      <c r="F16" s="42">
        <f t="shared" si="0"/>
        <v>1479.9999936415174</v>
      </c>
      <c r="G16" s="42">
        <f>P!AJ17</f>
        <v>50</v>
      </c>
      <c r="H16" s="42">
        <f>G16*P!AK17</f>
        <v>2000</v>
      </c>
      <c r="I16" s="42">
        <f>S!E15</f>
        <v>18.799999999999997</v>
      </c>
      <c r="J16" s="42">
        <f>I16*S!D15</f>
        <v>751.99998817665949</v>
      </c>
      <c r="K16" s="42">
        <f t="shared" si="1"/>
        <v>31.799999999999997</v>
      </c>
      <c r="L16" s="42">
        <f t="shared" si="2"/>
        <v>1271.9999945351419</v>
      </c>
      <c r="M16" s="43">
        <f>IF(ISERR((J16+H16)/(G16+I16)),P!AK17,(J16+H16)/(G16+I16))</f>
        <v>39.999999828149122</v>
      </c>
      <c r="N16" s="44">
        <f t="shared" si="3"/>
        <v>2751.9999881766594</v>
      </c>
      <c r="O16" s="44">
        <f t="shared" si="4"/>
        <v>2751.9999881766594</v>
      </c>
      <c r="P16" s="45" t="b">
        <f t="shared" si="5"/>
        <v>1</v>
      </c>
      <c r="Q16" s="198" t="str">
        <f t="shared" si="6"/>
        <v>OK</v>
      </c>
      <c r="S16" s="425">
        <f t="shared" si="7"/>
        <v>39.999999828149122</v>
      </c>
      <c r="T16" s="425">
        <f t="shared" si="8"/>
        <v>31.799999999999997</v>
      </c>
      <c r="AJ16" s="62">
        <f t="shared" si="9"/>
        <v>39.999999828149122</v>
      </c>
      <c r="AK16" s="62">
        <f t="shared" si="10"/>
        <v>31.799999999999997</v>
      </c>
    </row>
    <row r="17" spans="1:37" ht="20.25" customHeight="1">
      <c r="A17" s="40">
        <f>SUBTOTAL(103,B$4:B17)</f>
        <v>14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15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1.65</v>
      </c>
      <c r="F18" s="42">
        <f t="shared" si="0"/>
        <v>613.0787309048178</v>
      </c>
      <c r="G18" s="42">
        <f>P!AJ19</f>
        <v>1.4</v>
      </c>
      <c r="H18" s="42">
        <f>G18*P!AK19</f>
        <v>570</v>
      </c>
      <c r="I18" s="42">
        <f>S!E17</f>
        <v>0.45000000000000018</v>
      </c>
      <c r="J18" s="42">
        <f>I18*S!D17</f>
        <v>117.39130434782614</v>
      </c>
      <c r="K18" s="42">
        <f t="shared" si="1"/>
        <v>0.20000000000000018</v>
      </c>
      <c r="L18" s="42">
        <f t="shared" si="2"/>
        <v>74.31257344300829</v>
      </c>
      <c r="M18" s="43">
        <f>IF(ISERR((J18+H18)/(G18+I18)),P!AK19,(J18+H18)/(G18+I18))</f>
        <v>371.56286721504114</v>
      </c>
      <c r="N18" s="44">
        <f t="shared" si="3"/>
        <v>687.39130434782612</v>
      </c>
      <c r="O18" s="44">
        <f t="shared" si="4"/>
        <v>687.39130434782612</v>
      </c>
      <c r="P18" s="45" t="b">
        <f t="shared" si="5"/>
        <v>1</v>
      </c>
      <c r="Q18" s="198" t="str">
        <f t="shared" si="6"/>
        <v>OK</v>
      </c>
      <c r="S18" s="425">
        <f t="shared" si="7"/>
        <v>371.56286721504114</v>
      </c>
      <c r="T18" s="425">
        <f t="shared" si="8"/>
        <v>0.20000000000000018</v>
      </c>
      <c r="AJ18" s="62">
        <f t="shared" si="9"/>
        <v>371.56286721504114</v>
      </c>
      <c r="AK18" s="62">
        <f t="shared" si="10"/>
        <v>0.20000000000000018</v>
      </c>
    </row>
    <row r="19" spans="1:37" ht="20.25" customHeight="1">
      <c r="A19" s="37">
        <f>SUBTOTAL(103,B$4:B19)</f>
        <v>16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1.1000000000000001</v>
      </c>
      <c r="F19" s="42">
        <f t="shared" si="0"/>
        <v>201.66666666666669</v>
      </c>
      <c r="G19" s="42">
        <f>P!AJ20</f>
        <v>1</v>
      </c>
      <c r="H19" s="42">
        <f>G19*P!AK20</f>
        <v>180</v>
      </c>
      <c r="I19" s="42">
        <f>S!E18</f>
        <v>0.5</v>
      </c>
      <c r="J19" s="42">
        <f>I19*S!D18</f>
        <v>95</v>
      </c>
      <c r="K19" s="42">
        <f t="shared" si="1"/>
        <v>0.39999999999999991</v>
      </c>
      <c r="L19" s="42">
        <f t="shared" si="2"/>
        <v>73.333333333333314</v>
      </c>
      <c r="M19" s="43">
        <f>IF(ISERR((J19+H19)/(G19+I19)),P!AK20,(J19+H19)/(G19+I19))</f>
        <v>183.33333333333334</v>
      </c>
      <c r="N19" s="44">
        <f t="shared" si="3"/>
        <v>275</v>
      </c>
      <c r="O19" s="44">
        <f t="shared" si="4"/>
        <v>275</v>
      </c>
      <c r="P19" s="45" t="b">
        <f t="shared" si="5"/>
        <v>1</v>
      </c>
      <c r="Q19" s="198" t="str">
        <f t="shared" si="6"/>
        <v>OK</v>
      </c>
      <c r="S19" s="425">
        <f t="shared" si="7"/>
        <v>183.33333333333334</v>
      </c>
      <c r="T19" s="425">
        <f t="shared" si="8"/>
        <v>0.39999999999999991</v>
      </c>
      <c r="AJ19" s="62">
        <f t="shared" si="9"/>
        <v>183.33333333333334</v>
      </c>
      <c r="AK19" s="62">
        <f t="shared" si="10"/>
        <v>0.39999999999999991</v>
      </c>
    </row>
    <row r="20" spans="1:37" ht="20.25" customHeight="1">
      <c r="A20" s="37">
        <f>SUBTOTAL(103,B$4:B20)</f>
        <v>17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92</v>
      </c>
      <c r="F20" s="42">
        <f t="shared" si="0"/>
        <v>5519.999999999699</v>
      </c>
      <c r="G20" s="42">
        <f>P!AJ21</f>
        <v>126</v>
      </c>
      <c r="H20" s="42">
        <f>G20*P!AK21</f>
        <v>7560</v>
      </c>
      <c r="I20" s="42">
        <f>S!E19</f>
        <v>30</v>
      </c>
      <c r="J20" s="42">
        <f>I20*S!D19</f>
        <v>1799.9999999994893</v>
      </c>
      <c r="K20" s="42">
        <f t="shared" si="1"/>
        <v>64</v>
      </c>
      <c r="L20" s="42">
        <f t="shared" si="2"/>
        <v>3839.9999999997904</v>
      </c>
      <c r="M20" s="43">
        <f>IF(ISERR((J20+H20)/(G20+I20)),P!AK21,(J20+H20)/(G20+I20))</f>
        <v>59.999999999996724</v>
      </c>
      <c r="N20" s="44">
        <f t="shared" si="3"/>
        <v>9359.9999999994889</v>
      </c>
      <c r="O20" s="44">
        <f t="shared" si="4"/>
        <v>9359.9999999994889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59.999999999996724</v>
      </c>
      <c r="T20" s="425">
        <f t="shared" si="8"/>
        <v>64</v>
      </c>
      <c r="AJ20" s="62">
        <f t="shared" si="9"/>
        <v>59.999999999996724</v>
      </c>
      <c r="AK20" s="62">
        <f t="shared" si="10"/>
        <v>64</v>
      </c>
    </row>
    <row r="21" spans="1:37" ht="20.25" customHeight="1">
      <c r="A21" s="37">
        <f>SUBTOTAL(103,B$4:B21)</f>
        <v>18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14.93</v>
      </c>
      <c r="F21" s="42">
        <f t="shared" si="0"/>
        <v>14222.996552995615</v>
      </c>
      <c r="G21" s="42">
        <f>P!AJ22</f>
        <v>14</v>
      </c>
      <c r="H21" s="42">
        <f>G21*P!AK22</f>
        <v>13370</v>
      </c>
      <c r="I21" s="42">
        <f>S!E20</f>
        <v>1.0100000000000016</v>
      </c>
      <c r="J21" s="42">
        <f>I21*S!D20</f>
        <v>929.20818891253816</v>
      </c>
      <c r="K21" s="42">
        <f t="shared" si="1"/>
        <v>8.0000000000001847E-2</v>
      </c>
      <c r="L21" s="42">
        <f t="shared" si="2"/>
        <v>76.21163591692401</v>
      </c>
      <c r="M21" s="43">
        <f>IF(ISERR((J21+H21)/(G21+I21)),P!AK22,(J21+H21)/(G21+I21))</f>
        <v>952.64544896152813</v>
      </c>
      <c r="N21" s="44">
        <f t="shared" si="3"/>
        <v>14299.208188912538</v>
      </c>
      <c r="O21" s="44">
        <f t="shared" si="4"/>
        <v>14299.208188912538</v>
      </c>
      <c r="P21" s="45" t="b">
        <f t="shared" si="5"/>
        <v>1</v>
      </c>
      <c r="Q21" s="198" t="str">
        <f t="shared" si="6"/>
        <v>OK</v>
      </c>
      <c r="S21" s="425">
        <f t="shared" si="7"/>
        <v>952.64544896152813</v>
      </c>
      <c r="T21" s="425">
        <f t="shared" si="8"/>
        <v>8.0000000000001847E-2</v>
      </c>
      <c r="AJ21" s="62">
        <f t="shared" si="9"/>
        <v>952.64544896152813</v>
      </c>
      <c r="AK21" s="62">
        <f t="shared" si="10"/>
        <v>8.0000000000001847E-2</v>
      </c>
    </row>
    <row r="22" spans="1:37" ht="20.25" customHeight="1">
      <c r="A22" s="37">
        <f>SUBTOTAL(103,B$4:B22)</f>
        <v>19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7</v>
      </c>
      <c r="F22" s="42">
        <f t="shared" si="0"/>
        <v>1267.6923076923076</v>
      </c>
      <c r="G22" s="42">
        <f>P!AJ23</f>
        <v>6</v>
      </c>
      <c r="H22" s="42">
        <f>G22*P!AK23</f>
        <v>1080</v>
      </c>
      <c r="I22" s="42">
        <f>S!E21</f>
        <v>1</v>
      </c>
      <c r="J22" s="42">
        <f>I22*S!D21</f>
        <v>187.69230769230768</v>
      </c>
      <c r="K22" s="42">
        <f t="shared" si="1"/>
        <v>0</v>
      </c>
      <c r="L22" s="42">
        <f t="shared" si="2"/>
        <v>0</v>
      </c>
      <c r="M22" s="43">
        <f>IF(ISERR((J22+H22)/(G22+I22)),P!AK23,(J22+H22)/(G22+I22))</f>
        <v>181.09890109890108</v>
      </c>
      <c r="N22" s="44">
        <f t="shared" si="3"/>
        <v>1267.6923076923076</v>
      </c>
      <c r="O22" s="44">
        <f t="shared" si="4"/>
        <v>1267.6923076923076</v>
      </c>
      <c r="P22" s="45" t="b">
        <f t="shared" si="5"/>
        <v>1</v>
      </c>
      <c r="Q22" s="198" t="str">
        <f t="shared" si="6"/>
        <v>OK</v>
      </c>
      <c r="S22" s="425">
        <f t="shared" si="7"/>
        <v>181.09890109890108</v>
      </c>
      <c r="T22" s="425">
        <f t="shared" si="8"/>
        <v>0</v>
      </c>
      <c r="AJ22" s="62">
        <f t="shared" si="9"/>
        <v>181.09890109890108</v>
      </c>
      <c r="AK22" s="62">
        <f t="shared" si="10"/>
        <v>0</v>
      </c>
    </row>
    <row r="23" spans="1:37" ht="20.25" customHeight="1">
      <c r="A23" s="37">
        <f>SUBTOTAL(103,B$4:B23)</f>
        <v>20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545</v>
      </c>
      <c r="F23" s="42">
        <f t="shared" si="0"/>
        <v>1387.6938390765342</v>
      </c>
      <c r="G23" s="42">
        <f>P!AJ24</f>
        <v>0</v>
      </c>
      <c r="H23" s="42">
        <f>G23*P!AK24</f>
        <v>0</v>
      </c>
      <c r="I23" s="42">
        <f>S!E22</f>
        <v>858</v>
      </c>
      <c r="J23" s="42">
        <f>I23*S!D22</f>
        <v>2184.6629613351674</v>
      </c>
      <c r="K23" s="42">
        <f t="shared" si="1"/>
        <v>313</v>
      </c>
      <c r="L23" s="42">
        <f t="shared" si="2"/>
        <v>796.96912225863343</v>
      </c>
      <c r="M23" s="43">
        <f>IF(ISERR((J23+H23)/(G23+I23)),P!AK24,(J23+H23)/(G23+I23))</f>
        <v>2.5462272276633655</v>
      </c>
      <c r="N23" s="44">
        <f t="shared" si="3"/>
        <v>2184.6629613351674</v>
      </c>
      <c r="O23" s="44">
        <f t="shared" si="4"/>
        <v>2184.6629613351679</v>
      </c>
      <c r="P23" s="45" t="b">
        <f t="shared" si="5"/>
        <v>1</v>
      </c>
      <c r="Q23" s="198" t="str">
        <f t="shared" si="6"/>
        <v>OK</v>
      </c>
      <c r="S23" s="425">
        <f t="shared" si="7"/>
        <v>2.5462272276633655</v>
      </c>
      <c r="T23" s="425">
        <f t="shared" si="8"/>
        <v>313</v>
      </c>
      <c r="AJ23" s="62">
        <f t="shared" si="9"/>
        <v>2.5462272276633655</v>
      </c>
      <c r="AK23" s="62">
        <f t="shared" si="10"/>
        <v>313</v>
      </c>
    </row>
    <row r="24" spans="1:37" ht="20.25" customHeight="1">
      <c r="A24" s="37">
        <f>SUBTOTAL(103,B$4:B24)</f>
        <v>21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1</v>
      </c>
      <c r="F24" s="42">
        <f t="shared" si="0"/>
        <v>180</v>
      </c>
      <c r="G24" s="42">
        <f>P!AJ25</f>
        <v>1</v>
      </c>
      <c r="H24" s="42">
        <f>G24*P!AK25</f>
        <v>180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180</v>
      </c>
      <c r="N24" s="44">
        <f t="shared" si="3"/>
        <v>180</v>
      </c>
      <c r="O24" s="44">
        <f t="shared" si="4"/>
        <v>180</v>
      </c>
      <c r="P24" s="45" t="b">
        <f t="shared" si="5"/>
        <v>1</v>
      </c>
      <c r="Q24" s="198" t="str">
        <f t="shared" si="6"/>
        <v>OK</v>
      </c>
      <c r="S24" s="425">
        <f t="shared" si="7"/>
        <v>180</v>
      </c>
      <c r="T24" s="425">
        <f t="shared" si="8"/>
        <v>0</v>
      </c>
      <c r="AJ24" s="62">
        <f t="shared" si="9"/>
        <v>180</v>
      </c>
      <c r="AK24" s="62">
        <f t="shared" si="10"/>
        <v>0</v>
      </c>
    </row>
    <row r="25" spans="1:37" ht="20.25" customHeight="1">
      <c r="A25" s="40">
        <f>SUBTOTAL(103,B$4:B25)</f>
        <v>22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customHeight="1">
      <c r="A26" s="40">
        <f>SUBTOTAL(103,B$4:B26)</f>
        <v>23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customHeight="1">
      <c r="A27" s="40">
        <f>SUBTOTAL(103,B$4:B27)</f>
        <v>24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25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1</v>
      </c>
      <c r="H28" s="42">
        <f>G28*P!AK29</f>
        <v>240</v>
      </c>
      <c r="I28" s="42">
        <f>S!E27</f>
        <v>0.39999999999999991</v>
      </c>
      <c r="J28" s="42">
        <f>I28*S!D27</f>
        <v>76.374999999999986</v>
      </c>
      <c r="K28" s="42">
        <f t="shared" si="1"/>
        <v>1.4</v>
      </c>
      <c r="L28" s="42">
        <f t="shared" si="2"/>
        <v>316.375</v>
      </c>
      <c r="M28" s="43">
        <f>IF(ISERR((J28+H28)/(G28+I28)),P!AK29,(J28+H28)/(G28+I28))</f>
        <v>225.98214285714286</v>
      </c>
      <c r="N28" s="44">
        <f t="shared" si="3"/>
        <v>316.375</v>
      </c>
      <c r="O28" s="44">
        <f t="shared" si="4"/>
        <v>316.375</v>
      </c>
      <c r="P28" s="45" t="b">
        <f t="shared" si="5"/>
        <v>1</v>
      </c>
      <c r="Q28" s="198" t="str">
        <f t="shared" si="6"/>
        <v>OK</v>
      </c>
      <c r="S28" s="425">
        <f t="shared" si="7"/>
        <v>225.98214285714286</v>
      </c>
      <c r="T28" s="425">
        <f t="shared" si="8"/>
        <v>1.4</v>
      </c>
      <c r="AJ28" s="62">
        <f t="shared" si="9"/>
        <v>225.98214285714286</v>
      </c>
      <c r="AK28" s="62">
        <f t="shared" si="10"/>
        <v>1.4</v>
      </c>
    </row>
    <row r="29" spans="1:37" ht="20.25" customHeight="1">
      <c r="A29" s="37">
        <f>SUBTOTAL(103,B$4:B29)</f>
        <v>26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1</v>
      </c>
      <c r="F29" s="42">
        <f t="shared" si="0"/>
        <v>100</v>
      </c>
      <c r="G29" s="42">
        <f>P!AJ30</f>
        <v>1</v>
      </c>
      <c r="H29" s="42">
        <f>G29*P!AK30</f>
        <v>100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100</v>
      </c>
      <c r="N29" s="44">
        <f t="shared" si="3"/>
        <v>100</v>
      </c>
      <c r="O29" s="44">
        <f t="shared" si="4"/>
        <v>100</v>
      </c>
      <c r="P29" s="45" t="b">
        <f t="shared" si="5"/>
        <v>1</v>
      </c>
      <c r="Q29" s="198" t="str">
        <f t="shared" si="6"/>
        <v>OK</v>
      </c>
      <c r="S29" s="425">
        <f t="shared" si="7"/>
        <v>100</v>
      </c>
      <c r="T29" s="425">
        <f t="shared" si="8"/>
        <v>0</v>
      </c>
      <c r="AJ29" s="62">
        <f t="shared" si="9"/>
        <v>100</v>
      </c>
      <c r="AK29" s="62">
        <f t="shared" si="10"/>
        <v>0</v>
      </c>
    </row>
    <row r="30" spans="1:37" ht="20.25" customHeight="1">
      <c r="A30" s="37">
        <f>SUBTOTAL(103,B$4:B30)</f>
        <v>27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4.0000000000000001E-3</v>
      </c>
      <c r="F30" s="42">
        <f t="shared" si="0"/>
        <v>1200</v>
      </c>
      <c r="G30" s="42">
        <f>P!AJ31</f>
        <v>4.0000000000000001E-3</v>
      </c>
      <c r="H30" s="42">
        <f>G30*P!AK31</f>
        <v>1200</v>
      </c>
      <c r="I30" s="42">
        <f>S!E29</f>
        <v>0</v>
      </c>
      <c r="J30" s="42">
        <f>I30*S!D29</f>
        <v>0</v>
      </c>
      <c r="K30" s="42">
        <f t="shared" si="1"/>
        <v>0</v>
      </c>
      <c r="L30" s="42">
        <f t="shared" si="2"/>
        <v>0</v>
      </c>
      <c r="M30" s="43">
        <f>IF(ISERR((J30+H30)/(G30+I30)),P!AK31,(J30+H30)/(G30+I30))</f>
        <v>300000</v>
      </c>
      <c r="N30" s="44">
        <f t="shared" si="3"/>
        <v>1200</v>
      </c>
      <c r="O30" s="44">
        <f t="shared" si="4"/>
        <v>1200</v>
      </c>
      <c r="P30" s="45" t="b">
        <f t="shared" si="5"/>
        <v>1</v>
      </c>
      <c r="Q30" s="198" t="str">
        <f t="shared" si="6"/>
        <v>OK</v>
      </c>
      <c r="S30" s="425">
        <f t="shared" si="7"/>
        <v>300000</v>
      </c>
      <c r="T30" s="425">
        <f t="shared" si="8"/>
        <v>0</v>
      </c>
      <c r="AJ30" s="62">
        <f t="shared" si="9"/>
        <v>300000</v>
      </c>
      <c r="AK30" s="62">
        <f t="shared" si="10"/>
        <v>0</v>
      </c>
    </row>
    <row r="31" spans="1:37" ht="20.25" customHeight="1">
      <c r="A31" s="37">
        <f>SUBTOTAL(103,B$4:B31)</f>
        <v>28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0.35000000000000003</v>
      </c>
      <c r="F31" s="42">
        <f t="shared" si="0"/>
        <v>860.00000000000011</v>
      </c>
      <c r="G31" s="42">
        <f>P!AJ32</f>
        <v>0.35</v>
      </c>
      <c r="H31" s="42">
        <f>G31*P!AK32</f>
        <v>860</v>
      </c>
      <c r="I31" s="42">
        <f>S!E30</f>
        <v>0</v>
      </c>
      <c r="J31" s="42">
        <f>I31*S!D30</f>
        <v>0</v>
      </c>
      <c r="K31" s="42">
        <f t="shared" si="1"/>
        <v>0</v>
      </c>
      <c r="L31" s="42">
        <f t="shared" si="2"/>
        <v>0</v>
      </c>
      <c r="M31" s="43">
        <f>IF(ISERR((J31+H31)/(G31+I31)),P!AK32,(J31+H31)/(G31+I31))</f>
        <v>2457.1428571428573</v>
      </c>
      <c r="N31" s="44">
        <f t="shared" si="3"/>
        <v>860</v>
      </c>
      <c r="O31" s="44">
        <f t="shared" si="4"/>
        <v>860.00000000000011</v>
      </c>
      <c r="P31" s="45" t="b">
        <f t="shared" si="5"/>
        <v>1</v>
      </c>
      <c r="Q31" s="198" t="str">
        <f t="shared" si="6"/>
        <v>OK</v>
      </c>
      <c r="S31" s="425">
        <f t="shared" si="7"/>
        <v>2457.1428571428573</v>
      </c>
      <c r="T31" s="425">
        <f t="shared" si="8"/>
        <v>0</v>
      </c>
      <c r="AJ31" s="62">
        <f t="shared" si="9"/>
        <v>2457.1428571428573</v>
      </c>
      <c r="AK31" s="62">
        <f t="shared" si="10"/>
        <v>0</v>
      </c>
    </row>
    <row r="32" spans="1:37" ht="20.25" customHeight="1">
      <c r="A32" s="37">
        <f>SUBTOTAL(103,B$4:B32)</f>
        <v>29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5">
        <f t="shared" si="7"/>
        <v>120</v>
      </c>
      <c r="T32" s="425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customHeight="1">
      <c r="A33" s="40">
        <f>SUBTOTAL(103,B$4:B33)</f>
        <v>30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5">
        <f t="shared" si="7"/>
        <v>130</v>
      </c>
      <c r="T33" s="425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customHeight="1">
      <c r="A34" s="40">
        <f>SUBTOTAL(103,B$4:B34)</f>
        <v>31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32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30</v>
      </c>
      <c r="F35" s="42">
        <f t="shared" si="0"/>
        <v>4093.6136274638143</v>
      </c>
      <c r="G35" s="42">
        <f>P!AJ36</f>
        <v>32</v>
      </c>
      <c r="H35" s="42">
        <f>G35*P!AK36</f>
        <v>4320</v>
      </c>
      <c r="I35" s="42">
        <f>S!E34</f>
        <v>16</v>
      </c>
      <c r="J35" s="42">
        <f>I35*S!D34</f>
        <v>2229.7818039421031</v>
      </c>
      <c r="K35" s="42">
        <f t="shared" si="1"/>
        <v>18</v>
      </c>
      <c r="L35" s="42">
        <f t="shared" si="2"/>
        <v>2456.1681764782888</v>
      </c>
      <c r="M35" s="43">
        <f>IF(ISERR((J35+H35)/(G35+I35)),P!AK36,(J35+H35)/(G35+I35))</f>
        <v>136.45378758212715</v>
      </c>
      <c r="N35" s="44">
        <f t="shared" si="3"/>
        <v>6549.7818039421036</v>
      </c>
      <c r="O35" s="44">
        <f t="shared" si="4"/>
        <v>6549.7818039421036</v>
      </c>
      <c r="P35" s="45" t="b">
        <f t="shared" si="5"/>
        <v>1</v>
      </c>
      <c r="Q35" s="198" t="str">
        <f t="shared" si="6"/>
        <v>OK</v>
      </c>
      <c r="S35" s="425">
        <f t="shared" si="7"/>
        <v>136.45378758212715</v>
      </c>
      <c r="T35" s="425">
        <f t="shared" si="8"/>
        <v>18</v>
      </c>
      <c r="AJ35" s="62">
        <f t="shared" si="9"/>
        <v>136.45378758212715</v>
      </c>
      <c r="AK35" s="62">
        <f t="shared" si="10"/>
        <v>18</v>
      </c>
    </row>
    <row r="36" spans="1:37" ht="20.25" customHeight="1">
      <c r="A36" s="37">
        <f>SUBTOTAL(103,B$4:B36)</f>
        <v>33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3.5</v>
      </c>
      <c r="F36" s="42">
        <f t="shared" si="0"/>
        <v>595</v>
      </c>
      <c r="G36" s="42">
        <f>P!AJ37</f>
        <v>4</v>
      </c>
      <c r="H36" s="42">
        <f>G36*P!AK37</f>
        <v>680</v>
      </c>
      <c r="I36" s="42">
        <f>S!E35</f>
        <v>0</v>
      </c>
      <c r="J36" s="42">
        <f>I36*S!D35</f>
        <v>0</v>
      </c>
      <c r="K36" s="42">
        <f t="shared" si="1"/>
        <v>0.5</v>
      </c>
      <c r="L36" s="42">
        <f t="shared" si="2"/>
        <v>85</v>
      </c>
      <c r="M36" s="43">
        <f>IF(ISERR((J36+H36)/(G36+I36)),P!AK37,(J36+H36)/(G36+I36))</f>
        <v>170</v>
      </c>
      <c r="N36" s="44">
        <f t="shared" si="3"/>
        <v>680</v>
      </c>
      <c r="O36" s="44">
        <f t="shared" si="4"/>
        <v>680</v>
      </c>
      <c r="P36" s="45" t="b">
        <f t="shared" si="5"/>
        <v>1</v>
      </c>
      <c r="Q36" s="198" t="str">
        <f t="shared" si="6"/>
        <v>OK</v>
      </c>
      <c r="S36" s="425">
        <f t="shared" si="7"/>
        <v>170</v>
      </c>
      <c r="T36" s="425">
        <f t="shared" si="8"/>
        <v>0.5</v>
      </c>
      <c r="AJ36" s="62">
        <f t="shared" si="9"/>
        <v>170</v>
      </c>
      <c r="AK36" s="62">
        <f t="shared" si="10"/>
        <v>0.5</v>
      </c>
    </row>
    <row r="37" spans="1:37" ht="20.25" customHeight="1">
      <c r="A37" s="37">
        <f>SUBTOTAL(103,B$4:B37)</f>
        <v>34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5.5</v>
      </c>
      <c r="F37" s="42">
        <f t="shared" si="0"/>
        <v>2460.7142857142858</v>
      </c>
      <c r="G37" s="42">
        <f>P!AJ38</f>
        <v>3.5</v>
      </c>
      <c r="H37" s="42">
        <f>G37*P!AK38</f>
        <v>1575</v>
      </c>
      <c r="I37" s="42">
        <f>S!E36</f>
        <v>2</v>
      </c>
      <c r="J37" s="42">
        <f>I37*S!D36</f>
        <v>885.71428571428567</v>
      </c>
      <c r="K37" s="42">
        <f t="shared" si="1"/>
        <v>0</v>
      </c>
      <c r="L37" s="42">
        <f t="shared" si="2"/>
        <v>0</v>
      </c>
      <c r="M37" s="43">
        <f>IF(ISERR((J37+H37)/(G37+I37)),P!AK38,(J37+H37)/(G37+I37))</f>
        <v>447.40259740259739</v>
      </c>
      <c r="N37" s="44">
        <f t="shared" si="3"/>
        <v>2460.7142857142858</v>
      </c>
      <c r="O37" s="44">
        <f t="shared" si="4"/>
        <v>2460.7142857142858</v>
      </c>
      <c r="P37" s="45" t="b">
        <f t="shared" si="5"/>
        <v>1</v>
      </c>
      <c r="Q37" s="198" t="str">
        <f t="shared" si="6"/>
        <v>OK</v>
      </c>
      <c r="S37" s="425">
        <f t="shared" si="7"/>
        <v>447.40259740259739</v>
      </c>
      <c r="T37" s="425">
        <f t="shared" si="8"/>
        <v>0</v>
      </c>
      <c r="AJ37" s="62">
        <f t="shared" si="9"/>
        <v>447.40259740259739</v>
      </c>
      <c r="AK37" s="62">
        <f t="shared" si="10"/>
        <v>0</v>
      </c>
    </row>
    <row r="38" spans="1:37" ht="20.25" customHeight="1">
      <c r="A38" s="40">
        <f>SUBTOTAL(103,B$4:B38)</f>
        <v>35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36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1</v>
      </c>
      <c r="F39" s="42">
        <f t="shared" si="0"/>
        <v>120</v>
      </c>
      <c r="G39" s="42">
        <f>P!AJ40</f>
        <v>1</v>
      </c>
      <c r="H39" s="42">
        <f>G39*P!AK40</f>
        <v>120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120</v>
      </c>
      <c r="N39" s="44">
        <f t="shared" si="3"/>
        <v>120</v>
      </c>
      <c r="O39" s="44">
        <f t="shared" si="4"/>
        <v>120</v>
      </c>
      <c r="P39" s="45" t="b">
        <f t="shared" si="5"/>
        <v>1</v>
      </c>
      <c r="Q39" s="198" t="str">
        <f t="shared" si="6"/>
        <v>OK</v>
      </c>
      <c r="S39" s="425">
        <f t="shared" si="7"/>
        <v>120</v>
      </c>
      <c r="T39" s="425">
        <f t="shared" si="8"/>
        <v>0</v>
      </c>
      <c r="AJ39" s="62">
        <f t="shared" si="9"/>
        <v>120</v>
      </c>
      <c r="AK39" s="62">
        <f t="shared" si="10"/>
        <v>0</v>
      </c>
    </row>
    <row r="40" spans="1:37" ht="20.25" customHeight="1">
      <c r="A40" s="37">
        <f>SUBTOTAL(103,B$4:B40)</f>
        <v>37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105</v>
      </c>
      <c r="F40" s="42">
        <f t="shared" si="0"/>
        <v>8050.0000000000009</v>
      </c>
      <c r="G40" s="42">
        <f>P!AJ41</f>
        <v>105</v>
      </c>
      <c r="H40" s="42">
        <f>G40*P!AK41</f>
        <v>8050.0000000000009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76.666666666666671</v>
      </c>
      <c r="N40" s="44">
        <f t="shared" si="3"/>
        <v>8050.0000000000009</v>
      </c>
      <c r="O40" s="44">
        <f t="shared" si="4"/>
        <v>8050.0000000000009</v>
      </c>
      <c r="P40" s="45" t="b">
        <f t="shared" si="5"/>
        <v>1</v>
      </c>
      <c r="Q40" s="198" t="str">
        <f t="shared" si="6"/>
        <v>OK</v>
      </c>
      <c r="S40" s="425">
        <f t="shared" si="7"/>
        <v>76.666666666666671</v>
      </c>
      <c r="T40" s="425">
        <f t="shared" si="8"/>
        <v>0</v>
      </c>
      <c r="AJ40" s="62">
        <f t="shared" si="9"/>
        <v>76.666666666666671</v>
      </c>
      <c r="AK40" s="62">
        <f t="shared" si="10"/>
        <v>0</v>
      </c>
    </row>
    <row r="41" spans="1:37" ht="20.25" customHeight="1">
      <c r="A41" s="37">
        <f>SUBTOTAL(103,B$4:B41)</f>
        <v>38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3</v>
      </c>
      <c r="F41" s="42">
        <f t="shared" si="0"/>
        <v>260</v>
      </c>
      <c r="G41" s="42">
        <f>P!AJ42</f>
        <v>3</v>
      </c>
      <c r="H41" s="42">
        <f>G41*P!AK42</f>
        <v>260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86.666666666666671</v>
      </c>
      <c r="N41" s="44">
        <f t="shared" si="3"/>
        <v>260</v>
      </c>
      <c r="O41" s="44">
        <f t="shared" si="4"/>
        <v>260</v>
      </c>
      <c r="P41" s="45" t="b">
        <f t="shared" si="5"/>
        <v>1</v>
      </c>
      <c r="Q41" s="198" t="str">
        <f t="shared" si="6"/>
        <v>OK</v>
      </c>
      <c r="S41" s="425">
        <f t="shared" si="7"/>
        <v>86.666666666666671</v>
      </c>
      <c r="T41" s="425">
        <f t="shared" si="8"/>
        <v>0</v>
      </c>
      <c r="AJ41" s="62">
        <f t="shared" si="9"/>
        <v>86.666666666666671</v>
      </c>
      <c r="AK41" s="62">
        <f t="shared" si="10"/>
        <v>0</v>
      </c>
    </row>
    <row r="42" spans="1:37" ht="20.25" customHeight="1">
      <c r="A42" s="37">
        <f>SUBTOTAL(103,B$4:B42)</f>
        <v>39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1385</v>
      </c>
      <c r="F42" s="42">
        <f t="shared" si="0"/>
        <v>11080</v>
      </c>
      <c r="G42" s="42">
        <f>P!AJ43</f>
        <v>0</v>
      </c>
      <c r="H42" s="42">
        <f>G42*P!AK43</f>
        <v>0</v>
      </c>
      <c r="I42" s="42">
        <f>S!E41</f>
        <v>1992</v>
      </c>
      <c r="J42" s="42">
        <f>I42*S!D41</f>
        <v>15936</v>
      </c>
      <c r="K42" s="42">
        <f t="shared" si="1"/>
        <v>607</v>
      </c>
      <c r="L42" s="42">
        <f t="shared" si="2"/>
        <v>4856</v>
      </c>
      <c r="M42" s="43">
        <f>IF(ISERR((J42+H42)/(G42+I42)),P!AK43,(J42+H42)/(G42+I42))</f>
        <v>8</v>
      </c>
      <c r="N42" s="44">
        <f t="shared" si="3"/>
        <v>15936</v>
      </c>
      <c r="O42" s="44">
        <f t="shared" si="4"/>
        <v>15936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607</v>
      </c>
      <c r="AJ42" s="62">
        <f t="shared" si="9"/>
        <v>8</v>
      </c>
      <c r="AK42" s="62">
        <f t="shared" si="10"/>
        <v>607</v>
      </c>
    </row>
    <row r="43" spans="1:37" ht="20.25" customHeight="1">
      <c r="A43" s="40">
        <f>SUBTOTAL(103,B$4:B43)</f>
        <v>40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41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customHeight="1">
      <c r="A45" s="37">
        <f>SUBTOTAL(103,B$4:B45)</f>
        <v>42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43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1892</v>
      </c>
      <c r="F46" s="42">
        <f t="shared" si="0"/>
        <v>19274.780733889129</v>
      </c>
      <c r="G46" s="42">
        <f>P!AJ47</f>
        <v>1000</v>
      </c>
      <c r="H46" s="42">
        <f>G46*P!AK47</f>
        <v>10000</v>
      </c>
      <c r="I46" s="42">
        <f>S!E45</f>
        <v>1942</v>
      </c>
      <c r="J46" s="42">
        <f>I46*S!D45</f>
        <v>19971.672790222947</v>
      </c>
      <c r="K46" s="42">
        <f t="shared" si="1"/>
        <v>1050</v>
      </c>
      <c r="L46" s="42">
        <f t="shared" si="2"/>
        <v>10696.892056333818</v>
      </c>
      <c r="M46" s="43">
        <f>IF(ISERR((J46+H46)/(G46+I46)),P!AK47,(J46+H46)/(G46+I46))</f>
        <v>10.187516244127446</v>
      </c>
      <c r="N46" s="44">
        <f t="shared" si="3"/>
        <v>29971.672790222947</v>
      </c>
      <c r="O46" s="44">
        <f t="shared" si="4"/>
        <v>29971.672790222947</v>
      </c>
      <c r="P46" s="45" t="b">
        <f t="shared" si="5"/>
        <v>1</v>
      </c>
      <c r="Q46" s="198" t="str">
        <f t="shared" si="6"/>
        <v>OK</v>
      </c>
      <c r="S46" s="425">
        <f t="shared" si="7"/>
        <v>10.187516244127446</v>
      </c>
      <c r="T46" s="425">
        <f t="shared" si="8"/>
        <v>1050</v>
      </c>
      <c r="AJ46" s="62">
        <f t="shared" si="9"/>
        <v>10.187516244127446</v>
      </c>
      <c r="AK46" s="62">
        <f t="shared" si="10"/>
        <v>1050</v>
      </c>
    </row>
    <row r="47" spans="1:37" ht="20.25" customHeight="1">
      <c r="A47" s="37">
        <f>SUBTOTAL(103,B$4:B47)</f>
        <v>44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17</v>
      </c>
      <c r="J47" s="42">
        <f>I47*S!D46</f>
        <v>70.464756102620655</v>
      </c>
      <c r="K47" s="42">
        <f t="shared" si="1"/>
        <v>17</v>
      </c>
      <c r="L47" s="42">
        <f t="shared" si="2"/>
        <v>70.464756102620655</v>
      </c>
      <c r="M47" s="43">
        <f>IF(ISERR((J47+H47)/(G47+I47)),P!AK48,(J47+H47)/(G47+I47))</f>
        <v>4.1449856530953326</v>
      </c>
      <c r="N47" s="44">
        <f t="shared" si="3"/>
        <v>70.464756102620655</v>
      </c>
      <c r="O47" s="44">
        <f t="shared" si="4"/>
        <v>70.464756102620655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17</v>
      </c>
      <c r="AJ47" s="62">
        <f t="shared" si="9"/>
        <v>4.1449856530953326</v>
      </c>
      <c r="AK47" s="62">
        <f t="shared" si="10"/>
        <v>17</v>
      </c>
    </row>
    <row r="48" spans="1:37" ht="20.25" customHeight="1">
      <c r="A48" s="37">
        <f>SUBTOTAL(103,B$4:B48)</f>
        <v>45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customHeight="1">
      <c r="A49" s="40">
        <f>SUBTOTAL(103,B$4:B49)</f>
        <v>46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2.4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2.4</v>
      </c>
      <c r="T49" s="425">
        <f t="shared" si="8"/>
        <v>0</v>
      </c>
      <c r="AJ49" s="62">
        <f t="shared" si="9"/>
        <v>2.4</v>
      </c>
      <c r="AK49" s="62">
        <f t="shared" si="10"/>
        <v>0</v>
      </c>
    </row>
    <row r="50" spans="1:37" ht="20.25" customHeight="1">
      <c r="A50" s="40">
        <f>SUBTOTAL(103,B$4:B50)</f>
        <v>47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48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14</v>
      </c>
      <c r="F51" s="42">
        <f t="shared" si="0"/>
        <v>840</v>
      </c>
      <c r="G51" s="42">
        <f>P!AJ52</f>
        <v>14</v>
      </c>
      <c r="H51" s="42">
        <f>G51*P!AK52</f>
        <v>840</v>
      </c>
      <c r="I51" s="42">
        <f>S!E50</f>
        <v>0</v>
      </c>
      <c r="J51" s="42">
        <f>I51*S!D50</f>
        <v>0</v>
      </c>
      <c r="K51" s="42">
        <f t="shared" si="1"/>
        <v>0</v>
      </c>
      <c r="L51" s="42">
        <f t="shared" si="2"/>
        <v>0</v>
      </c>
      <c r="M51" s="43">
        <f>IF(ISERR((J51+H51)/(G51+I51)),P!AK52,(J51+H51)/(G51+I51))</f>
        <v>60</v>
      </c>
      <c r="N51" s="44">
        <f t="shared" si="3"/>
        <v>840</v>
      </c>
      <c r="O51" s="44">
        <f t="shared" si="4"/>
        <v>840</v>
      </c>
      <c r="P51" s="45" t="b">
        <f t="shared" si="5"/>
        <v>1</v>
      </c>
      <c r="Q51" s="198" t="str">
        <f t="shared" si="6"/>
        <v>OK</v>
      </c>
      <c r="S51" s="425">
        <f t="shared" si="7"/>
        <v>60</v>
      </c>
      <c r="T51" s="425">
        <f t="shared" si="8"/>
        <v>0</v>
      </c>
      <c r="AJ51" s="62">
        <f t="shared" si="9"/>
        <v>60</v>
      </c>
      <c r="AK51" s="62">
        <f t="shared" si="10"/>
        <v>0</v>
      </c>
    </row>
    <row r="52" spans="1:37" ht="20.25" customHeight="1">
      <c r="A52" s="37">
        <f>SUBTOTAL(103,B$4:B52)</f>
        <v>49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4</v>
      </c>
      <c r="F52" s="42">
        <f t="shared" si="0"/>
        <v>340</v>
      </c>
      <c r="G52" s="42">
        <f>P!AJ53</f>
        <v>4</v>
      </c>
      <c r="H52" s="42">
        <f>G52*P!AK53</f>
        <v>340</v>
      </c>
      <c r="I52" s="42">
        <f>S!E51</f>
        <v>0</v>
      </c>
      <c r="J52" s="42">
        <f>I52*S!D51</f>
        <v>0</v>
      </c>
      <c r="K52" s="42">
        <f t="shared" si="1"/>
        <v>0</v>
      </c>
      <c r="L52" s="42">
        <f t="shared" si="2"/>
        <v>0</v>
      </c>
      <c r="M52" s="43">
        <f>IF(ISERR((J52+H52)/(G52+I52)),P!AK53,(J52+H52)/(G52+I52))</f>
        <v>85</v>
      </c>
      <c r="N52" s="44">
        <f t="shared" si="3"/>
        <v>340</v>
      </c>
      <c r="O52" s="44">
        <f t="shared" si="4"/>
        <v>340</v>
      </c>
      <c r="P52" s="45" t="b">
        <f t="shared" si="5"/>
        <v>1</v>
      </c>
      <c r="Q52" s="198" t="str">
        <f t="shared" si="6"/>
        <v>OK</v>
      </c>
      <c r="S52" s="425">
        <f t="shared" si="7"/>
        <v>85</v>
      </c>
      <c r="T52" s="425">
        <f t="shared" si="8"/>
        <v>0</v>
      </c>
      <c r="AJ52" s="62">
        <f t="shared" si="9"/>
        <v>85</v>
      </c>
      <c r="AK52" s="62">
        <f t="shared" si="10"/>
        <v>0</v>
      </c>
    </row>
    <row r="53" spans="1:37" ht="20.25" customHeight="1">
      <c r="A53" s="37">
        <f>SUBTOTAL(103,B$4:B53)</f>
        <v>50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8</v>
      </c>
      <c r="F53" s="42">
        <f t="shared" si="0"/>
        <v>260</v>
      </c>
      <c r="G53" s="42">
        <f>P!AJ54</f>
        <v>6</v>
      </c>
      <c r="H53" s="42">
        <f>G53*P!AK54</f>
        <v>180</v>
      </c>
      <c r="I53" s="42">
        <f>S!E52</f>
        <v>2</v>
      </c>
      <c r="J53" s="42">
        <f>I53*S!D52</f>
        <v>80</v>
      </c>
      <c r="K53" s="42">
        <f t="shared" si="1"/>
        <v>0</v>
      </c>
      <c r="L53" s="42">
        <f t="shared" si="2"/>
        <v>0</v>
      </c>
      <c r="M53" s="43">
        <f>IF(ISERR((J53+H53)/(G53+I53)),P!AK54,(J53+H53)/(G53+I53))</f>
        <v>32.5</v>
      </c>
      <c r="N53" s="44">
        <f t="shared" si="3"/>
        <v>260</v>
      </c>
      <c r="O53" s="44">
        <f t="shared" si="4"/>
        <v>260</v>
      </c>
      <c r="P53" s="45" t="b">
        <f t="shared" si="5"/>
        <v>1</v>
      </c>
      <c r="Q53" s="198" t="str">
        <f t="shared" si="6"/>
        <v>OK</v>
      </c>
      <c r="S53" s="425">
        <f t="shared" si="7"/>
        <v>32.5</v>
      </c>
      <c r="T53" s="425">
        <f t="shared" si="8"/>
        <v>0</v>
      </c>
      <c r="AJ53" s="62">
        <f t="shared" si="9"/>
        <v>32.5</v>
      </c>
      <c r="AK53" s="62">
        <f t="shared" si="10"/>
        <v>0</v>
      </c>
    </row>
    <row r="54" spans="1:37" ht="20.25" customHeight="1">
      <c r="A54" s="37">
        <f>SUBTOTAL(103,B$4:B54)</f>
        <v>51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316</v>
      </c>
      <c r="F54" s="42">
        <f t="shared" si="0"/>
        <v>603.99090909090899</v>
      </c>
      <c r="G54" s="42">
        <f>P!AJ55</f>
        <v>300</v>
      </c>
      <c r="H54" s="42">
        <f>G54*P!AK55</f>
        <v>600</v>
      </c>
      <c r="I54" s="42">
        <f>S!E53</f>
        <v>52</v>
      </c>
      <c r="J54" s="42">
        <f>I54*S!D53</f>
        <v>72.8</v>
      </c>
      <c r="K54" s="42">
        <f t="shared" si="1"/>
        <v>36</v>
      </c>
      <c r="L54" s="42">
        <f t="shared" si="2"/>
        <v>68.809090909090898</v>
      </c>
      <c r="M54" s="43">
        <f>IF(ISERR((J54+H54)/(G54+I54)),P!AK55,(J54+H54)/(G54+I54))</f>
        <v>1.9113636363636362</v>
      </c>
      <c r="N54" s="44">
        <f t="shared" si="3"/>
        <v>672.8</v>
      </c>
      <c r="O54" s="44">
        <f t="shared" si="4"/>
        <v>672.79999999999984</v>
      </c>
      <c r="P54" s="45" t="b">
        <f t="shared" si="5"/>
        <v>1</v>
      </c>
      <c r="Q54" s="198" t="str">
        <f t="shared" si="6"/>
        <v>OK</v>
      </c>
      <c r="S54" s="425">
        <f t="shared" si="7"/>
        <v>1.9113636363636362</v>
      </c>
      <c r="T54" s="425">
        <f t="shared" si="8"/>
        <v>36</v>
      </c>
      <c r="AJ54" s="62">
        <f t="shared" si="9"/>
        <v>1.9113636363636362</v>
      </c>
      <c r="AK54" s="62">
        <f t="shared" si="10"/>
        <v>36</v>
      </c>
    </row>
    <row r="55" spans="1:37" ht="20.25" customHeight="1">
      <c r="A55" s="37">
        <f>SUBTOTAL(103,B$4:B55)</f>
        <v>52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150</v>
      </c>
      <c r="F55" s="42">
        <f t="shared" si="0"/>
        <v>208.65735182962072</v>
      </c>
      <c r="G55" s="42">
        <f>P!AJ56</f>
        <v>150</v>
      </c>
      <c r="H55" s="42">
        <f>G55*P!AK56</f>
        <v>210</v>
      </c>
      <c r="I55" s="42">
        <f>S!E54</f>
        <v>50</v>
      </c>
      <c r="J55" s="42">
        <f>I55*S!D54</f>
        <v>68.209802439494311</v>
      </c>
      <c r="K55" s="42">
        <f t="shared" si="1"/>
        <v>50</v>
      </c>
      <c r="L55" s="42">
        <f t="shared" si="2"/>
        <v>69.552450609873574</v>
      </c>
      <c r="M55" s="43">
        <f>IF(ISERR((J55+H55)/(G55+I55)),P!AK56,(J55+H55)/(G55+I55))</f>
        <v>1.3910490121974715</v>
      </c>
      <c r="N55" s="44">
        <f t="shared" si="3"/>
        <v>278.2098024394943</v>
      </c>
      <c r="O55" s="44">
        <f t="shared" si="4"/>
        <v>278.2098024394943</v>
      </c>
      <c r="P55" s="45" t="b">
        <f t="shared" si="5"/>
        <v>1</v>
      </c>
      <c r="Q55" s="198" t="str">
        <f t="shared" si="6"/>
        <v>OK</v>
      </c>
      <c r="S55" s="425">
        <f t="shared" si="7"/>
        <v>1.3910490121974715</v>
      </c>
      <c r="T55" s="425">
        <f t="shared" si="8"/>
        <v>50</v>
      </c>
      <c r="AJ55" s="62">
        <f t="shared" si="9"/>
        <v>1.3910490121974715</v>
      </c>
      <c r="AK55" s="62">
        <f t="shared" si="10"/>
        <v>50</v>
      </c>
    </row>
    <row r="56" spans="1:37" ht="20.25" customHeight="1">
      <c r="A56" s="37">
        <f>SUBTOTAL(103,B$4:B56)</f>
        <v>53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150</v>
      </c>
      <c r="F56" s="42">
        <f t="shared" si="0"/>
        <v>37.523505228275965</v>
      </c>
      <c r="G56" s="42">
        <f>P!AJ57</f>
        <v>200</v>
      </c>
      <c r="H56" s="42">
        <f>G56*P!AK57</f>
        <v>50</v>
      </c>
      <c r="I56" s="42">
        <f>S!E55</f>
        <v>44</v>
      </c>
      <c r="J56" s="42">
        <f>I56*S!D55</f>
        <v>11.038235171328907</v>
      </c>
      <c r="K56" s="42">
        <f t="shared" si="1"/>
        <v>94</v>
      </c>
      <c r="L56" s="42">
        <f t="shared" si="2"/>
        <v>23.514729943052938</v>
      </c>
      <c r="M56" s="43">
        <f>IF(ISERR((J56+H56)/(G56+I56)),P!AK57,(J56+H56)/(G56+I56))</f>
        <v>0.25015670152183977</v>
      </c>
      <c r="N56" s="44">
        <f t="shared" si="3"/>
        <v>61.038235171328907</v>
      </c>
      <c r="O56" s="44">
        <f t="shared" si="4"/>
        <v>61.038235171328907</v>
      </c>
      <c r="P56" s="45" t="b">
        <f t="shared" si="5"/>
        <v>1</v>
      </c>
      <c r="Q56" s="198" t="str">
        <f t="shared" si="6"/>
        <v>OK</v>
      </c>
      <c r="S56" s="425">
        <f t="shared" si="7"/>
        <v>0.25015670152183977</v>
      </c>
      <c r="T56" s="425">
        <f t="shared" si="8"/>
        <v>94</v>
      </c>
      <c r="AJ56" s="62">
        <f t="shared" si="9"/>
        <v>0.25015670152183977</v>
      </c>
      <c r="AK56" s="62">
        <f t="shared" si="10"/>
        <v>94</v>
      </c>
    </row>
    <row r="57" spans="1:37" ht="20.25" customHeight="1">
      <c r="A57" s="37">
        <f>SUBTOTAL(103,B$4:B57)</f>
        <v>54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64</v>
      </c>
      <c r="F57" s="42">
        <f t="shared" si="0"/>
        <v>1280</v>
      </c>
      <c r="G57" s="42">
        <f>P!AJ58</f>
        <v>60</v>
      </c>
      <c r="H57" s="42">
        <f>G57*P!AK58</f>
        <v>1200</v>
      </c>
      <c r="I57" s="42">
        <f>S!E56</f>
        <v>8</v>
      </c>
      <c r="J57" s="42">
        <f>I57*S!D56</f>
        <v>160</v>
      </c>
      <c r="K57" s="42">
        <f t="shared" si="1"/>
        <v>4</v>
      </c>
      <c r="L57" s="42">
        <f t="shared" si="2"/>
        <v>80</v>
      </c>
      <c r="M57" s="43">
        <f>IF(ISERR((J57+H57)/(G57+I57)),P!AK58,(J57+H57)/(G57+I57))</f>
        <v>20</v>
      </c>
      <c r="N57" s="44">
        <f t="shared" si="3"/>
        <v>1360</v>
      </c>
      <c r="O57" s="44">
        <f t="shared" si="4"/>
        <v>1360</v>
      </c>
      <c r="P57" s="45" t="b">
        <f t="shared" si="5"/>
        <v>1</v>
      </c>
      <c r="Q57" s="198" t="str">
        <f t="shared" si="6"/>
        <v>OK</v>
      </c>
      <c r="S57" s="425">
        <f t="shared" si="7"/>
        <v>20</v>
      </c>
      <c r="T57" s="425">
        <f t="shared" si="8"/>
        <v>4</v>
      </c>
      <c r="AJ57" s="62">
        <f t="shared" si="9"/>
        <v>20</v>
      </c>
      <c r="AK57" s="62">
        <f t="shared" si="10"/>
        <v>4</v>
      </c>
    </row>
    <row r="58" spans="1:37" ht="20.25" customHeight="1">
      <c r="A58" s="37">
        <f>SUBTOTAL(103,B$4:B58)</f>
        <v>55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0.5</v>
      </c>
      <c r="F58" s="42">
        <f t="shared" si="0"/>
        <v>540</v>
      </c>
      <c r="G58" s="42">
        <f>P!AJ59</f>
        <v>1</v>
      </c>
      <c r="H58" s="42">
        <f>G58*P!AK59</f>
        <v>1080</v>
      </c>
      <c r="I58" s="42">
        <f>S!E57</f>
        <v>0</v>
      </c>
      <c r="J58" s="42">
        <f>I58*S!D57</f>
        <v>0</v>
      </c>
      <c r="K58" s="42">
        <f t="shared" si="1"/>
        <v>0.5</v>
      </c>
      <c r="L58" s="42">
        <f t="shared" si="2"/>
        <v>540</v>
      </c>
      <c r="M58" s="43">
        <f>IF(ISERR((J58+H58)/(G58+I58)),P!AK59,(J58+H58)/(G58+I58))</f>
        <v>1080</v>
      </c>
      <c r="N58" s="44">
        <f t="shared" si="3"/>
        <v>1080</v>
      </c>
      <c r="O58" s="44">
        <f t="shared" si="4"/>
        <v>1080</v>
      </c>
      <c r="P58" s="45" t="b">
        <f t="shared" si="5"/>
        <v>1</v>
      </c>
      <c r="Q58" s="198" t="str">
        <f t="shared" si="6"/>
        <v>OK</v>
      </c>
      <c r="S58" s="425">
        <f t="shared" si="7"/>
        <v>1080</v>
      </c>
      <c r="T58" s="425">
        <f t="shared" si="8"/>
        <v>0.5</v>
      </c>
      <c r="AJ58" s="62">
        <f t="shared" si="9"/>
        <v>1080</v>
      </c>
      <c r="AK58" s="62">
        <f t="shared" si="10"/>
        <v>0.5</v>
      </c>
    </row>
    <row r="59" spans="1:37" ht="20.25" customHeight="1">
      <c r="A59" s="37">
        <f>SUBTOTAL(103,B$4:B59)</f>
        <v>56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customHeight="1">
      <c r="A60" s="37">
        <f>SUBTOTAL(103,B$4:B60)</f>
        <v>57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58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9</v>
      </c>
      <c r="F61" s="42">
        <f t="shared" si="0"/>
        <v>1059.2307692307693</v>
      </c>
      <c r="G61" s="42">
        <f>P!AJ62</f>
        <v>7</v>
      </c>
      <c r="H61" s="42">
        <f>G61*P!AK62</f>
        <v>870</v>
      </c>
      <c r="I61" s="42">
        <f>S!E60</f>
        <v>6</v>
      </c>
      <c r="J61" s="42">
        <f>I61*S!D60</f>
        <v>660</v>
      </c>
      <c r="K61" s="42">
        <f t="shared" si="1"/>
        <v>4</v>
      </c>
      <c r="L61" s="42">
        <f t="shared" si="2"/>
        <v>470.76923076923077</v>
      </c>
      <c r="M61" s="43">
        <f>IF(ISERR((J61+H61)/(G61+I61)),P!AK62,(J61+H61)/(G61+I61))</f>
        <v>117.69230769230769</v>
      </c>
      <c r="N61" s="44">
        <f t="shared" si="3"/>
        <v>1530</v>
      </c>
      <c r="O61" s="44">
        <f t="shared" si="4"/>
        <v>1530</v>
      </c>
      <c r="P61" s="45" t="b">
        <f t="shared" si="5"/>
        <v>1</v>
      </c>
      <c r="Q61" s="198" t="str">
        <f t="shared" si="6"/>
        <v>OK</v>
      </c>
      <c r="S61" s="425">
        <f t="shared" si="7"/>
        <v>117.69230769230769</v>
      </c>
      <c r="T61" s="425">
        <f t="shared" si="8"/>
        <v>4</v>
      </c>
      <c r="AJ61" s="62">
        <f t="shared" si="9"/>
        <v>117.69230769230769</v>
      </c>
      <c r="AK61" s="62">
        <f t="shared" si="10"/>
        <v>4</v>
      </c>
    </row>
    <row r="62" spans="1:37" ht="20.25" customHeight="1">
      <c r="A62" s="37">
        <f>SUBTOTAL(103,B$4:B62)</f>
        <v>59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2.15</v>
      </c>
      <c r="F62" s="42">
        <f t="shared" si="0"/>
        <v>1351.6793002915451</v>
      </c>
      <c r="G62" s="42">
        <f>P!AJ63</f>
        <v>2</v>
      </c>
      <c r="H62" s="42">
        <f>G62*P!AK63</f>
        <v>1260</v>
      </c>
      <c r="I62" s="42">
        <f>S!E61</f>
        <v>0.45000000000000018</v>
      </c>
      <c r="J62" s="42">
        <f>I62*S!D61</f>
        <v>280.28571428571439</v>
      </c>
      <c r="K62" s="42">
        <f t="shared" si="1"/>
        <v>0.30000000000000027</v>
      </c>
      <c r="L62" s="42">
        <f t="shared" si="2"/>
        <v>188.60641399416926</v>
      </c>
      <c r="M62" s="43">
        <f>IF(ISERR((J62+H62)/(G62+I62)),P!AK63,(J62+H62)/(G62+I62))</f>
        <v>628.68804664723029</v>
      </c>
      <c r="N62" s="44">
        <f t="shared" si="3"/>
        <v>1540.2857142857144</v>
      </c>
      <c r="O62" s="44">
        <f t="shared" si="4"/>
        <v>1540.2857142857144</v>
      </c>
      <c r="P62" s="45" t="b">
        <f t="shared" si="5"/>
        <v>1</v>
      </c>
      <c r="Q62" s="198" t="str">
        <f t="shared" si="6"/>
        <v>OK</v>
      </c>
      <c r="S62" s="425">
        <f t="shared" si="7"/>
        <v>628.68804664723029</v>
      </c>
      <c r="T62" s="425">
        <f t="shared" si="8"/>
        <v>0.30000000000000027</v>
      </c>
      <c r="AJ62" s="62">
        <f t="shared" si="9"/>
        <v>628.68804664723029</v>
      </c>
      <c r="AK62" s="62">
        <f t="shared" si="10"/>
        <v>0.30000000000000027</v>
      </c>
    </row>
    <row r="63" spans="1:37" ht="20.25" customHeight="1">
      <c r="A63" s="37">
        <f>SUBTOTAL(103,B$4:B63)</f>
        <v>60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4.8999999999999995</v>
      </c>
      <c r="F63" s="42">
        <f t="shared" si="0"/>
        <v>3484.9146500507172</v>
      </c>
      <c r="G63" s="42">
        <f>P!AJ64</f>
        <v>4</v>
      </c>
      <c r="H63" s="42">
        <f>G63*P!AK64</f>
        <v>2925</v>
      </c>
      <c r="I63" s="42">
        <f>S!E62</f>
        <v>1.1500000000000004</v>
      </c>
      <c r="J63" s="42">
        <f>I63*S!D62</f>
        <v>737.71641791044817</v>
      </c>
      <c r="K63" s="42">
        <f t="shared" si="1"/>
        <v>0.25000000000000089</v>
      </c>
      <c r="L63" s="42">
        <f t="shared" si="2"/>
        <v>177.80176785973111</v>
      </c>
      <c r="M63" s="43">
        <f>IF(ISERR((J63+H63)/(G63+I63)),P!AK64,(J63+H63)/(G63+I63))</f>
        <v>711.20707143892196</v>
      </c>
      <c r="N63" s="44">
        <f t="shared" si="3"/>
        <v>3662.7164179104484</v>
      </c>
      <c r="O63" s="44">
        <f t="shared" si="4"/>
        <v>3662.7164179104484</v>
      </c>
      <c r="P63" s="45" t="b">
        <f t="shared" si="5"/>
        <v>1</v>
      </c>
      <c r="Q63" s="198" t="str">
        <f t="shared" si="6"/>
        <v>OK</v>
      </c>
      <c r="S63" s="425">
        <f t="shared" si="7"/>
        <v>711.20707143892196</v>
      </c>
      <c r="T63" s="425">
        <f t="shared" si="8"/>
        <v>0.25000000000000089</v>
      </c>
      <c r="AJ63" s="62">
        <f t="shared" si="9"/>
        <v>711.20707143892196</v>
      </c>
      <c r="AK63" s="62">
        <f t="shared" si="10"/>
        <v>0.25000000000000089</v>
      </c>
    </row>
    <row r="64" spans="1:37" ht="20.25" customHeight="1">
      <c r="A64" s="37">
        <f>SUBTOTAL(103,B$4:B64)</f>
        <v>61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0.2</v>
      </c>
      <c r="F64" s="42">
        <f t="shared" si="0"/>
        <v>70.612244897959187</v>
      </c>
      <c r="G64" s="42">
        <f>P!AJ65</f>
        <v>0.30000000000000004</v>
      </c>
      <c r="H64" s="42">
        <f>G64*P!AK65</f>
        <v>120</v>
      </c>
      <c r="I64" s="42">
        <f>S!E63</f>
        <v>0.39999999999999997</v>
      </c>
      <c r="J64" s="42">
        <f>I64*S!D63</f>
        <v>127.14285714285712</v>
      </c>
      <c r="K64" s="42">
        <f t="shared" si="1"/>
        <v>0.49999999999999994</v>
      </c>
      <c r="L64" s="42">
        <f t="shared" si="2"/>
        <v>176.53061224489792</v>
      </c>
      <c r="M64" s="43">
        <f>IF(ISERR((J64+H64)/(G64+I64)),P!AK65,(J64+H64)/(G64+I64))</f>
        <v>353.0612244897959</v>
      </c>
      <c r="N64" s="44">
        <f t="shared" si="3"/>
        <v>247.14285714285711</v>
      </c>
      <c r="O64" s="44">
        <f t="shared" si="4"/>
        <v>247.14285714285711</v>
      </c>
      <c r="P64" s="45" t="b">
        <f t="shared" si="5"/>
        <v>1</v>
      </c>
      <c r="Q64" s="198" t="str">
        <f t="shared" si="6"/>
        <v>OK</v>
      </c>
      <c r="S64" s="425">
        <f t="shared" si="7"/>
        <v>353.0612244897959</v>
      </c>
      <c r="T64" s="425">
        <f t="shared" si="8"/>
        <v>0.49999999999999994</v>
      </c>
      <c r="AJ64" s="62">
        <f t="shared" si="9"/>
        <v>353.0612244897959</v>
      </c>
      <c r="AK64" s="62">
        <f t="shared" si="10"/>
        <v>0.49999999999999994</v>
      </c>
    </row>
    <row r="65" spans="1:37" ht="20.25" customHeight="1">
      <c r="A65" s="37">
        <f>SUBTOTAL(103,B$4:B65)</f>
        <v>62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0.55000000000000004</v>
      </c>
      <c r="F65" s="42">
        <f t="shared" si="0"/>
        <v>160</v>
      </c>
      <c r="G65" s="42">
        <f>P!AJ66</f>
        <v>0.5</v>
      </c>
      <c r="H65" s="42">
        <f>G65*P!AK66</f>
        <v>110</v>
      </c>
      <c r="I65" s="42">
        <f>S!E64</f>
        <v>0.05</v>
      </c>
      <c r="J65" s="42">
        <f>I65*S!D64</f>
        <v>50</v>
      </c>
      <c r="K65" s="42">
        <f t="shared" si="1"/>
        <v>0</v>
      </c>
      <c r="L65" s="42">
        <f t="shared" si="2"/>
        <v>0</v>
      </c>
      <c r="M65" s="43">
        <f>IF(ISERR((J65+H65)/(G65+I65)),P!AK66,(J65+H65)/(G65+I65))</f>
        <v>290.90909090909088</v>
      </c>
      <c r="N65" s="44">
        <f t="shared" si="3"/>
        <v>160</v>
      </c>
      <c r="O65" s="44">
        <f t="shared" si="4"/>
        <v>160</v>
      </c>
      <c r="P65" s="45" t="b">
        <f t="shared" si="5"/>
        <v>1</v>
      </c>
      <c r="Q65" s="198" t="str">
        <f t="shared" si="6"/>
        <v>OK</v>
      </c>
      <c r="S65" s="425">
        <f t="shared" si="7"/>
        <v>290.90909090909088</v>
      </c>
      <c r="T65" s="425">
        <f t="shared" si="8"/>
        <v>0</v>
      </c>
      <c r="AJ65" s="62">
        <f t="shared" si="9"/>
        <v>290.90909090909088</v>
      </c>
      <c r="AK65" s="62">
        <f t="shared" si="10"/>
        <v>0</v>
      </c>
    </row>
    <row r="66" spans="1:37" ht="20.25" customHeight="1">
      <c r="A66" s="37">
        <f>SUBTOTAL(103,B$4:B66)</f>
        <v>63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1.85</v>
      </c>
      <c r="F66" s="42">
        <f t="shared" si="0"/>
        <v>1576.8269230769233</v>
      </c>
      <c r="G66" s="42">
        <f>P!AJ67</f>
        <v>1.5</v>
      </c>
      <c r="H66" s="42">
        <f>G66*P!AK67</f>
        <v>1280</v>
      </c>
      <c r="I66" s="42">
        <f>S!E65</f>
        <v>0.34999999999999964</v>
      </c>
      <c r="J66" s="42">
        <f>I66*S!D65</f>
        <v>296.82692307692275</v>
      </c>
      <c r="K66" s="42">
        <f t="shared" si="1"/>
        <v>0</v>
      </c>
      <c r="L66" s="42">
        <f t="shared" si="2"/>
        <v>0</v>
      </c>
      <c r="M66" s="43">
        <f>IF(ISERR((J66+H66)/(G66+I66)),P!AK67,(J66+H66)/(G66+I66))</f>
        <v>852.33887733887741</v>
      </c>
      <c r="N66" s="44">
        <f t="shared" si="3"/>
        <v>1576.8269230769229</v>
      </c>
      <c r="O66" s="44">
        <f t="shared" si="4"/>
        <v>1576.8269230769233</v>
      </c>
      <c r="P66" s="45" t="b">
        <f t="shared" si="5"/>
        <v>1</v>
      </c>
      <c r="Q66" s="198" t="str">
        <f t="shared" si="6"/>
        <v>OK</v>
      </c>
      <c r="S66" s="425">
        <f t="shared" si="7"/>
        <v>852.33887733887741</v>
      </c>
      <c r="T66" s="425">
        <f t="shared" si="8"/>
        <v>0</v>
      </c>
      <c r="AJ66" s="62">
        <f t="shared" si="9"/>
        <v>852.33887733887741</v>
      </c>
      <c r="AK66" s="62">
        <f t="shared" si="10"/>
        <v>0</v>
      </c>
    </row>
    <row r="67" spans="1:37" ht="20.25" customHeight="1">
      <c r="A67" s="37">
        <f>SUBTOTAL(103,B$4:B67)</f>
        <v>64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18</v>
      </c>
      <c r="F67" s="42">
        <f t="shared" si="0"/>
        <v>324</v>
      </c>
      <c r="G67" s="42">
        <f>P!AJ68</f>
        <v>14</v>
      </c>
      <c r="H67" s="42">
        <f>G67*P!AK68</f>
        <v>252</v>
      </c>
      <c r="I67" s="42">
        <f>S!E66</f>
        <v>5</v>
      </c>
      <c r="J67" s="42">
        <f>I67*S!D66</f>
        <v>90</v>
      </c>
      <c r="K67" s="42">
        <f t="shared" si="1"/>
        <v>1</v>
      </c>
      <c r="L67" s="42">
        <f t="shared" si="2"/>
        <v>18</v>
      </c>
      <c r="M67" s="43">
        <f>IF(ISERR((J67+H67)/(G67+I67)),P!AK68,(J67+H67)/(G67+I67))</f>
        <v>18</v>
      </c>
      <c r="N67" s="44">
        <f t="shared" si="3"/>
        <v>342</v>
      </c>
      <c r="O67" s="44">
        <f t="shared" si="4"/>
        <v>342</v>
      </c>
      <c r="P67" s="45" t="b">
        <f t="shared" si="5"/>
        <v>1</v>
      </c>
      <c r="Q67" s="198" t="str">
        <f t="shared" si="6"/>
        <v>OK</v>
      </c>
      <c r="S67" s="425">
        <f t="shared" si="7"/>
        <v>18</v>
      </c>
      <c r="T67" s="425">
        <f t="shared" si="8"/>
        <v>1</v>
      </c>
      <c r="AJ67" s="62">
        <f t="shared" si="9"/>
        <v>18</v>
      </c>
      <c r="AK67" s="62">
        <f t="shared" si="10"/>
        <v>1</v>
      </c>
    </row>
    <row r="68" spans="1:37" ht="20.25" customHeight="1">
      <c r="A68" s="37">
        <f>SUBTOTAL(103,B$4:B68)</f>
        <v>65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18</v>
      </c>
      <c r="F68" s="42">
        <f t="shared" si="0"/>
        <v>324</v>
      </c>
      <c r="G68" s="42">
        <f>P!AJ69</f>
        <v>14</v>
      </c>
      <c r="H68" s="42">
        <f>G68*P!AK69</f>
        <v>252</v>
      </c>
      <c r="I68" s="42">
        <f>S!E67</f>
        <v>5</v>
      </c>
      <c r="J68" s="42">
        <f>I68*S!D67</f>
        <v>90</v>
      </c>
      <c r="K68" s="42">
        <f t="shared" si="1"/>
        <v>1</v>
      </c>
      <c r="L68" s="42">
        <f t="shared" si="2"/>
        <v>18</v>
      </c>
      <c r="M68" s="43">
        <f>IF(ISERR((J68+H68)/(G68+I68)),P!AK69,(J68+H68)/(G68+I68))</f>
        <v>18</v>
      </c>
      <c r="N68" s="44">
        <f t="shared" si="3"/>
        <v>342</v>
      </c>
      <c r="O68" s="44">
        <f t="shared" si="4"/>
        <v>342</v>
      </c>
      <c r="P68" s="45" t="b">
        <f t="shared" si="5"/>
        <v>1</v>
      </c>
      <c r="Q68" s="198" t="str">
        <f t="shared" si="6"/>
        <v>OK</v>
      </c>
      <c r="S68" s="425">
        <f t="shared" si="7"/>
        <v>18</v>
      </c>
      <c r="T68" s="425">
        <f t="shared" si="8"/>
        <v>1</v>
      </c>
      <c r="AJ68" s="62">
        <f t="shared" si="9"/>
        <v>18</v>
      </c>
      <c r="AK68" s="62">
        <f t="shared" si="10"/>
        <v>1</v>
      </c>
    </row>
    <row r="69" spans="1:37" ht="20.25" customHeight="1">
      <c r="A69" s="37">
        <f>SUBTOTAL(103,B$4:B69)</f>
        <v>66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0.75</v>
      </c>
      <c r="F69" s="42">
        <f t="shared" ref="F69:F132" si="11">E69*M69</f>
        <v>4338.2595424675937</v>
      </c>
      <c r="G69" s="42">
        <f>P!AJ70</f>
        <v>0.75000000000000011</v>
      </c>
      <c r="H69" s="42">
        <f>G69*P!AK70</f>
        <v>4350</v>
      </c>
      <c r="I69" s="42">
        <f>S!E68</f>
        <v>7.871428570999961E-2</v>
      </c>
      <c r="J69" s="42">
        <f>I69*S!D68</f>
        <v>443.57021061416265</v>
      </c>
      <c r="K69" s="42">
        <f t="shared" ref="K69:K132" si="12">(G69+I69)-E69</f>
        <v>7.8714285709999721E-2</v>
      </c>
      <c r="L69" s="42">
        <f t="shared" ref="L69:L132" si="13">K69*M69</f>
        <v>455.31066814656907</v>
      </c>
      <c r="M69" s="43">
        <f>IF(ISERR((J69+H69)/(G69+I69)),P!AK70,(J69+H69)/(G69+I69))</f>
        <v>5784.346056623458</v>
      </c>
      <c r="N69" s="44">
        <f t="shared" ref="N69:N132" si="14">J69+H69</f>
        <v>4793.5702106141625</v>
      </c>
      <c r="O69" s="44">
        <f t="shared" ref="O69:O132" si="15">L69+F69</f>
        <v>4793.5702106141625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5784.346056623458</v>
      </c>
      <c r="T69" s="425">
        <f t="shared" ref="T69:T132" si="19">K69</f>
        <v>7.8714285709999721E-2</v>
      </c>
      <c r="AJ69" s="62">
        <f t="shared" ref="AJ69:AJ132" si="20">M69</f>
        <v>5784.346056623458</v>
      </c>
      <c r="AK69" s="62">
        <f t="shared" ref="AK69:AK132" si="21">K69</f>
        <v>7.8714285709999721E-2</v>
      </c>
    </row>
    <row r="70" spans="1:37" ht="20.25" customHeight="1">
      <c r="A70" s="37">
        <f>SUBTOTAL(103,B$4:B70)</f>
        <v>67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1.56</v>
      </c>
      <c r="F70" s="42">
        <f t="shared" si="11"/>
        <v>923.81709972158035</v>
      </c>
      <c r="G70" s="42">
        <f>P!AJ71</f>
        <v>1.5</v>
      </c>
      <c r="H70" s="42">
        <f>G70*P!AK71</f>
        <v>890</v>
      </c>
      <c r="I70" s="42">
        <f>S!E69</f>
        <v>0.42999999999999905</v>
      </c>
      <c r="J70" s="42">
        <f>I70*S!D69</f>
        <v>252.92756568118531</v>
      </c>
      <c r="K70" s="42">
        <f t="shared" si="12"/>
        <v>0.369999999999999</v>
      </c>
      <c r="L70" s="42">
        <f t="shared" si="13"/>
        <v>219.11046595960499</v>
      </c>
      <c r="M70" s="43">
        <f>IF(ISERR((J70+H70)/(G70+I70)),P!AK71,(J70+H70)/(G70+I70))</f>
        <v>592.19044853947457</v>
      </c>
      <c r="N70" s="44">
        <f t="shared" si="14"/>
        <v>1142.9275656811853</v>
      </c>
      <c r="O70" s="44">
        <f t="shared" si="15"/>
        <v>1142.9275656811853</v>
      </c>
      <c r="P70" s="45" t="b">
        <f t="shared" si="16"/>
        <v>1</v>
      </c>
      <c r="Q70" s="198" t="str">
        <f t="shared" si="17"/>
        <v>OK</v>
      </c>
      <c r="S70" s="425">
        <f t="shared" si="18"/>
        <v>592.19044853947457</v>
      </c>
      <c r="T70" s="425">
        <f t="shared" si="19"/>
        <v>0.369999999999999</v>
      </c>
      <c r="AJ70" s="62">
        <f t="shared" si="20"/>
        <v>592.19044853947457</v>
      </c>
      <c r="AK70" s="62">
        <f t="shared" si="21"/>
        <v>0.369999999999999</v>
      </c>
    </row>
    <row r="71" spans="1:37" ht="20.25" customHeight="1">
      <c r="A71" s="37">
        <f>SUBTOTAL(103,B$4:B71)</f>
        <v>68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0.38000000000000006</v>
      </c>
      <c r="F71" s="42">
        <f t="shared" si="11"/>
        <v>693.04761904761904</v>
      </c>
      <c r="G71" s="42">
        <f>P!AJ72</f>
        <v>0.35000000000000003</v>
      </c>
      <c r="H71" s="42">
        <f>G71*P!AK72</f>
        <v>640</v>
      </c>
      <c r="I71" s="42">
        <f>S!E70</f>
        <v>6.9999999999999979E-2</v>
      </c>
      <c r="J71" s="42">
        <f>I71*S!D70</f>
        <v>125.99999999999996</v>
      </c>
      <c r="K71" s="42">
        <f t="shared" si="12"/>
        <v>3.999999999999998E-2</v>
      </c>
      <c r="L71" s="42">
        <f t="shared" si="13"/>
        <v>72.952380952380906</v>
      </c>
      <c r="M71" s="43">
        <f>IF(ISERR((J71+H71)/(G71+I71)),P!AK72,(J71+H71)/(G71+I71))</f>
        <v>1823.8095238095236</v>
      </c>
      <c r="N71" s="44">
        <f t="shared" si="14"/>
        <v>766</v>
      </c>
      <c r="O71" s="44">
        <f t="shared" si="15"/>
        <v>766</v>
      </c>
      <c r="P71" s="45" t="b">
        <f t="shared" si="16"/>
        <v>1</v>
      </c>
      <c r="Q71" s="198" t="str">
        <f t="shared" si="17"/>
        <v>OK</v>
      </c>
      <c r="S71" s="425">
        <f t="shared" si="18"/>
        <v>1823.8095238095236</v>
      </c>
      <c r="T71" s="425">
        <f t="shared" si="19"/>
        <v>3.999999999999998E-2</v>
      </c>
      <c r="AJ71" s="62">
        <f t="shared" si="20"/>
        <v>1823.8095238095236</v>
      </c>
      <c r="AK71" s="62">
        <f t="shared" si="21"/>
        <v>3.999999999999998E-2</v>
      </c>
    </row>
    <row r="72" spans="1:37" ht="20.25" customHeight="1">
      <c r="A72" s="37">
        <f>SUBTOTAL(103,B$4:B72)</f>
        <v>69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16</v>
      </c>
      <c r="F72" s="42">
        <f t="shared" si="11"/>
        <v>130</v>
      </c>
      <c r="G72" s="42">
        <f>P!AJ73</f>
        <v>14</v>
      </c>
      <c r="H72" s="42">
        <f>G72*P!AK73</f>
        <v>114</v>
      </c>
      <c r="I72" s="42">
        <f>S!E71</f>
        <v>2</v>
      </c>
      <c r="J72" s="42">
        <f>I72*S!D71</f>
        <v>16</v>
      </c>
      <c r="K72" s="42">
        <f t="shared" si="12"/>
        <v>0</v>
      </c>
      <c r="L72" s="42">
        <f t="shared" si="13"/>
        <v>0</v>
      </c>
      <c r="M72" s="43">
        <f>IF(ISERR((J72+H72)/(G72+I72)),P!AK73,(J72+H72)/(G72+I72))</f>
        <v>8.125</v>
      </c>
      <c r="N72" s="44">
        <f t="shared" si="14"/>
        <v>130</v>
      </c>
      <c r="O72" s="44">
        <f t="shared" si="15"/>
        <v>130</v>
      </c>
      <c r="P72" s="45" t="b">
        <f t="shared" si="16"/>
        <v>1</v>
      </c>
      <c r="Q72" s="198" t="str">
        <f t="shared" si="17"/>
        <v>OK</v>
      </c>
      <c r="S72" s="425">
        <f t="shared" si="18"/>
        <v>8.125</v>
      </c>
      <c r="T72" s="425">
        <f t="shared" si="19"/>
        <v>0</v>
      </c>
      <c r="AJ72" s="62">
        <f t="shared" si="20"/>
        <v>8.125</v>
      </c>
      <c r="AK72" s="62">
        <f t="shared" si="21"/>
        <v>0</v>
      </c>
    </row>
    <row r="73" spans="1:37" ht="20.25" customHeight="1">
      <c r="A73" s="37">
        <f>SUBTOTAL(103,B$4:B73)</f>
        <v>70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5.3999999999999995</v>
      </c>
      <c r="F73" s="42">
        <f t="shared" si="11"/>
        <v>4439.6667519181574</v>
      </c>
      <c r="G73" s="42">
        <f>P!AJ74</f>
        <v>5.4</v>
      </c>
      <c r="H73" s="42">
        <f>G73*P!AK74</f>
        <v>4440</v>
      </c>
      <c r="I73" s="42">
        <f>S!E72</f>
        <v>0.10000000000000053</v>
      </c>
      <c r="J73" s="42">
        <f>I73*S!D72</f>
        <v>81.882802879606388</v>
      </c>
      <c r="K73" s="42">
        <f t="shared" si="12"/>
        <v>0.10000000000000142</v>
      </c>
      <c r="L73" s="42">
        <f t="shared" si="13"/>
        <v>82.216050961448531</v>
      </c>
      <c r="M73" s="43">
        <f>IF(ISERR((J73+H73)/(G73+I73)),P!AK74,(J73+H73)/(G73+I73))</f>
        <v>822.16050961447365</v>
      </c>
      <c r="N73" s="44">
        <f t="shared" si="14"/>
        <v>4521.8828028796061</v>
      </c>
      <c r="O73" s="44">
        <f t="shared" si="15"/>
        <v>4521.8828028796061</v>
      </c>
      <c r="P73" s="45" t="b">
        <f t="shared" si="16"/>
        <v>1</v>
      </c>
      <c r="Q73" s="198" t="str">
        <f t="shared" si="17"/>
        <v>OK</v>
      </c>
      <c r="S73" s="425">
        <f t="shared" si="18"/>
        <v>822.16050961447365</v>
      </c>
      <c r="T73" s="425">
        <f t="shared" si="19"/>
        <v>0.10000000000000142</v>
      </c>
      <c r="AJ73" s="62">
        <f t="shared" si="20"/>
        <v>822.16050961447365</v>
      </c>
      <c r="AK73" s="62">
        <f t="shared" si="21"/>
        <v>0.10000000000000142</v>
      </c>
    </row>
    <row r="74" spans="1:37" ht="20.25" customHeight="1">
      <c r="A74" s="37">
        <f>SUBTOTAL(103,B$4:B74)</f>
        <v>71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5.6</v>
      </c>
      <c r="F74" s="42">
        <f t="shared" si="11"/>
        <v>3806.183382985766</v>
      </c>
      <c r="G74" s="42">
        <f>P!AJ75</f>
        <v>5.4</v>
      </c>
      <c r="H74" s="42">
        <f>G74*P!AK75</f>
        <v>3680</v>
      </c>
      <c r="I74" s="42">
        <f>S!E73</f>
        <v>0.29999999999999982</v>
      </c>
      <c r="J74" s="42">
        <f>I74*S!D73</f>
        <v>194.15094339622632</v>
      </c>
      <c r="K74" s="42">
        <f t="shared" si="12"/>
        <v>0.10000000000000053</v>
      </c>
      <c r="L74" s="42">
        <f t="shared" si="13"/>
        <v>67.967560410460479</v>
      </c>
      <c r="M74" s="43">
        <f>IF(ISERR((J74+H74)/(G74+I74)),P!AK75,(J74+H74)/(G74+I74))</f>
        <v>679.67560410460112</v>
      </c>
      <c r="N74" s="44">
        <f t="shared" si="14"/>
        <v>3874.1509433962265</v>
      </c>
      <c r="O74" s="44">
        <f t="shared" si="15"/>
        <v>3874.1509433962265</v>
      </c>
      <c r="P74" s="45" t="b">
        <f t="shared" si="16"/>
        <v>1</v>
      </c>
      <c r="Q74" s="198" t="str">
        <f t="shared" si="17"/>
        <v>OK</v>
      </c>
      <c r="S74" s="425">
        <f t="shared" si="18"/>
        <v>679.67560410460112</v>
      </c>
      <c r="T74" s="425">
        <f t="shared" si="19"/>
        <v>0.10000000000000053</v>
      </c>
      <c r="AJ74" s="62">
        <f t="shared" si="20"/>
        <v>679.67560410460112</v>
      </c>
      <c r="AK74" s="62">
        <f t="shared" si="21"/>
        <v>0.10000000000000053</v>
      </c>
    </row>
    <row r="75" spans="1:37" ht="20.25" customHeight="1">
      <c r="A75" s="40">
        <f>SUBTOTAL(103,B$4:B75)</f>
        <v>72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73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2.3999999999999995</v>
      </c>
      <c r="F76" s="42">
        <f t="shared" si="11"/>
        <v>4097.7334238154153</v>
      </c>
      <c r="G76" s="42">
        <f>P!AJ77</f>
        <v>0</v>
      </c>
      <c r="H76" s="42">
        <f>G76*P!AK77</f>
        <v>0</v>
      </c>
      <c r="I76" s="42">
        <f>S!E75</f>
        <v>2.75</v>
      </c>
      <c r="J76" s="42">
        <f>I76*S!D75</f>
        <v>4695.3195481218318</v>
      </c>
      <c r="K76" s="42">
        <f t="shared" si="12"/>
        <v>0.35000000000000053</v>
      </c>
      <c r="L76" s="42">
        <f t="shared" si="13"/>
        <v>597.58612430641585</v>
      </c>
      <c r="M76" s="43">
        <f>IF(ISERR((J76+H76)/(G76+I76)),P!AK77,(J76+H76)/(G76+I76))</f>
        <v>1707.3889265897569</v>
      </c>
      <c r="N76" s="44">
        <f t="shared" si="14"/>
        <v>4695.3195481218318</v>
      </c>
      <c r="O76" s="44">
        <f t="shared" si="15"/>
        <v>4695.3195481218308</v>
      </c>
      <c r="P76" s="45" t="b">
        <f t="shared" si="16"/>
        <v>1</v>
      </c>
      <c r="Q76" s="198" t="str">
        <f t="shared" si="17"/>
        <v>OK</v>
      </c>
      <c r="S76" s="425">
        <f t="shared" si="18"/>
        <v>1707.3889265897569</v>
      </c>
      <c r="T76" s="425">
        <f t="shared" si="19"/>
        <v>0.35000000000000053</v>
      </c>
      <c r="AJ76" s="62">
        <f t="shared" si="20"/>
        <v>1707.3889265897569</v>
      </c>
      <c r="AK76" s="62">
        <f t="shared" si="21"/>
        <v>0.35000000000000053</v>
      </c>
    </row>
    <row r="77" spans="1:37" ht="20.25" customHeight="1">
      <c r="A77" s="40">
        <f>SUBTOTAL(103,B$4:B77)</f>
        <v>74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75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0.27500000000000002</v>
      </c>
      <c r="F78" s="42">
        <f t="shared" si="11"/>
        <v>982.90841631105309</v>
      </c>
      <c r="G78" s="42">
        <f>P!AJ79</f>
        <v>0.2</v>
      </c>
      <c r="H78" s="42">
        <f>G78*P!AK79</f>
        <v>720</v>
      </c>
      <c r="I78" s="42">
        <f>S!E77</f>
        <v>7.5000000000000094E-2</v>
      </c>
      <c r="J78" s="42">
        <f>I78*S!D77</f>
        <v>262.90841631105354</v>
      </c>
      <c r="K78" s="42">
        <f t="shared" si="12"/>
        <v>0</v>
      </c>
      <c r="L78" s="42">
        <f t="shared" si="13"/>
        <v>0</v>
      </c>
      <c r="M78" s="43">
        <f>IF(ISERR((J78+H78)/(G78+I78)),P!AK79,(J78+H78)/(G78+I78))</f>
        <v>3574.2124229492838</v>
      </c>
      <c r="N78" s="44">
        <f t="shared" si="14"/>
        <v>982.90841631105354</v>
      </c>
      <c r="O78" s="44">
        <f t="shared" si="15"/>
        <v>982.90841631105309</v>
      </c>
      <c r="P78" s="45" t="b">
        <f t="shared" si="16"/>
        <v>1</v>
      </c>
      <c r="Q78" s="198" t="str">
        <f t="shared" si="17"/>
        <v>OK</v>
      </c>
      <c r="S78" s="425">
        <f t="shared" si="18"/>
        <v>3574.2124229492838</v>
      </c>
      <c r="T78" s="425">
        <f t="shared" si="19"/>
        <v>0</v>
      </c>
      <c r="AJ78" s="62">
        <f t="shared" si="20"/>
        <v>3574.2124229492838</v>
      </c>
      <c r="AK78" s="62">
        <f t="shared" si="21"/>
        <v>0</v>
      </c>
    </row>
    <row r="79" spans="1:37" ht="20.25" customHeight="1">
      <c r="A79" s="37">
        <f>SUBTOTAL(103,B$4:B79)</f>
        <v>76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0.31000000000000005</v>
      </c>
      <c r="F79" s="42">
        <f t="shared" si="11"/>
        <v>165.51134453781515</v>
      </c>
      <c r="G79" s="42">
        <f>P!AJ80</f>
        <v>0.2</v>
      </c>
      <c r="H79" s="42">
        <f>G79*P!AK80</f>
        <v>115</v>
      </c>
      <c r="I79" s="42">
        <f>S!E78</f>
        <v>0.15000000000000002</v>
      </c>
      <c r="J79" s="42">
        <f>I79*S!D78</f>
        <v>71.867647058823536</v>
      </c>
      <c r="K79" s="42">
        <f t="shared" si="12"/>
        <v>3.999999999999998E-2</v>
      </c>
      <c r="L79" s="42">
        <f t="shared" si="13"/>
        <v>21.356302521008391</v>
      </c>
      <c r="M79" s="43">
        <f>IF(ISERR((J79+H79)/(G79+I79)),P!AK80,(J79+H79)/(G79+I79))</f>
        <v>533.90756302521004</v>
      </c>
      <c r="N79" s="44">
        <f t="shared" si="14"/>
        <v>186.86764705882354</v>
      </c>
      <c r="O79" s="44">
        <f t="shared" si="15"/>
        <v>186.86764705882354</v>
      </c>
      <c r="P79" s="45" t="b">
        <f t="shared" si="16"/>
        <v>1</v>
      </c>
      <c r="Q79" s="198" t="str">
        <f t="shared" si="17"/>
        <v>OK</v>
      </c>
      <c r="S79" s="425">
        <f t="shared" si="18"/>
        <v>533.90756302521004</v>
      </c>
      <c r="T79" s="425">
        <f t="shared" si="19"/>
        <v>3.999999999999998E-2</v>
      </c>
      <c r="AJ79" s="62">
        <f t="shared" si="20"/>
        <v>533.90756302521004</v>
      </c>
      <c r="AK79" s="62">
        <f t="shared" si="21"/>
        <v>3.999999999999998E-2</v>
      </c>
    </row>
    <row r="80" spans="1:37" ht="20.25" customHeight="1">
      <c r="A80" s="37">
        <f>SUBTOTAL(103,B$4:B80)</f>
        <v>77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4.4999999999999998E-2</v>
      </c>
      <c r="F80" s="42">
        <f t="shared" si="11"/>
        <v>18</v>
      </c>
      <c r="G80" s="42">
        <f>P!AJ81</f>
        <v>0.05</v>
      </c>
      <c r="H80" s="42">
        <f>G80*P!AK81</f>
        <v>20</v>
      </c>
      <c r="I80" s="42">
        <f>S!E79</f>
        <v>0</v>
      </c>
      <c r="J80" s="42">
        <f>I80*S!D79</f>
        <v>0</v>
      </c>
      <c r="K80" s="42">
        <f t="shared" si="12"/>
        <v>5.0000000000000044E-3</v>
      </c>
      <c r="L80" s="42">
        <f t="shared" si="13"/>
        <v>2.0000000000000018</v>
      </c>
      <c r="M80" s="43">
        <f>IF(ISERR((J80+H80)/(G80+I80)),P!AK81,(J80+H80)/(G80+I80))</f>
        <v>400</v>
      </c>
      <c r="N80" s="44">
        <f t="shared" si="14"/>
        <v>20</v>
      </c>
      <c r="O80" s="44">
        <f t="shared" si="15"/>
        <v>20</v>
      </c>
      <c r="P80" s="45" t="b">
        <f t="shared" si="16"/>
        <v>1</v>
      </c>
      <c r="Q80" s="198" t="str">
        <f t="shared" si="17"/>
        <v>OK</v>
      </c>
      <c r="S80" s="425">
        <f t="shared" si="18"/>
        <v>400</v>
      </c>
      <c r="T80" s="425">
        <f t="shared" si="19"/>
        <v>5.0000000000000044E-3</v>
      </c>
      <c r="AJ80" s="62">
        <f t="shared" si="20"/>
        <v>400</v>
      </c>
      <c r="AK80" s="62">
        <f t="shared" si="21"/>
        <v>5.0000000000000044E-3</v>
      </c>
    </row>
    <row r="81" spans="1:37" ht="20.25" customHeight="1">
      <c r="A81" s="37">
        <f>SUBTOTAL(103,B$4:B81)</f>
        <v>78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12.1</v>
      </c>
      <c r="F81" s="42">
        <f t="shared" si="11"/>
        <v>2177.9993653874058</v>
      </c>
      <c r="G81" s="42">
        <f>P!AJ82</f>
        <v>9</v>
      </c>
      <c r="H81" s="42">
        <f>G81*P!AK82</f>
        <v>1620</v>
      </c>
      <c r="I81" s="42">
        <f>S!E80</f>
        <v>3.1499999999999986</v>
      </c>
      <c r="J81" s="42">
        <f>I81*S!D80</f>
        <v>566.99936276503968</v>
      </c>
      <c r="K81" s="42">
        <f t="shared" si="12"/>
        <v>4.9999999999998934E-2</v>
      </c>
      <c r="L81" s="42">
        <f t="shared" si="13"/>
        <v>8.9999973776337168</v>
      </c>
      <c r="M81" s="43">
        <f>IF(ISERR((J81+H81)/(G81+I81)),P!AK82,(J81+H81)/(G81+I81))</f>
        <v>179.99994755267818</v>
      </c>
      <c r="N81" s="44">
        <f t="shared" si="14"/>
        <v>2186.9993627650397</v>
      </c>
      <c r="O81" s="44">
        <f t="shared" si="15"/>
        <v>2186.9993627650397</v>
      </c>
      <c r="P81" s="45" t="b">
        <f t="shared" si="16"/>
        <v>1</v>
      </c>
      <c r="Q81" s="198" t="str">
        <f t="shared" si="17"/>
        <v>OK</v>
      </c>
      <c r="S81" s="425">
        <f t="shared" si="18"/>
        <v>179.99994755267818</v>
      </c>
      <c r="T81" s="425">
        <f t="shared" si="19"/>
        <v>4.9999999999998934E-2</v>
      </c>
      <c r="AJ81" s="62">
        <f t="shared" si="20"/>
        <v>179.99994755267818</v>
      </c>
      <c r="AK81" s="62">
        <f t="shared" si="21"/>
        <v>4.9999999999998934E-2</v>
      </c>
    </row>
    <row r="82" spans="1:37" ht="20.25" customHeight="1">
      <c r="A82" s="40">
        <f>SUBTOTAL(103,B$4:B82)</f>
        <v>79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customHeight="1">
      <c r="A83" s="40">
        <f>SUBTOTAL(103,B$4:B83)</f>
        <v>80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81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0.01</v>
      </c>
      <c r="F84" s="42">
        <f t="shared" si="11"/>
        <v>29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0.14000000000000004</v>
      </c>
      <c r="L84" s="42">
        <f t="shared" si="13"/>
        <v>406.00000000000011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435.00000000000011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0.14000000000000004</v>
      </c>
      <c r="AJ84" s="62">
        <f t="shared" si="20"/>
        <v>2900</v>
      </c>
      <c r="AK84" s="62">
        <f t="shared" si="21"/>
        <v>0.14000000000000004</v>
      </c>
    </row>
    <row r="85" spans="1:37" ht="20.25" customHeight="1">
      <c r="A85" s="37">
        <f>SUBTOTAL(103,B$4:B85)</f>
        <v>82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0.23500000000000001</v>
      </c>
      <c r="F85" s="42">
        <f t="shared" si="11"/>
        <v>660.77377049180336</v>
      </c>
      <c r="G85" s="42">
        <f>P!AJ86</f>
        <v>0</v>
      </c>
      <c r="H85" s="42">
        <f>G85*P!AK86</f>
        <v>0</v>
      </c>
      <c r="I85" s="42">
        <f>S!E84</f>
        <v>0.25499999999999995</v>
      </c>
      <c r="J85" s="42">
        <f>I85*S!D84</f>
        <v>717.00983606557361</v>
      </c>
      <c r="K85" s="42">
        <f t="shared" si="12"/>
        <v>1.9999999999999934E-2</v>
      </c>
      <c r="L85" s="42">
        <f t="shared" si="13"/>
        <v>56.236065573770311</v>
      </c>
      <c r="M85" s="43">
        <f>IF(ISERR((J85+H85)/(G85+I85)),P!AK86,(J85+H85)/(G85+I85))</f>
        <v>2811.8032786885246</v>
      </c>
      <c r="N85" s="44">
        <f t="shared" si="14"/>
        <v>717.00983606557361</v>
      </c>
      <c r="O85" s="44">
        <f t="shared" si="15"/>
        <v>717.00983606557372</v>
      </c>
      <c r="P85" s="45" t="b">
        <f t="shared" si="16"/>
        <v>1</v>
      </c>
      <c r="Q85" s="198" t="str">
        <f t="shared" si="17"/>
        <v>OK</v>
      </c>
      <c r="S85" s="425">
        <f t="shared" si="18"/>
        <v>2811.8032786885246</v>
      </c>
      <c r="T85" s="425">
        <f t="shared" si="19"/>
        <v>1.9999999999999934E-2</v>
      </c>
      <c r="AJ85" s="62">
        <f t="shared" si="20"/>
        <v>2811.8032786885246</v>
      </c>
      <c r="AK85" s="62">
        <f t="shared" si="21"/>
        <v>1.9999999999999934E-2</v>
      </c>
    </row>
    <row r="86" spans="1:37" ht="20.25" customHeight="1">
      <c r="A86" s="37">
        <f>SUBTOTAL(103,B$4:B86)</f>
        <v>83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0.2</v>
      </c>
      <c r="F86" s="42">
        <f t="shared" si="11"/>
        <v>40.400000000000006</v>
      </c>
      <c r="G86" s="42">
        <f>P!AJ87</f>
        <v>0.2</v>
      </c>
      <c r="H86" s="42">
        <f>G86*P!AK87</f>
        <v>40</v>
      </c>
      <c r="I86" s="42">
        <f>S!E85</f>
        <v>4.9999999999999989E-2</v>
      </c>
      <c r="J86" s="42">
        <f>I86*S!D85</f>
        <v>10.499999999999998</v>
      </c>
      <c r="K86" s="42">
        <f t="shared" si="12"/>
        <v>4.9999999999999989E-2</v>
      </c>
      <c r="L86" s="42">
        <f t="shared" si="13"/>
        <v>10.099999999999998</v>
      </c>
      <c r="M86" s="43">
        <f>IF(ISERR((J86+H86)/(G86+I86)),P!AK87,(J86+H86)/(G86+I86))</f>
        <v>202</v>
      </c>
      <c r="N86" s="44">
        <f t="shared" si="14"/>
        <v>50.5</v>
      </c>
      <c r="O86" s="44">
        <f t="shared" si="15"/>
        <v>50.5</v>
      </c>
      <c r="P86" s="45" t="b">
        <f t="shared" si="16"/>
        <v>1</v>
      </c>
      <c r="Q86" s="198" t="str">
        <f t="shared" si="17"/>
        <v>OK</v>
      </c>
      <c r="S86" s="425">
        <f t="shared" si="18"/>
        <v>202</v>
      </c>
      <c r="T86" s="425">
        <f t="shared" si="19"/>
        <v>4.9999999999999989E-2</v>
      </c>
      <c r="AJ86" s="62">
        <f t="shared" si="20"/>
        <v>202</v>
      </c>
      <c r="AK86" s="62">
        <f t="shared" si="21"/>
        <v>4.9999999999999989E-2</v>
      </c>
    </row>
    <row r="87" spans="1:37" ht="20.25" customHeight="1">
      <c r="A87" s="37">
        <f>SUBTOTAL(103,B$4:B87)</f>
        <v>84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0.9</v>
      </c>
      <c r="F87" s="42">
        <f t="shared" si="11"/>
        <v>1123.0434782608695</v>
      </c>
      <c r="G87" s="42">
        <f>P!AJ88</f>
        <v>1.1000000000000001</v>
      </c>
      <c r="H87" s="42">
        <f>G87*P!AK88</f>
        <v>1344.9999999999998</v>
      </c>
      <c r="I87" s="42">
        <f>S!E86</f>
        <v>4.9999999999999933E-2</v>
      </c>
      <c r="J87" s="42">
        <f>I87*S!D86</f>
        <v>89.999999999999886</v>
      </c>
      <c r="K87" s="42">
        <f t="shared" si="12"/>
        <v>0.24999999999999989</v>
      </c>
      <c r="L87" s="42">
        <f t="shared" si="13"/>
        <v>311.95652173913027</v>
      </c>
      <c r="M87" s="43">
        <f>IF(ISERR((J87+H87)/(G87+I87)),P!AK88,(J87+H87)/(G87+I87))</f>
        <v>1247.8260869565215</v>
      </c>
      <c r="N87" s="44">
        <f t="shared" si="14"/>
        <v>1434.9999999999995</v>
      </c>
      <c r="O87" s="44">
        <f t="shared" si="15"/>
        <v>1434.9999999999998</v>
      </c>
      <c r="P87" s="45" t="b">
        <f t="shared" si="16"/>
        <v>1</v>
      </c>
      <c r="Q87" s="198" t="str">
        <f t="shared" si="17"/>
        <v>OK</v>
      </c>
      <c r="S87" s="425">
        <f t="shared" si="18"/>
        <v>1247.8260869565215</v>
      </c>
      <c r="T87" s="425">
        <f t="shared" si="19"/>
        <v>0.24999999999999989</v>
      </c>
      <c r="AJ87" s="62">
        <f t="shared" si="20"/>
        <v>1247.8260869565215</v>
      </c>
      <c r="AK87" s="62">
        <f t="shared" si="21"/>
        <v>0.24999999999999989</v>
      </c>
    </row>
    <row r="88" spans="1:37" ht="20.25" customHeight="1">
      <c r="A88" s="37">
        <f>SUBTOTAL(103,B$4:B88)</f>
        <v>85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24</v>
      </c>
      <c r="F88" s="42">
        <f t="shared" si="11"/>
        <v>1617.599999999914</v>
      </c>
      <c r="G88" s="42">
        <f>P!AJ89</f>
        <v>28</v>
      </c>
      <c r="H88" s="42">
        <f>G88*P!AK89</f>
        <v>1888</v>
      </c>
      <c r="I88" s="42">
        <f>S!E87</f>
        <v>2</v>
      </c>
      <c r="J88" s="42">
        <f>I88*S!D87</f>
        <v>133.99999999989254</v>
      </c>
      <c r="K88" s="42">
        <f t="shared" si="12"/>
        <v>6</v>
      </c>
      <c r="L88" s="42">
        <f t="shared" si="13"/>
        <v>404.39999999997849</v>
      </c>
      <c r="M88" s="43">
        <f>IF(ISERR((J88+H88)/(G88+I88)),P!AK89,(J88+H88)/(G88+I88))</f>
        <v>67.39999999999641</v>
      </c>
      <c r="N88" s="44">
        <f t="shared" si="14"/>
        <v>2021.9999999998925</v>
      </c>
      <c r="O88" s="44">
        <f t="shared" si="15"/>
        <v>2021.9999999998925</v>
      </c>
      <c r="P88" s="45" t="b">
        <f t="shared" si="16"/>
        <v>1</v>
      </c>
      <c r="Q88" s="198" t="str">
        <f t="shared" si="17"/>
        <v>OK</v>
      </c>
      <c r="S88" s="425">
        <f t="shared" si="18"/>
        <v>67.39999999999641</v>
      </c>
      <c r="T88" s="425">
        <f t="shared" si="19"/>
        <v>6</v>
      </c>
      <c r="AJ88" s="62">
        <f t="shared" si="20"/>
        <v>67.39999999999641</v>
      </c>
      <c r="AK88" s="62">
        <f t="shared" si="21"/>
        <v>6</v>
      </c>
    </row>
    <row r="89" spans="1:37" ht="20.25" customHeight="1">
      <c r="A89" s="37">
        <f>SUBTOTAL(103,B$4:B89)</f>
        <v>86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25.5</v>
      </c>
      <c r="F89" s="42">
        <f t="shared" si="11"/>
        <v>2860.7326481927662</v>
      </c>
      <c r="G89" s="42">
        <f>P!AJ90</f>
        <v>20</v>
      </c>
      <c r="H89" s="42">
        <f>G89*P!AK90</f>
        <v>2200</v>
      </c>
      <c r="I89" s="42">
        <f>S!E88</f>
        <v>8.75</v>
      </c>
      <c r="J89" s="42">
        <f>I89*S!D88</f>
        <v>1025.3358288447851</v>
      </c>
      <c r="K89" s="42">
        <f t="shared" si="12"/>
        <v>3.25</v>
      </c>
      <c r="L89" s="42">
        <f t="shared" si="13"/>
        <v>364.6031806520192</v>
      </c>
      <c r="M89" s="43">
        <f>IF(ISERR((J89+H89)/(G89+I89)),P!AK90,(J89+H89)/(G89+I89))</f>
        <v>112.18559404677514</v>
      </c>
      <c r="N89" s="44">
        <f t="shared" si="14"/>
        <v>3225.3358288447853</v>
      </c>
      <c r="O89" s="44">
        <f t="shared" si="15"/>
        <v>3225.3358288447853</v>
      </c>
      <c r="P89" s="45" t="b">
        <f t="shared" si="16"/>
        <v>1</v>
      </c>
      <c r="Q89" s="198" t="str">
        <f t="shared" si="17"/>
        <v>OK</v>
      </c>
      <c r="S89" s="425">
        <f t="shared" si="18"/>
        <v>112.18559404677514</v>
      </c>
      <c r="T89" s="425">
        <f t="shared" si="19"/>
        <v>3.25</v>
      </c>
      <c r="AJ89" s="62">
        <f t="shared" si="20"/>
        <v>112.18559404677514</v>
      </c>
      <c r="AK89" s="62">
        <f t="shared" si="21"/>
        <v>3.25</v>
      </c>
    </row>
    <row r="90" spans="1:37" ht="20.25" customHeight="1">
      <c r="A90" s="37">
        <f>SUBTOTAL(103,B$4:B90)</f>
        <v>87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2524</v>
      </c>
      <c r="F90" s="42">
        <f t="shared" si="11"/>
        <v>29350.89311956579</v>
      </c>
      <c r="G90" s="42">
        <f>P!AJ91</f>
        <v>2600</v>
      </c>
      <c r="H90" s="42">
        <f>G90*P!AK91</f>
        <v>30236</v>
      </c>
      <c r="I90" s="42">
        <f>S!E89</f>
        <v>12</v>
      </c>
      <c r="J90" s="42">
        <f>I90*S!D89</f>
        <v>138.22061343337623</v>
      </c>
      <c r="K90" s="42">
        <f t="shared" si="12"/>
        <v>88</v>
      </c>
      <c r="L90" s="42">
        <f t="shared" si="13"/>
        <v>1023.3274938675869</v>
      </c>
      <c r="M90" s="43">
        <f>IF(ISERR((J90+H90)/(G90+I90)),P!AK91,(J90+H90)/(G90+I90))</f>
        <v>11.628721521222579</v>
      </c>
      <c r="N90" s="44">
        <f t="shared" si="14"/>
        <v>30374.220613433376</v>
      </c>
      <c r="O90" s="44">
        <f t="shared" si="15"/>
        <v>30374.220613433376</v>
      </c>
      <c r="P90" s="45" t="b">
        <f t="shared" si="16"/>
        <v>1</v>
      </c>
      <c r="Q90" s="198" t="str">
        <f t="shared" si="17"/>
        <v>OK</v>
      </c>
      <c r="S90" s="425">
        <f t="shared" si="18"/>
        <v>11.628721521222579</v>
      </c>
      <c r="T90" s="425">
        <f t="shared" si="19"/>
        <v>88</v>
      </c>
      <c r="AJ90" s="62">
        <f t="shared" si="20"/>
        <v>11.628721521222579</v>
      </c>
      <c r="AK90" s="62">
        <f t="shared" si="21"/>
        <v>88</v>
      </c>
    </row>
    <row r="91" spans="1:37" ht="20.25" customHeight="1">
      <c r="A91" s="40">
        <f>SUBTOTAL(103,B$4:B91)</f>
        <v>88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89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0</v>
      </c>
      <c r="J92" s="42">
        <f>I92*S!D91</f>
        <v>0</v>
      </c>
      <c r="K92" s="42">
        <f t="shared" si="12"/>
        <v>0</v>
      </c>
      <c r="L92" s="42">
        <f t="shared" si="13"/>
        <v>0</v>
      </c>
      <c r="M92" s="43">
        <f>IF(ISERR((J92+H92)/(G92+I92)),P!AK93,(J92+H92)/(G92+I92))</f>
        <v>347.5</v>
      </c>
      <c r="N92" s="44">
        <f t="shared" si="14"/>
        <v>0</v>
      </c>
      <c r="O92" s="44">
        <f t="shared" si="15"/>
        <v>0</v>
      </c>
      <c r="P92" s="45" t="b">
        <f t="shared" si="16"/>
        <v>1</v>
      </c>
      <c r="Q92" s="198" t="str">
        <f t="shared" si="17"/>
        <v>×</v>
      </c>
      <c r="S92" s="425">
        <f t="shared" si="18"/>
        <v>347.5</v>
      </c>
      <c r="T92" s="425">
        <f t="shared" si="19"/>
        <v>0</v>
      </c>
      <c r="AJ92" s="62">
        <f t="shared" si="20"/>
        <v>347.5</v>
      </c>
      <c r="AK92" s="62">
        <f t="shared" si="21"/>
        <v>0</v>
      </c>
    </row>
    <row r="93" spans="1:37" ht="20.25" customHeight="1">
      <c r="A93" s="37">
        <f>SUBTOTAL(103,B$4:B93)</f>
        <v>90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1</v>
      </c>
      <c r="F93" s="42">
        <f t="shared" si="11"/>
        <v>220.00000000000003</v>
      </c>
      <c r="G93" s="42">
        <f>P!AJ94</f>
        <v>1</v>
      </c>
      <c r="H93" s="42">
        <f>G93*P!AK94</f>
        <v>220</v>
      </c>
      <c r="I93" s="42">
        <f>S!E92</f>
        <v>0.90000000000000036</v>
      </c>
      <c r="J93" s="42">
        <f>I93*S!D92</f>
        <v>198.00000000000009</v>
      </c>
      <c r="K93" s="42">
        <f t="shared" si="12"/>
        <v>0.90000000000000036</v>
      </c>
      <c r="L93" s="42">
        <f t="shared" si="13"/>
        <v>198.00000000000011</v>
      </c>
      <c r="M93" s="43">
        <f>IF(ISERR((J93+H93)/(G93+I93)),P!AK94,(J93+H93)/(G93+I93))</f>
        <v>220.00000000000003</v>
      </c>
      <c r="N93" s="44">
        <f t="shared" si="14"/>
        <v>418.00000000000011</v>
      </c>
      <c r="O93" s="44">
        <f t="shared" si="15"/>
        <v>418.00000000000011</v>
      </c>
      <c r="P93" s="45" t="b">
        <f t="shared" si="16"/>
        <v>1</v>
      </c>
      <c r="Q93" s="198" t="str">
        <f t="shared" si="17"/>
        <v>OK</v>
      </c>
      <c r="S93" s="425">
        <f t="shared" si="18"/>
        <v>220.00000000000003</v>
      </c>
      <c r="T93" s="425">
        <f t="shared" si="19"/>
        <v>0.90000000000000036</v>
      </c>
      <c r="AJ93" s="62">
        <f t="shared" si="20"/>
        <v>220.00000000000003</v>
      </c>
      <c r="AK93" s="62">
        <f t="shared" si="21"/>
        <v>0.90000000000000036</v>
      </c>
    </row>
    <row r="94" spans="1:37" ht="20.25" customHeight="1">
      <c r="A94" s="40">
        <f>SUBTOTAL(103,B$4:B94)</f>
        <v>91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customHeight="1">
      <c r="A95" s="40">
        <f>SUBTOTAL(103,B$4:B95)</f>
        <v>92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0.5</v>
      </c>
      <c r="F95" s="42">
        <f t="shared" si="11"/>
        <v>50</v>
      </c>
      <c r="G95" s="42">
        <f>P!AJ96</f>
        <v>0</v>
      </c>
      <c r="H95" s="42">
        <f>G95*P!AK96</f>
        <v>0</v>
      </c>
      <c r="I95" s="42">
        <f>S!E94</f>
        <v>0.5</v>
      </c>
      <c r="J95" s="42">
        <f>I95*S!D94</f>
        <v>50</v>
      </c>
      <c r="K95" s="42">
        <f t="shared" si="12"/>
        <v>0</v>
      </c>
      <c r="L95" s="42">
        <f t="shared" si="13"/>
        <v>0</v>
      </c>
      <c r="M95" s="43">
        <f>IF(ISERR((J95+H95)/(G95+I95)),P!AK96,(J95+H95)/(G95+I95))</f>
        <v>100</v>
      </c>
      <c r="N95" s="44">
        <f t="shared" si="14"/>
        <v>50</v>
      </c>
      <c r="O95" s="44">
        <f t="shared" si="15"/>
        <v>50</v>
      </c>
      <c r="P95" s="45" t="b">
        <f t="shared" si="16"/>
        <v>1</v>
      </c>
      <c r="Q95" s="198" t="str">
        <f t="shared" si="17"/>
        <v>OK</v>
      </c>
      <c r="S95" s="425">
        <f t="shared" si="18"/>
        <v>100</v>
      </c>
      <c r="T95" s="425">
        <f t="shared" si="19"/>
        <v>0</v>
      </c>
      <c r="AJ95" s="62">
        <f t="shared" si="20"/>
        <v>100</v>
      </c>
      <c r="AK95" s="62">
        <f t="shared" si="21"/>
        <v>0</v>
      </c>
    </row>
    <row r="96" spans="1:37" ht="20.25" customHeight="1">
      <c r="A96" s="37">
        <f>SUBTOTAL(103,B$4:B96)</f>
        <v>93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26</v>
      </c>
      <c r="F96" s="42">
        <f t="shared" si="11"/>
        <v>2211.3084160386957</v>
      </c>
      <c r="G96" s="42">
        <f>P!AJ97</f>
        <v>22</v>
      </c>
      <c r="H96" s="42">
        <f>G96*P!AK97</f>
        <v>1870</v>
      </c>
      <c r="I96" s="42">
        <f>S!E95</f>
        <v>6.5</v>
      </c>
      <c r="J96" s="42">
        <f>I96*S!D95</f>
        <v>553.9342252731858</v>
      </c>
      <c r="K96" s="42">
        <f t="shared" si="12"/>
        <v>2.5</v>
      </c>
      <c r="L96" s="42">
        <f t="shared" si="13"/>
        <v>212.62580923448996</v>
      </c>
      <c r="M96" s="43">
        <f>IF(ISERR((J96+H96)/(G96+I96)),P!AK97,(J96+H96)/(G96+I96))</f>
        <v>85.050323693795988</v>
      </c>
      <c r="N96" s="44">
        <f t="shared" si="14"/>
        <v>2423.9342252731858</v>
      </c>
      <c r="O96" s="44">
        <f t="shared" si="15"/>
        <v>2423.9342252731858</v>
      </c>
      <c r="P96" s="45" t="b">
        <f t="shared" si="16"/>
        <v>1</v>
      </c>
      <c r="Q96" s="198" t="str">
        <f t="shared" si="17"/>
        <v>OK</v>
      </c>
      <c r="S96" s="425">
        <f t="shared" si="18"/>
        <v>85.050323693795988</v>
      </c>
      <c r="T96" s="425">
        <f t="shared" si="19"/>
        <v>2.5</v>
      </c>
      <c r="AJ96" s="62">
        <f t="shared" si="20"/>
        <v>85.050323693795988</v>
      </c>
      <c r="AK96" s="62">
        <f t="shared" si="21"/>
        <v>2.5</v>
      </c>
    </row>
    <row r="97" spans="1:37" ht="20.25" customHeight="1">
      <c r="A97" s="40">
        <f>SUBTOTAL(103,B$4:B97)</f>
        <v>94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95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</v>
      </c>
      <c r="J98" s="42">
        <f>I98*S!D97</f>
        <v>0</v>
      </c>
      <c r="K98" s="42">
        <f t="shared" si="12"/>
        <v>0</v>
      </c>
      <c r="L98" s="42">
        <f t="shared" si="13"/>
        <v>0</v>
      </c>
      <c r="M98" s="43">
        <f>IF(ISERR((J98+H98)/(G98+I98)),P!AK99,(J98+H98)/(G98+I98))</f>
        <v>520</v>
      </c>
      <c r="N98" s="44">
        <f t="shared" si="14"/>
        <v>0</v>
      </c>
      <c r="O98" s="44">
        <f t="shared" si="15"/>
        <v>0</v>
      </c>
      <c r="P98" s="45" t="b">
        <f t="shared" si="16"/>
        <v>1</v>
      </c>
      <c r="Q98" s="198" t="str">
        <f t="shared" si="17"/>
        <v>×</v>
      </c>
      <c r="S98" s="425">
        <f t="shared" si="18"/>
        <v>520</v>
      </c>
      <c r="T98" s="425">
        <f t="shared" si="19"/>
        <v>0</v>
      </c>
      <c r="AJ98" s="62">
        <f t="shared" si="20"/>
        <v>520</v>
      </c>
      <c r="AK98" s="62">
        <f t="shared" si="21"/>
        <v>0</v>
      </c>
    </row>
    <row r="99" spans="1:37" ht="20.25" customHeight="1">
      <c r="A99" s="40">
        <f>SUBTOTAL(103,B$4:B99)</f>
        <v>96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0</v>
      </c>
      <c r="H99" s="42">
        <f>G99*P!AK100</f>
        <v>0</v>
      </c>
      <c r="I99" s="42">
        <f>S!E98</f>
        <v>0</v>
      </c>
      <c r="J99" s="42">
        <f>I99*S!D98</f>
        <v>0</v>
      </c>
      <c r="K99" s="42">
        <f t="shared" si="12"/>
        <v>0</v>
      </c>
      <c r="L99" s="42">
        <f t="shared" si="13"/>
        <v>0</v>
      </c>
      <c r="M99" s="43">
        <f>IF(ISERR((J99+H99)/(G99+I99)),P!AK100,(J99+H99)/(G99+I99))</f>
        <v>200</v>
      </c>
      <c r="N99" s="44">
        <f t="shared" si="14"/>
        <v>0</v>
      </c>
      <c r="O99" s="44">
        <f t="shared" si="15"/>
        <v>0</v>
      </c>
      <c r="P99" s="45" t="b">
        <f t="shared" si="16"/>
        <v>1</v>
      </c>
      <c r="Q99" s="198" t="str">
        <f t="shared" si="17"/>
        <v>×</v>
      </c>
      <c r="S99" s="425">
        <f t="shared" si="18"/>
        <v>200</v>
      </c>
      <c r="T99" s="425">
        <f t="shared" si="19"/>
        <v>0</v>
      </c>
      <c r="AJ99" s="62">
        <f t="shared" si="20"/>
        <v>200</v>
      </c>
      <c r="AK99" s="62">
        <f t="shared" si="21"/>
        <v>0</v>
      </c>
    </row>
    <row r="100" spans="1:37" ht="20.25" customHeight="1">
      <c r="A100" s="37">
        <f>SUBTOTAL(103,B$4:B100)</f>
        <v>97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1.1000000000000001</v>
      </c>
      <c r="F100" s="42">
        <f t="shared" si="11"/>
        <v>650.94558358599932</v>
      </c>
      <c r="G100" s="42">
        <f>P!AJ101</f>
        <v>0.45</v>
      </c>
      <c r="H100" s="42">
        <f>G100*P!AK101</f>
        <v>260</v>
      </c>
      <c r="I100" s="42">
        <f>S!E99</f>
        <v>0.95</v>
      </c>
      <c r="J100" s="42">
        <f>I100*S!D99</f>
        <v>568.47619729127177</v>
      </c>
      <c r="K100" s="42">
        <f t="shared" si="12"/>
        <v>0.29999999999999982</v>
      </c>
      <c r="L100" s="42">
        <f t="shared" si="13"/>
        <v>177.53061370527243</v>
      </c>
      <c r="M100" s="43">
        <f>IF(ISERR((J100+H100)/(G100+I100)),P!AK101,(J100+H100)/(G100+I100))</f>
        <v>591.76871235090846</v>
      </c>
      <c r="N100" s="44">
        <f t="shared" si="14"/>
        <v>828.47619729127177</v>
      </c>
      <c r="O100" s="44">
        <f t="shared" si="15"/>
        <v>828.47619729127177</v>
      </c>
      <c r="P100" s="45" t="b">
        <f t="shared" si="16"/>
        <v>1</v>
      </c>
      <c r="Q100" s="198" t="str">
        <f t="shared" si="17"/>
        <v>OK</v>
      </c>
      <c r="S100" s="425">
        <f t="shared" si="18"/>
        <v>591.76871235090846</v>
      </c>
      <c r="T100" s="425">
        <f t="shared" si="19"/>
        <v>0.29999999999999982</v>
      </c>
      <c r="AJ100" s="62">
        <f t="shared" si="20"/>
        <v>591.76871235090846</v>
      </c>
      <c r="AK100" s="62">
        <f t="shared" si="21"/>
        <v>0.29999999999999982</v>
      </c>
    </row>
    <row r="101" spans="1:37" ht="20.25" customHeight="1">
      <c r="A101" s="37">
        <f>SUBTOTAL(103,B$4:B101)</f>
        <v>98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0</v>
      </c>
      <c r="H101" s="42">
        <f>G101*P!AK102</f>
        <v>0</v>
      </c>
      <c r="I101" s="42">
        <f>S!E100</f>
        <v>0</v>
      </c>
      <c r="J101" s="42">
        <f>I101*S!D100</f>
        <v>0</v>
      </c>
      <c r="K101" s="42">
        <f t="shared" si="12"/>
        <v>0</v>
      </c>
      <c r="L101" s="42">
        <f t="shared" si="13"/>
        <v>0</v>
      </c>
      <c r="M101" s="43">
        <f>IF(ISERR((J101+H101)/(G101+I101)),P!AK102,(J101+H101)/(G101+I101))</f>
        <v>170</v>
      </c>
      <c r="N101" s="44">
        <f t="shared" si="14"/>
        <v>0</v>
      </c>
      <c r="O101" s="44">
        <f t="shared" si="15"/>
        <v>0</v>
      </c>
      <c r="P101" s="45" t="b">
        <f t="shared" si="16"/>
        <v>1</v>
      </c>
      <c r="Q101" s="198" t="str">
        <f t="shared" si="17"/>
        <v>×</v>
      </c>
      <c r="S101" s="425">
        <f t="shared" si="18"/>
        <v>170</v>
      </c>
      <c r="T101" s="425">
        <f t="shared" si="19"/>
        <v>0</v>
      </c>
      <c r="AJ101" s="62">
        <f t="shared" si="20"/>
        <v>170</v>
      </c>
      <c r="AK101" s="62">
        <f t="shared" si="21"/>
        <v>0</v>
      </c>
    </row>
    <row r="102" spans="1:37" ht="20.25" customHeight="1">
      <c r="A102" s="40">
        <f>SUBTOTAL(103,B$4:B102)</f>
        <v>99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customHeight="1">
      <c r="A103" s="40">
        <f>SUBTOTAL(103,B$4:B103)</f>
        <v>100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101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1</v>
      </c>
      <c r="F104" s="42">
        <f t="shared" si="11"/>
        <v>220</v>
      </c>
      <c r="G104" s="42">
        <f>P!AJ105</f>
        <v>1</v>
      </c>
      <c r="H104" s="42">
        <f>G104*P!AK105</f>
        <v>220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220</v>
      </c>
      <c r="O104" s="44">
        <f t="shared" si="15"/>
        <v>220</v>
      </c>
      <c r="P104" s="45" t="b">
        <f t="shared" si="16"/>
        <v>1</v>
      </c>
      <c r="Q104" s="198" t="str">
        <f t="shared" si="17"/>
        <v>OK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102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4</v>
      </c>
      <c r="F105" s="42">
        <f t="shared" si="11"/>
        <v>640</v>
      </c>
      <c r="G105" s="42">
        <f>P!AJ106</f>
        <v>0</v>
      </c>
      <c r="H105" s="42">
        <f>G105*P!AK106</f>
        <v>0</v>
      </c>
      <c r="I105" s="42">
        <f>S!E104</f>
        <v>5</v>
      </c>
      <c r="J105" s="42">
        <f>I105*S!D104</f>
        <v>800</v>
      </c>
      <c r="K105" s="42">
        <f t="shared" si="12"/>
        <v>1</v>
      </c>
      <c r="L105" s="42">
        <f t="shared" si="13"/>
        <v>160</v>
      </c>
      <c r="M105" s="43">
        <f>IF(ISERR((J105+H105)/(G105+I105)),P!AK106,(J105+H105)/(G105+I105))</f>
        <v>160</v>
      </c>
      <c r="N105" s="44">
        <f t="shared" si="14"/>
        <v>800</v>
      </c>
      <c r="O105" s="44">
        <f t="shared" si="15"/>
        <v>800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1</v>
      </c>
      <c r="AJ105" s="62">
        <f t="shared" si="20"/>
        <v>160</v>
      </c>
      <c r="AK105" s="62">
        <f t="shared" si="21"/>
        <v>1</v>
      </c>
    </row>
    <row r="106" spans="1:37" ht="20.25" customHeight="1">
      <c r="A106" s="37">
        <f>SUBTOTAL(103,B$4:B106)</f>
        <v>103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customHeight="1">
      <c r="A107" s="37">
        <f>SUBTOTAL(103,B$4:B107)</f>
        <v>104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0</v>
      </c>
      <c r="H107" s="42">
        <f>G107*P!AK108</f>
        <v>0</v>
      </c>
      <c r="I107" s="42">
        <f>S!E106</f>
        <v>0.5</v>
      </c>
      <c r="J107" s="42">
        <f>I107*S!D106</f>
        <v>85</v>
      </c>
      <c r="K107" s="42">
        <f t="shared" si="12"/>
        <v>0.5</v>
      </c>
      <c r="L107" s="42">
        <f t="shared" si="13"/>
        <v>85</v>
      </c>
      <c r="M107" s="43">
        <f>IF(ISERR((J107+H107)/(G107+I107)),P!AK108,(J107+H107)/(G107+I107))</f>
        <v>170</v>
      </c>
      <c r="N107" s="44">
        <f t="shared" si="14"/>
        <v>85</v>
      </c>
      <c r="O107" s="44">
        <f t="shared" si="15"/>
        <v>85</v>
      </c>
      <c r="P107" s="45" t="b">
        <f t="shared" si="16"/>
        <v>1</v>
      </c>
      <c r="Q107" s="198" t="str">
        <f t="shared" si="17"/>
        <v>OK</v>
      </c>
      <c r="S107" s="425">
        <f t="shared" si="18"/>
        <v>170</v>
      </c>
      <c r="T107" s="425">
        <f t="shared" si="19"/>
        <v>0.5</v>
      </c>
      <c r="AJ107" s="62">
        <f t="shared" si="20"/>
        <v>170</v>
      </c>
      <c r="AK107" s="62">
        <f t="shared" si="21"/>
        <v>0.5</v>
      </c>
    </row>
    <row r="108" spans="1:37" ht="20.25" customHeight="1">
      <c r="A108" s="37">
        <f>SUBTOTAL(103,B$4:B108)</f>
        <v>105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</v>
      </c>
      <c r="J108" s="42">
        <f>I108*S!D107</f>
        <v>0</v>
      </c>
      <c r="K108" s="42">
        <f t="shared" si="12"/>
        <v>0</v>
      </c>
      <c r="L108" s="42">
        <f t="shared" si="13"/>
        <v>0</v>
      </c>
      <c r="M108" s="43">
        <f>IF(ISERR((J108+H108)/(G108+I108)),P!AK109,(J108+H108)/(G108+I108))</f>
        <v>302.23613053033381</v>
      </c>
      <c r="N108" s="44">
        <f t="shared" si="14"/>
        <v>0</v>
      </c>
      <c r="O108" s="44">
        <f t="shared" si="15"/>
        <v>0</v>
      </c>
      <c r="P108" s="45" t="b">
        <f t="shared" si="16"/>
        <v>1</v>
      </c>
      <c r="Q108" s="198" t="str">
        <f t="shared" si="17"/>
        <v>×</v>
      </c>
      <c r="S108" s="425">
        <f t="shared" si="18"/>
        <v>302.23613053033381</v>
      </c>
      <c r="T108" s="425">
        <f t="shared" si="19"/>
        <v>0</v>
      </c>
      <c r="AJ108" s="62">
        <f t="shared" si="20"/>
        <v>302.23613053033381</v>
      </c>
      <c r="AK108" s="62">
        <f t="shared" si="21"/>
        <v>0</v>
      </c>
    </row>
    <row r="109" spans="1:37" ht="20.25" customHeight="1">
      <c r="A109" s="40">
        <f>SUBTOTAL(103,B$4:B109)</f>
        <v>106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107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271.42857142857144</v>
      </c>
      <c r="K110" s="42">
        <f t="shared" si="12"/>
        <v>1</v>
      </c>
      <c r="L110" s="42">
        <f t="shared" si="13"/>
        <v>271.42857142857144</v>
      </c>
      <c r="M110" s="43">
        <f>IF(ISERR((J110+H110)/(G110+I110)),P!AK111,(J110+H110)/(G110+I110))</f>
        <v>271.42857142857144</v>
      </c>
      <c r="N110" s="44">
        <f t="shared" si="14"/>
        <v>271.42857142857144</v>
      </c>
      <c r="O110" s="44">
        <f t="shared" si="15"/>
        <v>271.42857142857144</v>
      </c>
      <c r="P110" s="45" t="b">
        <f t="shared" si="16"/>
        <v>1</v>
      </c>
      <c r="Q110" s="198" t="str">
        <f t="shared" si="17"/>
        <v>OK</v>
      </c>
      <c r="S110" s="425">
        <f t="shared" si="18"/>
        <v>271.42857142857144</v>
      </c>
      <c r="T110" s="425">
        <f t="shared" si="19"/>
        <v>1</v>
      </c>
      <c r="AJ110" s="62">
        <f t="shared" si="20"/>
        <v>271.42857142857144</v>
      </c>
      <c r="AK110" s="62">
        <f t="shared" si="21"/>
        <v>1</v>
      </c>
    </row>
    <row r="111" spans="1:37" ht="20.25" customHeight="1">
      <c r="A111" s="40">
        <f>SUBTOTAL(103,B$4:B111)</f>
        <v>108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customHeight="1">
      <c r="A112" s="40">
        <f>SUBTOTAL(103,B$4:B112)</f>
        <v>109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110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0.5</v>
      </c>
      <c r="F113" s="42">
        <f t="shared" si="11"/>
        <v>837.5</v>
      </c>
      <c r="G113" s="42">
        <f>P!AJ114</f>
        <v>0.8</v>
      </c>
      <c r="H113" s="42">
        <f>G113*P!AK114</f>
        <v>1340</v>
      </c>
      <c r="I113" s="42">
        <f>S!E112</f>
        <v>0</v>
      </c>
      <c r="J113" s="42">
        <f>I113*S!D112</f>
        <v>0</v>
      </c>
      <c r="K113" s="42">
        <f t="shared" si="12"/>
        <v>0.30000000000000004</v>
      </c>
      <c r="L113" s="42">
        <f t="shared" si="13"/>
        <v>502.50000000000006</v>
      </c>
      <c r="M113" s="43">
        <f>IF(ISERR((J113+H113)/(G113+I113)),P!AK114,(J113+H113)/(G113+I113))</f>
        <v>1675</v>
      </c>
      <c r="N113" s="44">
        <f t="shared" si="14"/>
        <v>1340</v>
      </c>
      <c r="O113" s="44">
        <f t="shared" si="15"/>
        <v>1340</v>
      </c>
      <c r="P113" s="45" t="b">
        <f t="shared" si="16"/>
        <v>1</v>
      </c>
      <c r="Q113" s="198" t="str">
        <f t="shared" si="17"/>
        <v>OK</v>
      </c>
      <c r="S113" s="425">
        <f t="shared" si="18"/>
        <v>1675</v>
      </c>
      <c r="T113" s="425">
        <f t="shared" si="19"/>
        <v>0.30000000000000004</v>
      </c>
      <c r="AJ113" s="62">
        <f t="shared" si="20"/>
        <v>1675</v>
      </c>
      <c r="AK113" s="62">
        <f t="shared" si="21"/>
        <v>0.30000000000000004</v>
      </c>
    </row>
    <row r="114" spans="1:37" ht="20.25" customHeight="1">
      <c r="A114" s="37">
        <f>SUBTOTAL(103,B$4:B114)</f>
        <v>111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112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113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210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210</v>
      </c>
      <c r="T116" s="425">
        <f t="shared" si="19"/>
        <v>0</v>
      </c>
      <c r="AJ116" s="62">
        <f t="shared" si="20"/>
        <v>210</v>
      </c>
      <c r="AK116" s="62">
        <f t="shared" si="21"/>
        <v>0</v>
      </c>
    </row>
    <row r="117" spans="1:37" ht="20.25" customHeight="1">
      <c r="A117" s="37">
        <f>SUBTOTAL(103,B$4:B117)</f>
        <v>114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335</v>
      </c>
      <c r="F117" s="42">
        <f t="shared" si="11"/>
        <v>3210.0375306842725</v>
      </c>
      <c r="G117" s="42">
        <f>P!AJ118</f>
        <v>318</v>
      </c>
      <c r="H117" s="42">
        <f>G117*P!AK118</f>
        <v>3080</v>
      </c>
      <c r="I117" s="42">
        <f>S!E116</f>
        <v>53</v>
      </c>
      <c r="J117" s="42">
        <f>I117*S!D116</f>
        <v>474.99678771303002</v>
      </c>
      <c r="K117" s="42">
        <f t="shared" si="12"/>
        <v>36</v>
      </c>
      <c r="L117" s="42">
        <f t="shared" si="13"/>
        <v>344.95925702875763</v>
      </c>
      <c r="M117" s="43">
        <f>IF(ISERR((J117+H117)/(G117+I117)),P!AK118,(J117+H117)/(G117+I117))</f>
        <v>9.5822015841321573</v>
      </c>
      <c r="N117" s="44">
        <f t="shared" si="14"/>
        <v>3554.9967877130302</v>
      </c>
      <c r="O117" s="44">
        <f t="shared" si="15"/>
        <v>3554.9967877130302</v>
      </c>
      <c r="P117" s="45" t="b">
        <f t="shared" si="16"/>
        <v>1</v>
      </c>
      <c r="Q117" s="198" t="str">
        <f t="shared" si="17"/>
        <v>OK</v>
      </c>
      <c r="S117" s="425">
        <f t="shared" si="18"/>
        <v>9.5822015841321573</v>
      </c>
      <c r="T117" s="425">
        <f t="shared" si="19"/>
        <v>36</v>
      </c>
      <c r="AJ117" s="62">
        <f t="shared" si="20"/>
        <v>9.5822015841321573</v>
      </c>
      <c r="AK117" s="62">
        <f t="shared" si="21"/>
        <v>36</v>
      </c>
    </row>
    <row r="118" spans="1:37" ht="20.25" customHeight="1">
      <c r="A118" s="40">
        <f>SUBTOTAL(103,B$4:B118)</f>
        <v>115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116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customHeight="1">
      <c r="A120" s="40">
        <f>SUBTOTAL(103,B$4:B120)</f>
        <v>117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customHeight="1">
      <c r="A121" s="40">
        <f>SUBTOTAL(103,B$4:B121)</f>
        <v>118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1</v>
      </c>
      <c r="F121" s="42">
        <f t="shared" si="11"/>
        <v>140</v>
      </c>
      <c r="G121" s="42">
        <f>P!AJ122</f>
        <v>1</v>
      </c>
      <c r="H121" s="42">
        <f>G121*P!AK122</f>
        <v>140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140</v>
      </c>
      <c r="O121" s="44">
        <f t="shared" si="15"/>
        <v>140</v>
      </c>
      <c r="P121" s="45" t="b">
        <f t="shared" si="16"/>
        <v>1</v>
      </c>
      <c r="Q121" s="198" t="str">
        <f t="shared" si="17"/>
        <v>OK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customHeight="1">
      <c r="A122" s="40">
        <f>SUBTOTAL(103,B$4:B122)</f>
        <v>119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customHeight="1">
      <c r="A123" s="40">
        <f>SUBTOTAL(103,B$4:B123)</f>
        <v>120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121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0</v>
      </c>
      <c r="H124" s="42">
        <f>G124*P!AK125</f>
        <v>0</v>
      </c>
      <c r="I124" s="42">
        <f>S!E123</f>
        <v>0</v>
      </c>
      <c r="J124" s="42">
        <f>I124*S!D123</f>
        <v>0</v>
      </c>
      <c r="K124" s="42">
        <f t="shared" si="12"/>
        <v>0</v>
      </c>
      <c r="L124" s="42">
        <f t="shared" si="13"/>
        <v>0</v>
      </c>
      <c r="M124" s="43">
        <f>IF(ISERR((J124+H124)/(G124+I124)),P!AK125,(J124+H124)/(G124+I124))</f>
        <v>982.25806451612902</v>
      </c>
      <c r="N124" s="44">
        <f t="shared" si="14"/>
        <v>0</v>
      </c>
      <c r="O124" s="44">
        <f t="shared" si="15"/>
        <v>0</v>
      </c>
      <c r="P124" s="45" t="b">
        <f t="shared" si="16"/>
        <v>1</v>
      </c>
      <c r="Q124" s="198" t="str">
        <f t="shared" si="17"/>
        <v>×</v>
      </c>
      <c r="S124" s="425">
        <f t="shared" si="18"/>
        <v>982.25806451612902</v>
      </c>
      <c r="T124" s="425">
        <f t="shared" si="19"/>
        <v>0</v>
      </c>
      <c r="AJ124" s="62">
        <f t="shared" si="20"/>
        <v>982.25806451612902</v>
      </c>
      <c r="AK124" s="62">
        <f t="shared" si="21"/>
        <v>0</v>
      </c>
    </row>
    <row r="125" spans="1:37" ht="20.25" customHeight="1">
      <c r="A125" s="37">
        <f>SUBTOTAL(103,B$4:B125)</f>
        <v>122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347</v>
      </c>
      <c r="F125" s="42">
        <f t="shared" si="11"/>
        <v>3487</v>
      </c>
      <c r="G125" s="42">
        <f>P!AJ126</f>
        <v>347</v>
      </c>
      <c r="H125" s="42">
        <f>G125*P!AK126</f>
        <v>3487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10.048991354466859</v>
      </c>
      <c r="N125" s="44">
        <f t="shared" si="14"/>
        <v>3487</v>
      </c>
      <c r="O125" s="44">
        <f t="shared" si="15"/>
        <v>3487</v>
      </c>
      <c r="P125" s="45" t="b">
        <f t="shared" si="16"/>
        <v>1</v>
      </c>
      <c r="Q125" s="198" t="str">
        <f t="shared" si="17"/>
        <v>OK</v>
      </c>
      <c r="S125" s="425">
        <f t="shared" si="18"/>
        <v>10.048991354466859</v>
      </c>
      <c r="T125" s="425">
        <f t="shared" si="19"/>
        <v>0</v>
      </c>
      <c r="AJ125" s="62">
        <f t="shared" si="20"/>
        <v>10.048991354466859</v>
      </c>
      <c r="AK125" s="62">
        <f t="shared" si="21"/>
        <v>0</v>
      </c>
    </row>
    <row r="126" spans="1:37" ht="20.25" customHeight="1">
      <c r="A126" s="37">
        <f>SUBTOTAL(103,B$4:B126)</f>
        <v>123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</v>
      </c>
      <c r="F126" s="42">
        <f t="shared" si="11"/>
        <v>0</v>
      </c>
      <c r="G126" s="42">
        <f>P!AJ127</f>
        <v>0</v>
      </c>
      <c r="H126" s="42">
        <f>G126*P!AK127</f>
        <v>0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433.33333333333337</v>
      </c>
      <c r="N126" s="44">
        <f t="shared" si="14"/>
        <v>0</v>
      </c>
      <c r="O126" s="44">
        <f t="shared" si="15"/>
        <v>0</v>
      </c>
      <c r="P126" s="45" t="b">
        <f t="shared" si="16"/>
        <v>1</v>
      </c>
      <c r="Q126" s="198" t="str">
        <f t="shared" si="17"/>
        <v>×</v>
      </c>
      <c r="S126" s="425">
        <f t="shared" si="18"/>
        <v>433.33333333333337</v>
      </c>
      <c r="T126" s="425">
        <f t="shared" si="19"/>
        <v>0</v>
      </c>
      <c r="AJ126" s="62">
        <f t="shared" si="20"/>
        <v>433.33333333333337</v>
      </c>
      <c r="AK126" s="62">
        <f t="shared" si="21"/>
        <v>0</v>
      </c>
    </row>
    <row r="127" spans="1:37" ht="20.25" customHeight="1">
      <c r="A127" s="40">
        <f>SUBTOTAL(103,B$4:B127)</f>
        <v>124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27.500000000000004</v>
      </c>
      <c r="F127" s="42">
        <f t="shared" si="11"/>
        <v>2692</v>
      </c>
      <c r="G127" s="42">
        <f>P!AJ128</f>
        <v>27.500000000000004</v>
      </c>
      <c r="H127" s="42">
        <f>G127*P!AK128</f>
        <v>2692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97.890909090909076</v>
      </c>
      <c r="N127" s="44">
        <f t="shared" si="14"/>
        <v>2692</v>
      </c>
      <c r="O127" s="44">
        <f t="shared" si="15"/>
        <v>2692</v>
      </c>
      <c r="P127" s="45" t="b">
        <f t="shared" si="16"/>
        <v>1</v>
      </c>
      <c r="Q127" s="198" t="str">
        <f t="shared" si="17"/>
        <v>OK</v>
      </c>
      <c r="S127" s="425">
        <f t="shared" si="18"/>
        <v>97.890909090909076</v>
      </c>
      <c r="T127" s="425">
        <f t="shared" si="19"/>
        <v>0</v>
      </c>
      <c r="AJ127" s="62">
        <f t="shared" si="20"/>
        <v>97.890909090909076</v>
      </c>
      <c r="AK127" s="62">
        <f t="shared" si="21"/>
        <v>0</v>
      </c>
    </row>
    <row r="128" spans="1:37" ht="20.25" customHeight="1">
      <c r="A128" s="37">
        <f>SUBTOTAL(103,B$4:B128)</f>
        <v>125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13.4</v>
      </c>
      <c r="F128" s="42">
        <f t="shared" si="11"/>
        <v>4868</v>
      </c>
      <c r="G128" s="42">
        <f>P!AJ129</f>
        <v>13.4</v>
      </c>
      <c r="H128" s="42">
        <f>G128*P!AK129</f>
        <v>4868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363.28358208955223</v>
      </c>
      <c r="N128" s="44">
        <f t="shared" si="14"/>
        <v>4868</v>
      </c>
      <c r="O128" s="44">
        <f t="shared" si="15"/>
        <v>4868</v>
      </c>
      <c r="P128" s="45" t="b">
        <f t="shared" si="16"/>
        <v>1</v>
      </c>
      <c r="Q128" s="198" t="str">
        <f t="shared" si="17"/>
        <v>OK</v>
      </c>
      <c r="S128" s="425">
        <f t="shared" si="18"/>
        <v>363.28358208955223</v>
      </c>
      <c r="T128" s="425">
        <f t="shared" si="19"/>
        <v>0</v>
      </c>
      <c r="AJ128" s="62">
        <f t="shared" si="20"/>
        <v>363.28358208955223</v>
      </c>
      <c r="AK128" s="62">
        <f t="shared" si="21"/>
        <v>0</v>
      </c>
    </row>
    <row r="129" spans="1:37" ht="20.25" customHeight="1">
      <c r="A129" s="37">
        <f>SUBTOTAL(103,B$4:B129)</f>
        <v>126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0</v>
      </c>
      <c r="F129" s="42">
        <f t="shared" si="11"/>
        <v>0</v>
      </c>
      <c r="G129" s="42">
        <f>P!AJ130</f>
        <v>0</v>
      </c>
      <c r="H129" s="42">
        <f>G129*P!AK130</f>
        <v>0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0</v>
      </c>
      <c r="O129" s="44">
        <f t="shared" si="15"/>
        <v>0</v>
      </c>
      <c r="P129" s="45" t="b">
        <f t="shared" si="16"/>
        <v>1</v>
      </c>
      <c r="Q129" s="198" t="str">
        <f t="shared" si="17"/>
        <v>×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customHeight="1">
      <c r="A130" s="40">
        <f>SUBTOTAL(103,B$4:B130)</f>
        <v>127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128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8.1999999999999993</v>
      </c>
      <c r="F131" s="42">
        <f t="shared" si="11"/>
        <v>861</v>
      </c>
      <c r="G131" s="42">
        <f>P!AJ132</f>
        <v>8.1999999999999993</v>
      </c>
      <c r="H131" s="42">
        <f>G131*P!AK132</f>
        <v>861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105.00000000000001</v>
      </c>
      <c r="N131" s="44">
        <f t="shared" si="14"/>
        <v>861</v>
      </c>
      <c r="O131" s="44">
        <f t="shared" si="15"/>
        <v>861</v>
      </c>
      <c r="P131" s="45" t="b">
        <f t="shared" si="16"/>
        <v>1</v>
      </c>
      <c r="Q131" s="198" t="str">
        <f t="shared" si="17"/>
        <v>OK</v>
      </c>
      <c r="S131" s="425">
        <f t="shared" si="18"/>
        <v>105.00000000000001</v>
      </c>
      <c r="T131" s="425">
        <f t="shared" si="19"/>
        <v>0</v>
      </c>
      <c r="AJ131" s="62">
        <f t="shared" si="20"/>
        <v>105.00000000000001</v>
      </c>
      <c r="AK131" s="62">
        <f t="shared" si="21"/>
        <v>0</v>
      </c>
    </row>
    <row r="132" spans="1:37" ht="20.25" customHeight="1">
      <c r="A132" s="40">
        <f>SUBTOTAL(103,B$4:B132)</f>
        <v>129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130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131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10</v>
      </c>
      <c r="F134" s="42">
        <f t="shared" si="22"/>
        <v>2000</v>
      </c>
      <c r="G134" s="42">
        <f>P!AJ135</f>
        <v>10</v>
      </c>
      <c r="H134" s="42">
        <f>G134*P!AK135</f>
        <v>2000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200</v>
      </c>
      <c r="N134" s="44">
        <f t="shared" si="25"/>
        <v>2000</v>
      </c>
      <c r="O134" s="44">
        <f t="shared" si="26"/>
        <v>2000</v>
      </c>
      <c r="P134" s="45" t="b">
        <f t="shared" si="27"/>
        <v>1</v>
      </c>
      <c r="Q134" s="198" t="str">
        <f t="shared" si="28"/>
        <v>OK</v>
      </c>
      <c r="S134" s="425">
        <f t="shared" si="29"/>
        <v>200</v>
      </c>
      <c r="T134" s="425">
        <f t="shared" si="30"/>
        <v>0</v>
      </c>
      <c r="AJ134" s="62">
        <f t="shared" si="31"/>
        <v>200</v>
      </c>
      <c r="AK134" s="62">
        <f t="shared" si="32"/>
        <v>0</v>
      </c>
    </row>
    <row r="135" spans="1:37" ht="20.25" customHeight="1">
      <c r="A135" s="40">
        <f>SUBTOTAL(103,B$4:B135)</f>
        <v>132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60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60</v>
      </c>
      <c r="T135" s="425">
        <f t="shared" si="30"/>
        <v>0</v>
      </c>
      <c r="AJ135" s="62">
        <f t="shared" si="31"/>
        <v>60</v>
      </c>
      <c r="AK135" s="62">
        <f t="shared" si="32"/>
        <v>0</v>
      </c>
    </row>
    <row r="136" spans="1:37" ht="20.25" customHeight="1">
      <c r="A136" s="40">
        <f>SUBTOTAL(103,B$4:B136)</f>
        <v>133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134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</v>
      </c>
      <c r="F137" s="42">
        <f t="shared" si="22"/>
        <v>0</v>
      </c>
      <c r="G137" s="42">
        <f>P!AJ138</f>
        <v>0</v>
      </c>
      <c r="H137" s="42">
        <f>G137*P!AK138</f>
        <v>0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460</v>
      </c>
      <c r="N137" s="44">
        <f t="shared" si="25"/>
        <v>0</v>
      </c>
      <c r="O137" s="44">
        <f t="shared" si="26"/>
        <v>0</v>
      </c>
      <c r="P137" s="45" t="b">
        <f t="shared" si="27"/>
        <v>1</v>
      </c>
      <c r="Q137" s="198" t="str">
        <f t="shared" si="28"/>
        <v>×</v>
      </c>
      <c r="S137" s="425">
        <f t="shared" si="29"/>
        <v>460</v>
      </c>
      <c r="T137" s="425">
        <f t="shared" si="30"/>
        <v>0</v>
      </c>
      <c r="AJ137" s="62">
        <f t="shared" si="31"/>
        <v>460</v>
      </c>
      <c r="AK137" s="62">
        <f t="shared" si="32"/>
        <v>0</v>
      </c>
    </row>
    <row r="138" spans="1:37" ht="20.25" customHeight="1">
      <c r="A138" s="40">
        <f>SUBTOTAL(103,B$4:B138)</f>
        <v>135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70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70</v>
      </c>
      <c r="T138" s="425">
        <f t="shared" si="30"/>
        <v>0</v>
      </c>
      <c r="AJ138" s="62">
        <f t="shared" si="31"/>
        <v>70</v>
      </c>
      <c r="AK138" s="62">
        <f t="shared" si="32"/>
        <v>0</v>
      </c>
    </row>
    <row r="139" spans="1:37" ht="20.25" customHeight="1">
      <c r="A139" s="40">
        <f>SUBTOTAL(103,B$4:B139)</f>
        <v>136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customHeight="1">
      <c r="A140" s="40">
        <f>SUBTOTAL(103,B$4:B140)</f>
        <v>137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customHeight="1">
      <c r="A141" s="40">
        <f>SUBTOTAL(103,B$4:B141)</f>
        <v>138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139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0</v>
      </c>
      <c r="J142" s="42">
        <f>I142*S!D141</f>
        <v>0</v>
      </c>
      <c r="K142" s="42">
        <f t="shared" si="23"/>
        <v>0</v>
      </c>
      <c r="L142" s="42">
        <f t="shared" si="24"/>
        <v>0</v>
      </c>
      <c r="M142" s="43">
        <f>IF(ISERR((J142+H142)/(G142+I142)),P!AK143,(J142+H142)/(G142+I142))</f>
        <v>20.040788245122613</v>
      </c>
      <c r="N142" s="44">
        <f t="shared" si="25"/>
        <v>0</v>
      </c>
      <c r="O142" s="44">
        <f t="shared" si="26"/>
        <v>0</v>
      </c>
      <c r="P142" s="45" t="b">
        <f t="shared" si="27"/>
        <v>1</v>
      </c>
      <c r="Q142" s="198" t="str">
        <f t="shared" si="28"/>
        <v>×</v>
      </c>
      <c r="S142" s="425">
        <f t="shared" si="29"/>
        <v>20.040788245122613</v>
      </c>
      <c r="T142" s="425">
        <f t="shared" si="30"/>
        <v>0</v>
      </c>
      <c r="AJ142" s="62">
        <f t="shared" si="31"/>
        <v>20.040788245122613</v>
      </c>
      <c r="AK142" s="62">
        <f t="shared" si="32"/>
        <v>0</v>
      </c>
    </row>
    <row r="143" spans="1:37" ht="20.25" customHeight="1">
      <c r="A143" s="40">
        <f>SUBTOTAL(103,B$4:B143)</f>
        <v>140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141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100</v>
      </c>
      <c r="F144" s="42">
        <f t="shared" si="22"/>
        <v>110000</v>
      </c>
      <c r="G144" s="42">
        <f>P!AJ145</f>
        <v>100</v>
      </c>
      <c r="H144" s="42">
        <f>G144*P!AK145</f>
        <v>110000</v>
      </c>
      <c r="I144" s="42">
        <f>S!E143</f>
        <v>0</v>
      </c>
      <c r="J144" s="42">
        <f>I144*S!D143</f>
        <v>0</v>
      </c>
      <c r="K144" s="42">
        <f t="shared" si="23"/>
        <v>0</v>
      </c>
      <c r="L144" s="42">
        <f t="shared" si="24"/>
        <v>0</v>
      </c>
      <c r="M144" s="43">
        <f>IF(ISERR((J144+H144)/(G144+I144)),P!AK145,(J144+H144)/(G144+I144))</f>
        <v>1100</v>
      </c>
      <c r="N144" s="44">
        <f t="shared" si="25"/>
        <v>110000</v>
      </c>
      <c r="O144" s="44">
        <f t="shared" si="26"/>
        <v>110000</v>
      </c>
      <c r="P144" s="45" t="b">
        <f t="shared" si="27"/>
        <v>1</v>
      </c>
      <c r="Q144" s="198" t="str">
        <f t="shared" si="28"/>
        <v>OK</v>
      </c>
      <c r="S144" s="425">
        <f t="shared" si="29"/>
        <v>1100</v>
      </c>
      <c r="T144" s="425">
        <f t="shared" si="30"/>
        <v>0</v>
      </c>
      <c r="AJ144" s="62">
        <f t="shared" si="31"/>
        <v>1100</v>
      </c>
      <c r="AK144" s="62">
        <f t="shared" si="32"/>
        <v>0</v>
      </c>
    </row>
    <row r="145" spans="1:37" ht="20.25" customHeight="1">
      <c r="A145" s="40">
        <f>SUBTOTAL(103,B$4:B145)</f>
        <v>142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0</v>
      </c>
      <c r="H145" s="42">
        <f>G145*P!AK146</f>
        <v>0</v>
      </c>
      <c r="I145" s="42">
        <f>S!E144</f>
        <v>0</v>
      </c>
      <c r="J145" s="42">
        <f>I145*S!D144</f>
        <v>0</v>
      </c>
      <c r="K145" s="42">
        <f t="shared" si="23"/>
        <v>0</v>
      </c>
      <c r="L145" s="42">
        <f t="shared" si="24"/>
        <v>0</v>
      </c>
      <c r="M145" s="43">
        <f>IF(ISERR((J145+H145)/(G145+I145)),P!AK146,(J145+H145)/(G145+I145))</f>
        <v>35</v>
      </c>
      <c r="N145" s="44">
        <f t="shared" si="25"/>
        <v>0</v>
      </c>
      <c r="O145" s="44">
        <f t="shared" si="26"/>
        <v>0</v>
      </c>
      <c r="P145" s="45" t="b">
        <f t="shared" si="27"/>
        <v>1</v>
      </c>
      <c r="Q145" s="198" t="str">
        <f t="shared" si="28"/>
        <v>×</v>
      </c>
      <c r="S145" s="425">
        <f t="shared" si="29"/>
        <v>35</v>
      </c>
      <c r="T145" s="425">
        <f t="shared" si="30"/>
        <v>0</v>
      </c>
      <c r="AJ145" s="62">
        <f t="shared" si="31"/>
        <v>35</v>
      </c>
      <c r="AK145" s="62">
        <f t="shared" si="32"/>
        <v>0</v>
      </c>
    </row>
    <row r="146" spans="1:37" ht="20.25" customHeight="1">
      <c r="A146" s="40">
        <f>SUBTOTAL(103,B$4:B146)</f>
        <v>143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</v>
      </c>
      <c r="H146" s="42">
        <f>G146*P!AK147</f>
        <v>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700</v>
      </c>
      <c r="N146" s="44">
        <f t="shared" si="25"/>
        <v>0</v>
      </c>
      <c r="O146" s="44">
        <f t="shared" si="26"/>
        <v>0</v>
      </c>
      <c r="P146" s="45" t="b">
        <f t="shared" si="27"/>
        <v>1</v>
      </c>
      <c r="Q146" s="198" t="str">
        <f t="shared" si="28"/>
        <v>×</v>
      </c>
      <c r="S146" s="425">
        <f t="shared" si="29"/>
        <v>700</v>
      </c>
      <c r="T146" s="425">
        <f t="shared" si="30"/>
        <v>0</v>
      </c>
      <c r="AJ146" s="62">
        <f t="shared" si="31"/>
        <v>700</v>
      </c>
      <c r="AK146" s="62">
        <f t="shared" si="32"/>
        <v>0</v>
      </c>
    </row>
    <row r="147" spans="1:37" ht="20.25" customHeight="1">
      <c r="A147" s="37">
        <f>SUBTOTAL(103,B$4:B147)</f>
        <v>144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6.2</v>
      </c>
      <c r="F147" s="42">
        <f t="shared" si="22"/>
        <v>6820</v>
      </c>
      <c r="G147" s="42">
        <f>P!AJ148</f>
        <v>6.2</v>
      </c>
      <c r="H147" s="42">
        <f>G147*P!AK148</f>
        <v>6820</v>
      </c>
      <c r="I147" s="42">
        <f>S!E146</f>
        <v>0</v>
      </c>
      <c r="J147" s="42">
        <f>I147*S!D146</f>
        <v>0</v>
      </c>
      <c r="K147" s="42">
        <f t="shared" si="23"/>
        <v>0</v>
      </c>
      <c r="L147" s="42">
        <f t="shared" si="24"/>
        <v>0</v>
      </c>
      <c r="M147" s="43">
        <f>IF(ISERR((J147+H147)/(G147+I147)),P!AK148,(J147+H147)/(G147+I147))</f>
        <v>1100</v>
      </c>
      <c r="N147" s="44">
        <f t="shared" si="25"/>
        <v>6820</v>
      </c>
      <c r="O147" s="44">
        <f t="shared" si="26"/>
        <v>6820</v>
      </c>
      <c r="P147" s="45" t="b">
        <f t="shared" si="27"/>
        <v>1</v>
      </c>
      <c r="Q147" s="198" t="str">
        <f t="shared" si="28"/>
        <v>OK</v>
      </c>
      <c r="S147" s="425">
        <f t="shared" si="29"/>
        <v>1100</v>
      </c>
      <c r="T147" s="425">
        <f t="shared" si="30"/>
        <v>0</v>
      </c>
      <c r="AJ147" s="62">
        <f t="shared" si="31"/>
        <v>1100</v>
      </c>
      <c r="AK147" s="62">
        <f t="shared" si="32"/>
        <v>0</v>
      </c>
    </row>
    <row r="148" spans="1:37" ht="20.25" customHeight="1">
      <c r="A148" s="40">
        <f>SUBTOTAL(103,B$4:B148)</f>
        <v>145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customHeight="1">
      <c r="A149" s="40">
        <f>SUBTOTAL(103,B$4:B149)</f>
        <v>146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1100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1100</v>
      </c>
      <c r="T149" s="425">
        <f t="shared" si="30"/>
        <v>0</v>
      </c>
      <c r="AJ149" s="62">
        <f t="shared" si="31"/>
        <v>1100</v>
      </c>
      <c r="AK149" s="62">
        <f t="shared" si="32"/>
        <v>0</v>
      </c>
    </row>
    <row r="150" spans="1:37" ht="20.25" customHeight="1">
      <c r="A150" s="40">
        <f>SUBTOTAL(103,B$4:B150)</f>
        <v>147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148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441.6</v>
      </c>
      <c r="F151" s="42">
        <f t="shared" si="22"/>
        <v>99774.622654044506</v>
      </c>
      <c r="G151" s="42">
        <f>P!AJ152</f>
        <v>452</v>
      </c>
      <c r="H151" s="42">
        <f>G151*P!AK152</f>
        <v>101682</v>
      </c>
      <c r="I151" s="42">
        <f>S!E150</f>
        <v>23.990000000000236</v>
      </c>
      <c r="J151" s="42">
        <f>I151*S!D150</f>
        <v>5862.6617687922753</v>
      </c>
      <c r="K151" s="42">
        <f t="shared" si="23"/>
        <v>34.390000000000214</v>
      </c>
      <c r="L151" s="42">
        <f t="shared" si="24"/>
        <v>7770.0391147477621</v>
      </c>
      <c r="M151" s="43">
        <f>IF(ISERR((J151+H151)/(G151+I151)),P!AK152,(J151+H151)/(G151+I151))</f>
        <v>225.93890999557178</v>
      </c>
      <c r="N151" s="44">
        <f t="shared" si="25"/>
        <v>107544.66176879227</v>
      </c>
      <c r="O151" s="44">
        <f t="shared" si="26"/>
        <v>107544.66176879227</v>
      </c>
      <c r="P151" s="45" t="b">
        <f t="shared" si="27"/>
        <v>1</v>
      </c>
      <c r="Q151" s="198" t="str">
        <f t="shared" si="28"/>
        <v>OK</v>
      </c>
      <c r="S151" s="425">
        <f t="shared" si="29"/>
        <v>225.93890999557178</v>
      </c>
      <c r="T151" s="425">
        <f t="shared" si="30"/>
        <v>34.390000000000214</v>
      </c>
      <c r="AJ151" s="62">
        <f t="shared" si="31"/>
        <v>225.93890999557178</v>
      </c>
      <c r="AK151" s="62">
        <f t="shared" si="32"/>
        <v>34.390000000000214</v>
      </c>
    </row>
    <row r="152" spans="1:37" ht="20.25" customHeight="1">
      <c r="A152" s="40">
        <f>SUBTOTAL(103,B$4:B152)</f>
        <v>149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0</v>
      </c>
      <c r="H152" s="42">
        <f>G152*P!AK153</f>
        <v>0</v>
      </c>
      <c r="I152" s="42">
        <f>S!E151</f>
        <v>0</v>
      </c>
      <c r="J152" s="42">
        <f>I152*S!D151</f>
        <v>0</v>
      </c>
      <c r="K152" s="42">
        <f t="shared" si="23"/>
        <v>0</v>
      </c>
      <c r="L152" s="42">
        <f t="shared" si="24"/>
        <v>0</v>
      </c>
      <c r="M152" s="43">
        <f>IF(ISERR((J152+H152)/(G152+I152)),P!AK153,(J152+H152)/(G152+I152))</f>
        <v>45</v>
      </c>
      <c r="N152" s="44">
        <f t="shared" si="25"/>
        <v>0</v>
      </c>
      <c r="O152" s="44">
        <f t="shared" si="26"/>
        <v>0</v>
      </c>
      <c r="P152" s="45" t="b">
        <f t="shared" si="27"/>
        <v>1</v>
      </c>
      <c r="Q152" s="198" t="str">
        <f t="shared" si="28"/>
        <v>×</v>
      </c>
      <c r="S152" s="425">
        <f t="shared" si="29"/>
        <v>45</v>
      </c>
      <c r="T152" s="425">
        <f t="shared" si="30"/>
        <v>0</v>
      </c>
      <c r="AJ152" s="62">
        <f t="shared" si="31"/>
        <v>45</v>
      </c>
      <c r="AK152" s="62">
        <f t="shared" si="32"/>
        <v>0</v>
      </c>
    </row>
    <row r="153" spans="1:37" ht="20.25" customHeight="1">
      <c r="A153" s="37">
        <f>SUBTOTAL(103,B$4:B153)</f>
        <v>150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15.75</v>
      </c>
      <c r="F153" s="42">
        <f t="shared" si="22"/>
        <v>3559.2903146794242</v>
      </c>
      <c r="G153" s="42">
        <f>P!AJ154</f>
        <v>16.25</v>
      </c>
      <c r="H153" s="42">
        <f>G153*P!AK154</f>
        <v>3737</v>
      </c>
      <c r="I153" s="42">
        <f>S!E152</f>
        <v>1.5000000000000107</v>
      </c>
      <c r="J153" s="42">
        <f>I153*S!D152</f>
        <v>274.2636879720518</v>
      </c>
      <c r="K153" s="42">
        <f t="shared" si="23"/>
        <v>2.0000000000000107</v>
      </c>
      <c r="L153" s="42">
        <f t="shared" si="24"/>
        <v>451.97337329262768</v>
      </c>
      <c r="M153" s="43">
        <f>IF(ISERR((J153+H153)/(G153+I153)),P!AK154,(J153+H153)/(G153+I153))</f>
        <v>225.98668664631265</v>
      </c>
      <c r="N153" s="44">
        <f t="shared" si="25"/>
        <v>4011.2636879720517</v>
      </c>
      <c r="O153" s="44">
        <f t="shared" si="26"/>
        <v>4011.2636879720521</v>
      </c>
      <c r="P153" s="45" t="b">
        <f t="shared" si="27"/>
        <v>1</v>
      </c>
      <c r="Q153" s="198" t="str">
        <f t="shared" si="28"/>
        <v>OK</v>
      </c>
      <c r="S153" s="425">
        <f t="shared" si="29"/>
        <v>225.98668664631265</v>
      </c>
      <c r="T153" s="425">
        <f t="shared" si="30"/>
        <v>2.0000000000000107</v>
      </c>
      <c r="AJ153" s="62">
        <f t="shared" si="31"/>
        <v>225.98668664631265</v>
      </c>
      <c r="AK153" s="62">
        <f t="shared" si="32"/>
        <v>2.0000000000000107</v>
      </c>
    </row>
    <row r="154" spans="1:37" ht="20.25" customHeight="1">
      <c r="A154" s="37">
        <f>SUBTOTAL(103,B$4:B154)</f>
        <v>151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42.900000000000006</v>
      </c>
      <c r="F154" s="42">
        <f t="shared" si="22"/>
        <v>16070.486937967979</v>
      </c>
      <c r="G154" s="42">
        <f>P!AJ155</f>
        <v>49.2</v>
      </c>
      <c r="H154" s="42">
        <f>G154*P!AK155</f>
        <v>18439</v>
      </c>
      <c r="I154" s="42">
        <f>S!E153</f>
        <v>2.2700000000000102</v>
      </c>
      <c r="J154" s="42">
        <f>I154*S!D153</f>
        <v>841.83829131030279</v>
      </c>
      <c r="K154" s="42">
        <f t="shared" si="23"/>
        <v>8.5700000000000074</v>
      </c>
      <c r="L154" s="42">
        <f t="shared" si="24"/>
        <v>3210.3513533423234</v>
      </c>
      <c r="M154" s="43">
        <f>IF(ISERR((J154+H154)/(G154+I154)),P!AK155,(J154+H154)/(G154+I154))</f>
        <v>374.60342512745865</v>
      </c>
      <c r="N154" s="44">
        <f t="shared" si="25"/>
        <v>19280.838291310301</v>
      </c>
      <c r="O154" s="44">
        <f t="shared" si="26"/>
        <v>19280.838291310301</v>
      </c>
      <c r="P154" s="45" t="b">
        <f t="shared" si="27"/>
        <v>1</v>
      </c>
      <c r="Q154" s="198" t="str">
        <f t="shared" si="28"/>
        <v>OK</v>
      </c>
      <c r="S154" s="425">
        <f t="shared" si="29"/>
        <v>374.60342512745865</v>
      </c>
      <c r="T154" s="425">
        <f t="shared" si="30"/>
        <v>8.5700000000000074</v>
      </c>
      <c r="AJ154" s="62">
        <f t="shared" si="31"/>
        <v>374.60342512745865</v>
      </c>
      <c r="AK154" s="62">
        <f t="shared" si="32"/>
        <v>8.5700000000000074</v>
      </c>
    </row>
    <row r="155" spans="1:37" ht="20.25" customHeight="1">
      <c r="A155" s="37">
        <f>SUBTOTAL(103,B$4:B155)</f>
        <v>152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3.9999999999999929</v>
      </c>
      <c r="F155" s="42">
        <f t="shared" si="22"/>
        <v>1480.0626959247622</v>
      </c>
      <c r="G155" s="42">
        <f>P!AJ156</f>
        <v>0</v>
      </c>
      <c r="H155" s="42">
        <f>G155*P!AK156</f>
        <v>0</v>
      </c>
      <c r="I155" s="42">
        <f>S!E154</f>
        <v>3.9999999999999929</v>
      </c>
      <c r="J155" s="42">
        <f>I155*S!D154</f>
        <v>1480.0626959247622</v>
      </c>
      <c r="K155" s="42">
        <f t="shared" si="23"/>
        <v>0</v>
      </c>
      <c r="L155" s="42">
        <f t="shared" si="24"/>
        <v>0</v>
      </c>
      <c r="M155" s="43">
        <f>IF(ISERR((J155+H155)/(G155+I155)),P!AK156,(J155+H155)/(G155+I155))</f>
        <v>370.01567398119124</v>
      </c>
      <c r="N155" s="44">
        <f t="shared" si="25"/>
        <v>1480.0626959247622</v>
      </c>
      <c r="O155" s="44">
        <f t="shared" si="26"/>
        <v>1480.0626959247622</v>
      </c>
      <c r="P155" s="45" t="b">
        <f t="shared" si="27"/>
        <v>1</v>
      </c>
      <c r="Q155" s="198" t="str">
        <f t="shared" si="28"/>
        <v>OK</v>
      </c>
      <c r="S155" s="425">
        <f t="shared" si="29"/>
        <v>370.01567398119124</v>
      </c>
      <c r="T155" s="425">
        <f t="shared" si="30"/>
        <v>0</v>
      </c>
      <c r="AJ155" s="62">
        <f t="shared" si="31"/>
        <v>370.01567398119124</v>
      </c>
      <c r="AK155" s="62">
        <f t="shared" si="32"/>
        <v>0</v>
      </c>
    </row>
    <row r="156" spans="1:37" ht="20.25" customHeight="1">
      <c r="A156" s="37">
        <f>SUBTOTAL(103,B$4:B156)</f>
        <v>153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customHeight="1">
      <c r="A157" s="40">
        <f>SUBTOTAL(103,B$4:B157)</f>
        <v>154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customHeight="1">
      <c r="A158" s="40">
        <f>SUBTOTAL(103,B$4:B158)</f>
        <v>155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156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0</v>
      </c>
      <c r="J159" s="42">
        <f>I159*S!D158</f>
        <v>0</v>
      </c>
      <c r="K159" s="42">
        <f t="shared" si="23"/>
        <v>0</v>
      </c>
      <c r="L159" s="42">
        <f t="shared" si="24"/>
        <v>0</v>
      </c>
      <c r="M159" s="43">
        <f>IF(ISERR((J159+H159)/(G159+I159)),P!AK160,(J159+H159)/(G159+I159))</f>
        <v>865</v>
      </c>
      <c r="N159" s="44">
        <f t="shared" si="25"/>
        <v>0</v>
      </c>
      <c r="O159" s="44">
        <f t="shared" si="26"/>
        <v>0</v>
      </c>
      <c r="P159" s="45" t="b">
        <f t="shared" si="27"/>
        <v>1</v>
      </c>
      <c r="Q159" s="198" t="str">
        <f t="shared" si="28"/>
        <v>×</v>
      </c>
      <c r="S159" s="425">
        <f t="shared" si="29"/>
        <v>865</v>
      </c>
      <c r="T159" s="425">
        <f t="shared" si="30"/>
        <v>0</v>
      </c>
      <c r="AJ159" s="62">
        <f t="shared" si="31"/>
        <v>865</v>
      </c>
      <c r="AK159" s="62">
        <f t="shared" si="32"/>
        <v>0</v>
      </c>
    </row>
    <row r="160" spans="1:37" ht="20.25" customHeight="1">
      <c r="A160" s="40">
        <f>SUBTOTAL(103,B$4:B160)</f>
        <v>157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0</v>
      </c>
      <c r="H160" s="42">
        <f>G160*P!AK161</f>
        <v>0</v>
      </c>
      <c r="I160" s="42">
        <f>S!E159</f>
        <v>0</v>
      </c>
      <c r="J160" s="42">
        <f>I160*S!D159</f>
        <v>0</v>
      </c>
      <c r="K160" s="42">
        <f t="shared" si="23"/>
        <v>0</v>
      </c>
      <c r="L160" s="42">
        <f t="shared" si="24"/>
        <v>0</v>
      </c>
      <c r="M160" s="43">
        <f>IF(ISERR((J160+H160)/(G160+I160)),P!AK161,(J160+H160)/(G160+I160))</f>
        <v>260</v>
      </c>
      <c r="N160" s="44">
        <f t="shared" si="25"/>
        <v>0</v>
      </c>
      <c r="O160" s="44">
        <f t="shared" si="26"/>
        <v>0</v>
      </c>
      <c r="P160" s="45" t="b">
        <f t="shared" si="27"/>
        <v>1</v>
      </c>
      <c r="Q160" s="198" t="str">
        <f t="shared" si="28"/>
        <v>×</v>
      </c>
      <c r="S160" s="425">
        <f t="shared" si="29"/>
        <v>260</v>
      </c>
      <c r="T160" s="425">
        <f t="shared" si="30"/>
        <v>0</v>
      </c>
      <c r="AJ160" s="62">
        <f t="shared" si="31"/>
        <v>260</v>
      </c>
      <c r="AK160" s="62">
        <f t="shared" si="32"/>
        <v>0</v>
      </c>
    </row>
    <row r="161" spans="1:37" ht="20.25" customHeight="1">
      <c r="A161" s="40">
        <f>SUBTOTAL(103,B$4:B161)</f>
        <v>158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7</v>
      </c>
      <c r="F161" s="42">
        <f t="shared" si="22"/>
        <v>2990</v>
      </c>
      <c r="G161" s="42">
        <f>P!AJ162</f>
        <v>7</v>
      </c>
      <c r="H161" s="42">
        <f>G161*P!AK162</f>
        <v>2990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427.14285714285717</v>
      </c>
      <c r="N161" s="44">
        <f t="shared" si="25"/>
        <v>2990</v>
      </c>
      <c r="O161" s="44">
        <f t="shared" si="26"/>
        <v>2990</v>
      </c>
      <c r="P161" s="45" t="b">
        <f t="shared" si="27"/>
        <v>1</v>
      </c>
      <c r="Q161" s="198" t="str">
        <f t="shared" si="28"/>
        <v>OK</v>
      </c>
      <c r="S161" s="425">
        <f t="shared" si="29"/>
        <v>427.14285714285717</v>
      </c>
      <c r="T161" s="425">
        <f t="shared" si="30"/>
        <v>0</v>
      </c>
      <c r="AJ161" s="62">
        <f t="shared" si="31"/>
        <v>427.14285714285717</v>
      </c>
      <c r="AK161" s="62">
        <f t="shared" si="32"/>
        <v>0</v>
      </c>
    </row>
    <row r="162" spans="1:37" ht="20.25" customHeight="1">
      <c r="A162" s="37">
        <f>SUBTOTAL(103,B$4:B162)</f>
        <v>159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2</v>
      </c>
      <c r="F162" s="42">
        <f t="shared" si="22"/>
        <v>1350</v>
      </c>
      <c r="G162" s="42">
        <f>P!AJ163</f>
        <v>2</v>
      </c>
      <c r="H162" s="42">
        <f>G162*P!AK163</f>
        <v>1350</v>
      </c>
      <c r="I162" s="42">
        <f>S!E161</f>
        <v>0</v>
      </c>
      <c r="J162" s="42">
        <f>I162*S!D161</f>
        <v>0</v>
      </c>
      <c r="K162" s="42">
        <f t="shared" si="23"/>
        <v>0</v>
      </c>
      <c r="L162" s="42">
        <f t="shared" si="24"/>
        <v>0</v>
      </c>
      <c r="M162" s="43">
        <f>IF(ISERR((J162+H162)/(G162+I162)),P!AK163,(J162+H162)/(G162+I162))</f>
        <v>675</v>
      </c>
      <c r="N162" s="44">
        <f t="shared" si="25"/>
        <v>1350</v>
      </c>
      <c r="O162" s="44">
        <f t="shared" si="26"/>
        <v>1350</v>
      </c>
      <c r="P162" s="45" t="b">
        <f t="shared" si="27"/>
        <v>1</v>
      </c>
      <c r="Q162" s="198" t="str">
        <f t="shared" si="28"/>
        <v>OK</v>
      </c>
      <c r="S162" s="425">
        <f t="shared" si="29"/>
        <v>675</v>
      </c>
      <c r="T162" s="425">
        <f t="shared" si="30"/>
        <v>0</v>
      </c>
      <c r="AJ162" s="62">
        <f t="shared" si="31"/>
        <v>675</v>
      </c>
      <c r="AK162" s="62">
        <f t="shared" si="32"/>
        <v>0</v>
      </c>
    </row>
    <row r="163" spans="1:37" ht="20.25" customHeight="1">
      <c r="A163" s="40">
        <f>SUBTOTAL(103,B$4:B163)</f>
        <v>160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880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880</v>
      </c>
      <c r="T163" s="425">
        <f t="shared" si="30"/>
        <v>0</v>
      </c>
      <c r="AJ163" s="62">
        <f t="shared" si="31"/>
        <v>880</v>
      </c>
      <c r="AK163" s="62">
        <f t="shared" si="32"/>
        <v>0</v>
      </c>
    </row>
    <row r="164" spans="1:37" ht="20.25" customHeight="1">
      <c r="A164" s="40">
        <f>SUBTOTAL(103,B$4:B164)</f>
        <v>161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162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customHeight="1">
      <c r="A166" s="40">
        <f>SUBTOTAL(103,B$4:B166)</f>
        <v>163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customHeight="1">
      <c r="A167" s="40">
        <f>SUBTOTAL(103,B$4:B167)</f>
        <v>164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165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166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1</v>
      </c>
      <c r="F169" s="42">
        <f t="shared" si="22"/>
        <v>507.01388888888891</v>
      </c>
      <c r="G169" s="42">
        <f>P!AJ170</f>
        <v>0</v>
      </c>
      <c r="H169" s="42">
        <f>G169*P!AK170</f>
        <v>0</v>
      </c>
      <c r="I169" s="42">
        <f>S!E168</f>
        <v>1</v>
      </c>
      <c r="J169" s="42">
        <f>I169*S!D168</f>
        <v>507.01388888888891</v>
      </c>
      <c r="K169" s="42">
        <f t="shared" si="23"/>
        <v>0</v>
      </c>
      <c r="L169" s="42">
        <f t="shared" si="24"/>
        <v>0</v>
      </c>
      <c r="M169" s="43">
        <f>IF(ISERR((J169+H169)/(G169+I169)),P!AK170,(J169+H169)/(G169+I169))</f>
        <v>507.01388888888891</v>
      </c>
      <c r="N169" s="44">
        <f t="shared" si="25"/>
        <v>507.01388888888891</v>
      </c>
      <c r="O169" s="44">
        <f t="shared" si="26"/>
        <v>507.01388888888891</v>
      </c>
      <c r="P169" s="45" t="b">
        <f t="shared" si="27"/>
        <v>1</v>
      </c>
      <c r="Q169" s="198" t="str">
        <f t="shared" si="28"/>
        <v>OK</v>
      </c>
      <c r="S169" s="425">
        <f t="shared" si="29"/>
        <v>507.01388888888891</v>
      </c>
      <c r="T169" s="425">
        <f t="shared" si="30"/>
        <v>0</v>
      </c>
      <c r="AJ169" s="62">
        <f t="shared" si="31"/>
        <v>507.01388888888891</v>
      </c>
      <c r="AK169" s="62">
        <f t="shared" si="32"/>
        <v>0</v>
      </c>
    </row>
    <row r="170" spans="1:37" ht="20.25" customHeight="1">
      <c r="A170" s="40">
        <f>SUBTOTAL(103,B$4:B170)</f>
        <v>167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0</v>
      </c>
      <c r="H170" s="42">
        <f>G170*P!AK171</f>
        <v>0</v>
      </c>
      <c r="I170" s="42">
        <f>S!E169</f>
        <v>0</v>
      </c>
      <c r="J170" s="42">
        <f>I170*S!D169</f>
        <v>0</v>
      </c>
      <c r="K170" s="42">
        <f t="shared" si="23"/>
        <v>0</v>
      </c>
      <c r="L170" s="42">
        <f t="shared" si="24"/>
        <v>0</v>
      </c>
      <c r="M170" s="43">
        <f>IF(ISERR((J170+H170)/(G170+I170)),P!AK171,(J170+H170)/(G170+I170))</f>
        <v>416.66666666666669</v>
      </c>
      <c r="N170" s="44">
        <f t="shared" si="25"/>
        <v>0</v>
      </c>
      <c r="O170" s="44">
        <f t="shared" si="26"/>
        <v>0</v>
      </c>
      <c r="P170" s="45" t="b">
        <f t="shared" si="27"/>
        <v>1</v>
      </c>
      <c r="Q170" s="198" t="str">
        <f t="shared" si="28"/>
        <v>×</v>
      </c>
      <c r="S170" s="425">
        <f t="shared" si="29"/>
        <v>416.66666666666669</v>
      </c>
      <c r="T170" s="425">
        <f t="shared" si="30"/>
        <v>0</v>
      </c>
      <c r="AJ170" s="62">
        <f t="shared" si="31"/>
        <v>416.66666666666669</v>
      </c>
      <c r="AK170" s="62">
        <f t="shared" si="32"/>
        <v>0</v>
      </c>
    </row>
    <row r="171" spans="1:37" ht="20.25" customHeight="1">
      <c r="A171" s="40">
        <f>SUBTOTAL(103,B$4:B171)</f>
        <v>168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18.600000000000001</v>
      </c>
      <c r="F171" s="42">
        <f t="shared" si="22"/>
        <v>9527.8125267030482</v>
      </c>
      <c r="G171" s="42">
        <f>P!AJ172</f>
        <v>18.600000000000001</v>
      </c>
      <c r="H171" s="42">
        <f>G171*P!AK172</f>
        <v>9607</v>
      </c>
      <c r="I171" s="42">
        <f>S!E170</f>
        <v>0.99999999999999645</v>
      </c>
      <c r="J171" s="42">
        <f>I171*S!D170</f>
        <v>433.06051200966107</v>
      </c>
      <c r="K171" s="42">
        <f t="shared" si="23"/>
        <v>0.99999999999999645</v>
      </c>
      <c r="L171" s="42">
        <f t="shared" si="24"/>
        <v>512.2479853066136</v>
      </c>
      <c r="M171" s="43">
        <f>IF(ISERR((J171+H171)/(G171+I171)),P!AK172,(J171+H171)/(G171+I171))</f>
        <v>512.24798530661542</v>
      </c>
      <c r="N171" s="44">
        <f t="shared" si="25"/>
        <v>10040.060512009661</v>
      </c>
      <c r="O171" s="44">
        <f t="shared" si="26"/>
        <v>10040.060512009662</v>
      </c>
      <c r="P171" s="45" t="b">
        <f t="shared" si="27"/>
        <v>1</v>
      </c>
      <c r="Q171" s="198" t="str">
        <f t="shared" si="28"/>
        <v>OK</v>
      </c>
      <c r="S171" s="425">
        <f t="shared" si="29"/>
        <v>512.24798530661542</v>
      </c>
      <c r="T171" s="425">
        <f t="shared" si="30"/>
        <v>0.99999999999999645</v>
      </c>
      <c r="AJ171" s="62">
        <f t="shared" si="31"/>
        <v>512.24798530661542</v>
      </c>
      <c r="AK171" s="62">
        <f t="shared" si="32"/>
        <v>0.99999999999999645</v>
      </c>
    </row>
    <row r="172" spans="1:37" ht="20.25" customHeight="1">
      <c r="A172" s="40">
        <f>SUBTOTAL(103,B$4:B172)</f>
        <v>169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customHeight="1">
      <c r="A173" s="40">
        <f>SUBTOTAL(103,B$4:B173)</f>
        <v>170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850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850</v>
      </c>
      <c r="T173" s="425">
        <f t="shared" si="30"/>
        <v>0</v>
      </c>
      <c r="AJ173" s="62">
        <f t="shared" si="31"/>
        <v>850</v>
      </c>
      <c r="AK173" s="62">
        <f t="shared" si="32"/>
        <v>0</v>
      </c>
    </row>
    <row r="174" spans="1:37" ht="20.25" customHeight="1">
      <c r="A174" s="40">
        <f>SUBTOTAL(103,B$4:B174)</f>
        <v>171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customHeight="1">
      <c r="A175" s="40">
        <f>SUBTOTAL(103,B$4:B175)</f>
        <v>172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customHeight="1">
      <c r="A176" s="40">
        <f>SUBTOTAL(103,B$4:B176)</f>
        <v>173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customHeight="1">
      <c r="A177" s="40">
        <f>SUBTOTAL(103,B$4:B177)</f>
        <v>174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175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57</v>
      </c>
      <c r="F178" s="42">
        <f t="shared" si="22"/>
        <v>1349</v>
      </c>
      <c r="G178" s="42">
        <f>P!AJ179</f>
        <v>57</v>
      </c>
      <c r="H178" s="42">
        <f>G178*P!AK179</f>
        <v>1349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23.666666666666668</v>
      </c>
      <c r="N178" s="44">
        <f t="shared" si="25"/>
        <v>1349</v>
      </c>
      <c r="O178" s="44">
        <f t="shared" si="26"/>
        <v>1349</v>
      </c>
      <c r="P178" s="45" t="b">
        <f t="shared" si="27"/>
        <v>1</v>
      </c>
      <c r="Q178" s="198" t="str">
        <f t="shared" si="28"/>
        <v>OK</v>
      </c>
      <c r="S178" s="425">
        <f t="shared" si="29"/>
        <v>23.666666666666668</v>
      </c>
      <c r="T178" s="425">
        <f t="shared" si="30"/>
        <v>0</v>
      </c>
      <c r="AJ178" s="62">
        <f t="shared" si="31"/>
        <v>23.666666666666668</v>
      </c>
      <c r="AK178" s="62">
        <f t="shared" si="32"/>
        <v>0</v>
      </c>
    </row>
    <row r="179" spans="1:37" ht="20.25" customHeight="1">
      <c r="A179" s="37">
        <f>SUBTOTAL(103,B$4:B179)</f>
        <v>176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118</v>
      </c>
      <c r="F179" s="42">
        <f t="shared" si="22"/>
        <v>9559</v>
      </c>
      <c r="G179" s="42">
        <f>P!AJ180</f>
        <v>118</v>
      </c>
      <c r="H179" s="42">
        <f>G179*P!AK180</f>
        <v>9559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81.008474576271183</v>
      </c>
      <c r="N179" s="44">
        <f t="shared" si="25"/>
        <v>9559</v>
      </c>
      <c r="O179" s="44">
        <f t="shared" si="26"/>
        <v>9559</v>
      </c>
      <c r="P179" s="45" t="b">
        <f t="shared" si="27"/>
        <v>1</v>
      </c>
      <c r="Q179" s="198" t="str">
        <f t="shared" si="28"/>
        <v>OK</v>
      </c>
      <c r="S179" s="425">
        <f t="shared" si="29"/>
        <v>81.008474576271183</v>
      </c>
      <c r="T179" s="425">
        <f t="shared" si="30"/>
        <v>0</v>
      </c>
      <c r="AJ179" s="62">
        <f t="shared" si="31"/>
        <v>81.008474576271183</v>
      </c>
      <c r="AK179" s="62">
        <f t="shared" si="32"/>
        <v>0</v>
      </c>
    </row>
    <row r="180" spans="1:37" ht="20.25" customHeight="1">
      <c r="A180" s="37">
        <f>SUBTOTAL(103,B$4:B180)</f>
        <v>177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17.5</v>
      </c>
      <c r="F180" s="42">
        <f t="shared" si="22"/>
        <v>3235</v>
      </c>
      <c r="G180" s="42">
        <f>P!AJ181</f>
        <v>17.5</v>
      </c>
      <c r="H180" s="42">
        <f>G180*P!AK181</f>
        <v>3235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184.85714285714286</v>
      </c>
      <c r="N180" s="44">
        <f t="shared" si="25"/>
        <v>3235</v>
      </c>
      <c r="O180" s="44">
        <f t="shared" si="26"/>
        <v>3235</v>
      </c>
      <c r="P180" s="45" t="b">
        <f t="shared" si="27"/>
        <v>1</v>
      </c>
      <c r="Q180" s="198" t="str">
        <f t="shared" si="28"/>
        <v>OK</v>
      </c>
      <c r="S180" s="425">
        <f t="shared" si="29"/>
        <v>184.85714285714286</v>
      </c>
      <c r="T180" s="425">
        <f t="shared" si="30"/>
        <v>0</v>
      </c>
      <c r="AJ180" s="62">
        <f t="shared" si="31"/>
        <v>184.85714285714286</v>
      </c>
      <c r="AK180" s="62">
        <f t="shared" si="32"/>
        <v>0</v>
      </c>
    </row>
    <row r="181" spans="1:37" ht="20.25" customHeight="1">
      <c r="A181" s="37">
        <f>SUBTOTAL(103,B$4:B181)</f>
        <v>178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10</v>
      </c>
      <c r="F181" s="42">
        <f t="shared" si="22"/>
        <v>1655</v>
      </c>
      <c r="G181" s="42">
        <f>P!AJ182</f>
        <v>10</v>
      </c>
      <c r="H181" s="42">
        <f>G181*P!AK182</f>
        <v>1655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165.5</v>
      </c>
      <c r="N181" s="44">
        <f t="shared" si="25"/>
        <v>1655</v>
      </c>
      <c r="O181" s="44">
        <f t="shared" si="26"/>
        <v>1655</v>
      </c>
      <c r="P181" s="45" t="b">
        <f t="shared" si="27"/>
        <v>1</v>
      </c>
      <c r="Q181" s="198" t="str">
        <f t="shared" si="28"/>
        <v>OK</v>
      </c>
      <c r="S181" s="425">
        <f t="shared" si="29"/>
        <v>165.5</v>
      </c>
      <c r="T181" s="425">
        <f t="shared" si="30"/>
        <v>0</v>
      </c>
      <c r="AJ181" s="62">
        <f t="shared" si="31"/>
        <v>165.5</v>
      </c>
      <c r="AK181" s="62">
        <f t="shared" si="32"/>
        <v>0</v>
      </c>
    </row>
    <row r="182" spans="1:37" ht="20.25" customHeight="1">
      <c r="A182" s="37">
        <f>SUBTOTAL(103,B$4:B182)</f>
        <v>179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19</v>
      </c>
      <c r="F182" s="42">
        <f t="shared" si="22"/>
        <v>2970</v>
      </c>
      <c r="G182" s="42">
        <f>P!AJ183</f>
        <v>19</v>
      </c>
      <c r="H182" s="42">
        <f>G182*P!AK183</f>
        <v>2970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156.31578947368422</v>
      </c>
      <c r="N182" s="44">
        <f t="shared" si="25"/>
        <v>2970</v>
      </c>
      <c r="O182" s="44">
        <f t="shared" si="26"/>
        <v>2970</v>
      </c>
      <c r="P182" s="45" t="b">
        <f t="shared" si="27"/>
        <v>1</v>
      </c>
      <c r="Q182" s="198" t="str">
        <f t="shared" si="28"/>
        <v>OK</v>
      </c>
      <c r="S182" s="425">
        <f t="shared" si="29"/>
        <v>156.31578947368422</v>
      </c>
      <c r="T182" s="425">
        <f t="shared" si="30"/>
        <v>0</v>
      </c>
      <c r="AJ182" s="62">
        <f t="shared" si="31"/>
        <v>156.31578947368422</v>
      </c>
      <c r="AK182" s="62">
        <f t="shared" si="32"/>
        <v>0</v>
      </c>
    </row>
    <row r="183" spans="1:37" ht="20.25" customHeight="1">
      <c r="A183" s="37">
        <f>SUBTOTAL(103,B$4:B183)</f>
        <v>180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215</v>
      </c>
      <c r="F183" s="42">
        <f t="shared" si="22"/>
        <v>1780</v>
      </c>
      <c r="G183" s="42">
        <f>P!AJ184</f>
        <v>215</v>
      </c>
      <c r="H183" s="42">
        <f>G183*P!AK184</f>
        <v>1780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8.279069767441861</v>
      </c>
      <c r="N183" s="44">
        <f t="shared" si="25"/>
        <v>1780</v>
      </c>
      <c r="O183" s="44">
        <f t="shared" si="26"/>
        <v>1780</v>
      </c>
      <c r="P183" s="45" t="b">
        <f t="shared" si="27"/>
        <v>1</v>
      </c>
      <c r="Q183" s="198" t="str">
        <f t="shared" si="28"/>
        <v>OK</v>
      </c>
      <c r="S183" s="425">
        <f t="shared" si="29"/>
        <v>8.279069767441861</v>
      </c>
      <c r="T183" s="425">
        <f t="shared" si="30"/>
        <v>0</v>
      </c>
      <c r="AJ183" s="62">
        <f t="shared" si="31"/>
        <v>8.279069767441861</v>
      </c>
      <c r="AK183" s="62">
        <f t="shared" si="32"/>
        <v>0</v>
      </c>
    </row>
    <row r="184" spans="1:37" ht="20.25" customHeight="1">
      <c r="A184" s="37">
        <f>SUBTOTAL(103,B$4:B184)</f>
        <v>181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46</v>
      </c>
      <c r="F184" s="42">
        <f t="shared" si="22"/>
        <v>2530</v>
      </c>
      <c r="G184" s="42">
        <f>P!AJ185</f>
        <v>46</v>
      </c>
      <c r="H184" s="42">
        <f>G184*P!AK185</f>
        <v>2530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55</v>
      </c>
      <c r="N184" s="44">
        <f t="shared" si="25"/>
        <v>2530</v>
      </c>
      <c r="O184" s="44">
        <f t="shared" si="26"/>
        <v>2530</v>
      </c>
      <c r="P184" s="45" t="b">
        <f t="shared" si="27"/>
        <v>1</v>
      </c>
      <c r="Q184" s="198" t="str">
        <f t="shared" si="28"/>
        <v>OK</v>
      </c>
      <c r="S184" s="425">
        <f t="shared" si="29"/>
        <v>55</v>
      </c>
      <c r="T184" s="425">
        <f t="shared" si="30"/>
        <v>0</v>
      </c>
      <c r="AJ184" s="62">
        <f t="shared" si="31"/>
        <v>55</v>
      </c>
      <c r="AK184" s="62">
        <f t="shared" si="32"/>
        <v>0</v>
      </c>
    </row>
    <row r="185" spans="1:37" ht="20.25" customHeight="1">
      <c r="A185" s="37">
        <f>SUBTOTAL(103,B$4:B185)</f>
        <v>182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18.5</v>
      </c>
      <c r="F185" s="42">
        <f t="shared" si="22"/>
        <v>1645</v>
      </c>
      <c r="G185" s="42">
        <f>P!AJ186</f>
        <v>18.5</v>
      </c>
      <c r="H185" s="42">
        <f>G185*P!AK186</f>
        <v>1645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88.918918918918919</v>
      </c>
      <c r="N185" s="44">
        <f t="shared" si="25"/>
        <v>1645</v>
      </c>
      <c r="O185" s="44">
        <f t="shared" si="26"/>
        <v>1645</v>
      </c>
      <c r="P185" s="45" t="b">
        <f t="shared" si="27"/>
        <v>1</v>
      </c>
      <c r="Q185" s="198" t="str">
        <f t="shared" si="28"/>
        <v>OK</v>
      </c>
      <c r="S185" s="425">
        <f t="shared" si="29"/>
        <v>88.918918918918919</v>
      </c>
      <c r="T185" s="425">
        <f t="shared" si="30"/>
        <v>0</v>
      </c>
      <c r="AJ185" s="62">
        <f t="shared" si="31"/>
        <v>88.918918918918919</v>
      </c>
      <c r="AK185" s="62">
        <f t="shared" si="32"/>
        <v>0</v>
      </c>
    </row>
    <row r="186" spans="1:37" ht="20.25" customHeight="1">
      <c r="A186" s="37">
        <f>SUBTOTAL(103,B$4:B186)</f>
        <v>183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9.5</v>
      </c>
      <c r="F186" s="42">
        <f t="shared" si="22"/>
        <v>735</v>
      </c>
      <c r="G186" s="42">
        <f>P!AJ187</f>
        <v>9.5</v>
      </c>
      <c r="H186" s="42">
        <f>G186*P!AK187</f>
        <v>735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77.368421052631575</v>
      </c>
      <c r="N186" s="44">
        <f t="shared" si="25"/>
        <v>735</v>
      </c>
      <c r="O186" s="44">
        <f t="shared" si="26"/>
        <v>735</v>
      </c>
      <c r="P186" s="45" t="b">
        <f t="shared" si="27"/>
        <v>1</v>
      </c>
      <c r="Q186" s="198" t="str">
        <f t="shared" si="28"/>
        <v>OK</v>
      </c>
      <c r="S186" s="425">
        <f t="shared" si="29"/>
        <v>77.368421052631575</v>
      </c>
      <c r="T186" s="425">
        <f t="shared" si="30"/>
        <v>0</v>
      </c>
      <c r="AJ186" s="62">
        <f t="shared" si="31"/>
        <v>77.368421052631575</v>
      </c>
      <c r="AK186" s="62">
        <f t="shared" si="32"/>
        <v>0</v>
      </c>
    </row>
    <row r="187" spans="1:37" ht="20.25" customHeight="1">
      <c r="A187" s="37">
        <f>SUBTOTAL(103,B$4:B187)</f>
        <v>184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3</v>
      </c>
      <c r="F187" s="42">
        <f t="shared" si="22"/>
        <v>300</v>
      </c>
      <c r="G187" s="42">
        <f>P!AJ188</f>
        <v>3</v>
      </c>
      <c r="H187" s="42">
        <f>G187*P!AK188</f>
        <v>300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100</v>
      </c>
      <c r="N187" s="44">
        <f t="shared" si="25"/>
        <v>300</v>
      </c>
      <c r="O187" s="44">
        <f t="shared" si="26"/>
        <v>300</v>
      </c>
      <c r="P187" s="45" t="b">
        <f t="shared" si="27"/>
        <v>1</v>
      </c>
      <c r="Q187" s="198" t="str">
        <f t="shared" si="28"/>
        <v>OK</v>
      </c>
      <c r="S187" s="425">
        <f t="shared" si="29"/>
        <v>100</v>
      </c>
      <c r="T187" s="425">
        <f t="shared" si="30"/>
        <v>0</v>
      </c>
      <c r="AJ187" s="62">
        <f t="shared" si="31"/>
        <v>100</v>
      </c>
      <c r="AK187" s="62">
        <f t="shared" si="32"/>
        <v>0</v>
      </c>
    </row>
    <row r="188" spans="1:37" ht="20.25" customHeight="1">
      <c r="A188" s="37">
        <f>SUBTOTAL(103,B$4:B188)</f>
        <v>185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23</v>
      </c>
      <c r="F188" s="42">
        <f t="shared" si="22"/>
        <v>1150</v>
      </c>
      <c r="G188" s="42">
        <f>P!AJ189</f>
        <v>23</v>
      </c>
      <c r="H188" s="42">
        <f>G188*P!AK189</f>
        <v>1150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50</v>
      </c>
      <c r="N188" s="44">
        <f t="shared" si="25"/>
        <v>1150</v>
      </c>
      <c r="O188" s="44">
        <f t="shared" si="26"/>
        <v>1150</v>
      </c>
      <c r="P188" s="45" t="b">
        <f t="shared" si="27"/>
        <v>1</v>
      </c>
      <c r="Q188" s="198" t="str">
        <f t="shared" si="28"/>
        <v>OK</v>
      </c>
      <c r="S188" s="425">
        <f t="shared" si="29"/>
        <v>50</v>
      </c>
      <c r="T188" s="425">
        <f t="shared" si="30"/>
        <v>0</v>
      </c>
      <c r="AJ188" s="62">
        <f t="shared" si="31"/>
        <v>50</v>
      </c>
      <c r="AK188" s="62">
        <f t="shared" si="32"/>
        <v>0</v>
      </c>
    </row>
    <row r="189" spans="1:37" ht="20.25" customHeight="1">
      <c r="A189" s="37">
        <f>SUBTOTAL(103,B$4:B189)</f>
        <v>186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203</v>
      </c>
      <c r="F189" s="42">
        <f t="shared" si="22"/>
        <v>1170</v>
      </c>
      <c r="G189" s="42">
        <f>P!AJ190</f>
        <v>203</v>
      </c>
      <c r="H189" s="42">
        <f>G189*P!AK190</f>
        <v>1170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5.7635467980295569</v>
      </c>
      <c r="N189" s="44">
        <f t="shared" si="25"/>
        <v>1170</v>
      </c>
      <c r="O189" s="44">
        <f t="shared" si="26"/>
        <v>1170</v>
      </c>
      <c r="P189" s="45" t="b">
        <f t="shared" si="27"/>
        <v>1</v>
      </c>
      <c r="Q189" s="198" t="str">
        <f t="shared" si="28"/>
        <v>OK</v>
      </c>
      <c r="S189" s="425">
        <f t="shared" si="29"/>
        <v>5.7635467980295569</v>
      </c>
      <c r="T189" s="425">
        <f t="shared" si="30"/>
        <v>0</v>
      </c>
      <c r="AJ189" s="62">
        <f t="shared" si="31"/>
        <v>5.7635467980295569</v>
      </c>
      <c r="AK189" s="62">
        <f t="shared" si="32"/>
        <v>0</v>
      </c>
    </row>
    <row r="190" spans="1:37" ht="20.25" customHeight="1">
      <c r="A190" s="40">
        <f>SUBTOTAL(103,B$4:B190)</f>
        <v>187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188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40</v>
      </c>
      <c r="F191" s="42">
        <f t="shared" si="22"/>
        <v>720</v>
      </c>
      <c r="G191" s="42">
        <f>P!AJ192</f>
        <v>40</v>
      </c>
      <c r="H191" s="42">
        <f>G191*P!AK192</f>
        <v>720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18</v>
      </c>
      <c r="N191" s="44">
        <f t="shared" si="25"/>
        <v>720</v>
      </c>
      <c r="O191" s="44">
        <f t="shared" si="26"/>
        <v>720</v>
      </c>
      <c r="P191" s="45" t="b">
        <f t="shared" si="27"/>
        <v>1</v>
      </c>
      <c r="Q191" s="198" t="str">
        <f t="shared" si="28"/>
        <v>OK</v>
      </c>
      <c r="S191" s="425">
        <f t="shared" si="29"/>
        <v>18</v>
      </c>
      <c r="T191" s="425">
        <f t="shared" si="30"/>
        <v>0</v>
      </c>
      <c r="AJ191" s="62">
        <f t="shared" si="31"/>
        <v>18</v>
      </c>
      <c r="AK191" s="62">
        <f t="shared" si="32"/>
        <v>0</v>
      </c>
    </row>
    <row r="192" spans="1:37" ht="20.25" customHeight="1">
      <c r="A192" s="37">
        <f>SUBTOTAL(103,B$4:B192)</f>
        <v>189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12</v>
      </c>
      <c r="F192" s="42">
        <f t="shared" si="22"/>
        <v>480</v>
      </c>
      <c r="G192" s="42">
        <f>P!AJ193</f>
        <v>12</v>
      </c>
      <c r="H192" s="42">
        <f>G192*P!AK193</f>
        <v>480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40</v>
      </c>
      <c r="N192" s="44">
        <f t="shared" si="25"/>
        <v>480</v>
      </c>
      <c r="O192" s="44">
        <f t="shared" si="26"/>
        <v>480</v>
      </c>
      <c r="P192" s="45" t="b">
        <f t="shared" si="27"/>
        <v>1</v>
      </c>
      <c r="Q192" s="198" t="str">
        <f t="shared" si="28"/>
        <v>OK</v>
      </c>
      <c r="S192" s="425">
        <f t="shared" si="29"/>
        <v>40</v>
      </c>
      <c r="T192" s="425">
        <f t="shared" si="30"/>
        <v>0</v>
      </c>
      <c r="AJ192" s="62">
        <f t="shared" si="31"/>
        <v>40</v>
      </c>
      <c r="AK192" s="62">
        <f t="shared" si="32"/>
        <v>0</v>
      </c>
    </row>
    <row r="193" spans="1:37" ht="20.25" customHeight="1">
      <c r="A193" s="40">
        <f>SUBTOTAL(103,B$4:B193)</f>
        <v>190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191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25</v>
      </c>
      <c r="F194" s="42">
        <f t="shared" si="22"/>
        <v>1085</v>
      </c>
      <c r="G194" s="42">
        <f>P!AJ195</f>
        <v>25</v>
      </c>
      <c r="H194" s="42">
        <f>G194*P!AK195</f>
        <v>1085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43.4</v>
      </c>
      <c r="N194" s="44">
        <f t="shared" si="25"/>
        <v>1085</v>
      </c>
      <c r="O194" s="44">
        <f t="shared" si="26"/>
        <v>1085</v>
      </c>
      <c r="P194" s="45" t="b">
        <f t="shared" si="27"/>
        <v>1</v>
      </c>
      <c r="Q194" s="198" t="str">
        <f t="shared" si="28"/>
        <v>OK</v>
      </c>
      <c r="S194" s="425">
        <f t="shared" si="29"/>
        <v>43.4</v>
      </c>
      <c r="T194" s="425">
        <f t="shared" si="30"/>
        <v>0</v>
      </c>
      <c r="AJ194" s="62">
        <f t="shared" si="31"/>
        <v>43.4</v>
      </c>
      <c r="AK194" s="62">
        <f t="shared" si="32"/>
        <v>0</v>
      </c>
    </row>
    <row r="195" spans="1:37" ht="20.25" customHeight="1">
      <c r="A195" s="37">
        <f>SUBTOTAL(103,B$4:B195)</f>
        <v>192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62.269999999999996</v>
      </c>
      <c r="F195" s="42">
        <f t="shared" si="22"/>
        <v>2150</v>
      </c>
      <c r="G195" s="42">
        <f>P!AJ196</f>
        <v>62.269999999999996</v>
      </c>
      <c r="H195" s="42">
        <f>G195*P!AK196</f>
        <v>2150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34.527059579251649</v>
      </c>
      <c r="N195" s="44">
        <f t="shared" si="25"/>
        <v>2150</v>
      </c>
      <c r="O195" s="44">
        <f t="shared" si="26"/>
        <v>2150</v>
      </c>
      <c r="P195" s="45" t="b">
        <f t="shared" si="27"/>
        <v>1</v>
      </c>
      <c r="Q195" s="198" t="str">
        <f t="shared" si="28"/>
        <v>OK</v>
      </c>
      <c r="S195" s="425">
        <f t="shared" si="29"/>
        <v>34.527059579251649</v>
      </c>
      <c r="T195" s="425">
        <f t="shared" si="30"/>
        <v>0</v>
      </c>
      <c r="AJ195" s="62">
        <f t="shared" si="31"/>
        <v>34.527059579251649</v>
      </c>
      <c r="AK195" s="62">
        <f t="shared" si="32"/>
        <v>0</v>
      </c>
    </row>
    <row r="196" spans="1:37" ht="20.25" customHeight="1">
      <c r="A196" s="37">
        <f>SUBTOTAL(103,B$4:B196)</f>
        <v>193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40</v>
      </c>
      <c r="F196" s="42">
        <f t="shared" si="22"/>
        <v>1014</v>
      </c>
      <c r="G196" s="42">
        <f>P!AJ197</f>
        <v>40</v>
      </c>
      <c r="H196" s="42">
        <f>G196*P!AK197</f>
        <v>1014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25.35</v>
      </c>
      <c r="N196" s="44">
        <f t="shared" si="25"/>
        <v>1014</v>
      </c>
      <c r="O196" s="44">
        <f t="shared" si="26"/>
        <v>1014</v>
      </c>
      <c r="P196" s="45" t="b">
        <f t="shared" si="27"/>
        <v>1</v>
      </c>
      <c r="Q196" s="198" t="str">
        <f t="shared" si="28"/>
        <v>OK</v>
      </c>
      <c r="S196" s="425">
        <f t="shared" si="29"/>
        <v>25.35</v>
      </c>
      <c r="T196" s="425">
        <f t="shared" si="30"/>
        <v>0</v>
      </c>
      <c r="AJ196" s="62">
        <f t="shared" si="31"/>
        <v>25.35</v>
      </c>
      <c r="AK196" s="62">
        <f t="shared" si="32"/>
        <v>0</v>
      </c>
    </row>
    <row r="197" spans="1:37" ht="20.25" customHeight="1">
      <c r="A197" s="40">
        <f>SUBTOTAL(103,B$4:B197)</f>
        <v>194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195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16</v>
      </c>
      <c r="F198" s="42">
        <f t="shared" si="33"/>
        <v>1830</v>
      </c>
      <c r="G198" s="42">
        <f>P!AJ199</f>
        <v>16</v>
      </c>
      <c r="H198" s="42">
        <f>G198*P!AK199</f>
        <v>1830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114.375</v>
      </c>
      <c r="N198" s="44">
        <f t="shared" si="35"/>
        <v>1830</v>
      </c>
      <c r="O198" s="44">
        <f t="shared" si="36"/>
        <v>1830</v>
      </c>
      <c r="P198" s="45" t="b">
        <f t="shared" si="37"/>
        <v>1</v>
      </c>
      <c r="Q198" s="198" t="str">
        <f t="shared" si="38"/>
        <v>OK</v>
      </c>
      <c r="S198" s="425">
        <f t="shared" si="39"/>
        <v>114.375</v>
      </c>
      <c r="T198" s="425">
        <f t="shared" si="40"/>
        <v>0</v>
      </c>
      <c r="AJ198" s="62">
        <f t="shared" si="41"/>
        <v>114.375</v>
      </c>
      <c r="AK198" s="62">
        <f t="shared" si="42"/>
        <v>0</v>
      </c>
    </row>
    <row r="199" spans="1:37" ht="20.25" customHeight="1">
      <c r="A199" s="37">
        <f>SUBTOTAL(103,B$4:B199)</f>
        <v>196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10.5</v>
      </c>
      <c r="F199" s="42">
        <f t="shared" si="33"/>
        <v>1420</v>
      </c>
      <c r="G199" s="42">
        <f>P!AJ200</f>
        <v>10.5</v>
      </c>
      <c r="H199" s="42">
        <f>G199*P!AK200</f>
        <v>1420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135.23809523809524</v>
      </c>
      <c r="N199" s="44">
        <f t="shared" si="35"/>
        <v>1420</v>
      </c>
      <c r="O199" s="44">
        <f t="shared" si="36"/>
        <v>1420</v>
      </c>
      <c r="P199" s="45" t="b">
        <f t="shared" si="37"/>
        <v>1</v>
      </c>
      <c r="Q199" s="198" t="str">
        <f t="shared" si="38"/>
        <v>OK</v>
      </c>
      <c r="S199" s="425">
        <f t="shared" si="39"/>
        <v>135.23809523809524</v>
      </c>
      <c r="T199" s="425">
        <f t="shared" si="40"/>
        <v>0</v>
      </c>
      <c r="AJ199" s="62">
        <f t="shared" si="41"/>
        <v>135.23809523809524</v>
      </c>
      <c r="AK199" s="62">
        <f t="shared" si="42"/>
        <v>0</v>
      </c>
    </row>
    <row r="200" spans="1:37" ht="20.25" customHeight="1">
      <c r="A200" s="37">
        <f>SUBTOTAL(103,B$4:B200)</f>
        <v>197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3</v>
      </c>
      <c r="F200" s="42">
        <f t="shared" si="33"/>
        <v>435</v>
      </c>
      <c r="G200" s="42">
        <f>P!AJ201</f>
        <v>3</v>
      </c>
      <c r="H200" s="42">
        <f>G200*P!AK201</f>
        <v>435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145</v>
      </c>
      <c r="N200" s="44">
        <f t="shared" si="35"/>
        <v>435</v>
      </c>
      <c r="O200" s="44">
        <f t="shared" si="36"/>
        <v>435</v>
      </c>
      <c r="P200" s="45" t="b">
        <f t="shared" si="37"/>
        <v>1</v>
      </c>
      <c r="Q200" s="198" t="str">
        <f t="shared" si="38"/>
        <v>OK</v>
      </c>
      <c r="S200" s="425">
        <f t="shared" si="39"/>
        <v>145</v>
      </c>
      <c r="T200" s="425">
        <f t="shared" si="40"/>
        <v>0</v>
      </c>
      <c r="AJ200" s="62">
        <f t="shared" si="41"/>
        <v>145</v>
      </c>
      <c r="AK200" s="62">
        <f t="shared" si="42"/>
        <v>0</v>
      </c>
    </row>
    <row r="201" spans="1:37" ht="20.25" customHeight="1">
      <c r="A201" s="40">
        <f>SUBTOTAL(103,B$4:B201)</f>
        <v>198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customHeight="1">
      <c r="A202" s="40">
        <f>SUBTOTAL(103,B$4:B202)</f>
        <v>199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customHeight="1">
      <c r="A203" s="37">
        <f>SUBTOTAL(103,B$4:B203)</f>
        <v>200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201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11</v>
      </c>
      <c r="F204" s="42">
        <f t="shared" si="33"/>
        <v>830</v>
      </c>
      <c r="G204" s="42">
        <f>P!AJ205</f>
        <v>11</v>
      </c>
      <c r="H204" s="42">
        <f>G204*P!AK205</f>
        <v>830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75.454545454545453</v>
      </c>
      <c r="N204" s="44">
        <f t="shared" si="35"/>
        <v>830</v>
      </c>
      <c r="O204" s="44">
        <f t="shared" si="36"/>
        <v>830</v>
      </c>
      <c r="P204" s="45" t="b">
        <f t="shared" si="37"/>
        <v>1</v>
      </c>
      <c r="Q204" s="198" t="str">
        <f t="shared" si="38"/>
        <v>OK</v>
      </c>
      <c r="S204" s="425">
        <f t="shared" si="39"/>
        <v>75.454545454545453</v>
      </c>
      <c r="T204" s="425">
        <f t="shared" si="40"/>
        <v>0</v>
      </c>
      <c r="AJ204" s="62">
        <f t="shared" si="41"/>
        <v>75.454545454545453</v>
      </c>
      <c r="AK204" s="62">
        <f t="shared" si="42"/>
        <v>0</v>
      </c>
    </row>
    <row r="205" spans="1:37" ht="20.25" customHeight="1">
      <c r="A205" s="37">
        <f>SUBTOTAL(103,B$4:B205)</f>
        <v>202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4</v>
      </c>
      <c r="F205" s="42">
        <f t="shared" si="33"/>
        <v>175</v>
      </c>
      <c r="G205" s="42">
        <f>P!AJ206</f>
        <v>4</v>
      </c>
      <c r="H205" s="42">
        <f>G205*P!AK206</f>
        <v>175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43.75</v>
      </c>
      <c r="N205" s="44">
        <f t="shared" si="35"/>
        <v>175</v>
      </c>
      <c r="O205" s="44">
        <f t="shared" si="36"/>
        <v>175</v>
      </c>
      <c r="P205" s="45" t="b">
        <f t="shared" si="37"/>
        <v>1</v>
      </c>
      <c r="Q205" s="198" t="str">
        <f t="shared" si="38"/>
        <v>OK</v>
      </c>
      <c r="S205" s="425">
        <f t="shared" si="39"/>
        <v>43.75</v>
      </c>
      <c r="T205" s="425">
        <f t="shared" si="40"/>
        <v>0</v>
      </c>
      <c r="AJ205" s="62">
        <f t="shared" si="41"/>
        <v>43.75</v>
      </c>
      <c r="AK205" s="62">
        <f t="shared" si="42"/>
        <v>0</v>
      </c>
    </row>
    <row r="206" spans="1:37" ht="20.25" customHeight="1">
      <c r="A206" s="37">
        <f>SUBTOTAL(103,B$4:B206)</f>
        <v>203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5</v>
      </c>
      <c r="F206" s="42">
        <f t="shared" si="33"/>
        <v>280</v>
      </c>
      <c r="G206" s="42">
        <f>P!AJ207</f>
        <v>5</v>
      </c>
      <c r="H206" s="42">
        <f>G206*P!AK207</f>
        <v>280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56</v>
      </c>
      <c r="N206" s="44">
        <f t="shared" si="35"/>
        <v>280</v>
      </c>
      <c r="O206" s="44">
        <f t="shared" si="36"/>
        <v>280</v>
      </c>
      <c r="P206" s="45" t="b">
        <f t="shared" si="37"/>
        <v>1</v>
      </c>
      <c r="Q206" s="198" t="str">
        <f t="shared" si="38"/>
        <v>OK</v>
      </c>
      <c r="S206" s="425">
        <f t="shared" si="39"/>
        <v>56</v>
      </c>
      <c r="T206" s="425">
        <f t="shared" si="40"/>
        <v>0</v>
      </c>
      <c r="AJ206" s="62">
        <f t="shared" si="41"/>
        <v>56</v>
      </c>
      <c r="AK206" s="62">
        <f t="shared" si="42"/>
        <v>0</v>
      </c>
    </row>
    <row r="207" spans="1:37" ht="20.25" customHeight="1">
      <c r="A207" s="37">
        <f>SUBTOTAL(103,B$4:B207)</f>
        <v>204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56</v>
      </c>
      <c r="F207" s="42">
        <f t="shared" si="33"/>
        <v>2590</v>
      </c>
      <c r="G207" s="42">
        <f>P!AJ208</f>
        <v>56</v>
      </c>
      <c r="H207" s="42">
        <f>G207*P!AK208</f>
        <v>2590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46.25</v>
      </c>
      <c r="N207" s="44">
        <f t="shared" si="35"/>
        <v>2590</v>
      </c>
      <c r="O207" s="44">
        <f t="shared" si="36"/>
        <v>2590</v>
      </c>
      <c r="P207" s="45" t="b">
        <f t="shared" si="37"/>
        <v>1</v>
      </c>
      <c r="Q207" s="198" t="str">
        <f t="shared" si="38"/>
        <v>OK</v>
      </c>
      <c r="S207" s="425">
        <f t="shared" si="39"/>
        <v>46.25</v>
      </c>
      <c r="T207" s="425">
        <f t="shared" si="40"/>
        <v>0</v>
      </c>
      <c r="AJ207" s="62">
        <f t="shared" si="41"/>
        <v>46.25</v>
      </c>
      <c r="AK207" s="62">
        <f t="shared" si="42"/>
        <v>0</v>
      </c>
    </row>
    <row r="208" spans="1:37" ht="20.25" customHeight="1">
      <c r="A208" s="37">
        <f>SUBTOTAL(103,B$4:B208)</f>
        <v>205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27</v>
      </c>
      <c r="F208" s="42">
        <f t="shared" si="33"/>
        <v>1814.0000000000002</v>
      </c>
      <c r="G208" s="42">
        <f>P!AJ209</f>
        <v>27</v>
      </c>
      <c r="H208" s="42">
        <f>G208*P!AK209</f>
        <v>1814.0000000000002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67.18518518518519</v>
      </c>
      <c r="N208" s="44">
        <f t="shared" si="35"/>
        <v>1814.0000000000002</v>
      </c>
      <c r="O208" s="44">
        <f t="shared" si="36"/>
        <v>1814.0000000000002</v>
      </c>
      <c r="P208" s="45" t="b">
        <f t="shared" si="37"/>
        <v>1</v>
      </c>
      <c r="Q208" s="198" t="str">
        <f t="shared" si="38"/>
        <v>OK</v>
      </c>
      <c r="S208" s="425">
        <f t="shared" si="39"/>
        <v>67.18518518518519</v>
      </c>
      <c r="T208" s="425">
        <f t="shared" si="40"/>
        <v>0</v>
      </c>
      <c r="AJ208" s="62">
        <f t="shared" si="41"/>
        <v>67.18518518518519</v>
      </c>
      <c r="AK208" s="62">
        <f t="shared" si="42"/>
        <v>0</v>
      </c>
    </row>
    <row r="209" spans="1:37" ht="20.25" customHeight="1">
      <c r="A209" s="40">
        <f>SUBTOTAL(103,B$4:B209)</f>
        <v>206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207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14</v>
      </c>
      <c r="F210" s="42">
        <f t="shared" si="33"/>
        <v>560</v>
      </c>
      <c r="G210" s="42">
        <f>P!AJ211</f>
        <v>14</v>
      </c>
      <c r="H210" s="42">
        <f>G210*P!AK211</f>
        <v>560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40</v>
      </c>
      <c r="N210" s="44">
        <f t="shared" si="35"/>
        <v>560</v>
      </c>
      <c r="O210" s="44">
        <f t="shared" si="36"/>
        <v>560</v>
      </c>
      <c r="P210" s="45" t="b">
        <f t="shared" si="37"/>
        <v>1</v>
      </c>
      <c r="Q210" s="198" t="str">
        <f t="shared" si="38"/>
        <v>OK</v>
      </c>
      <c r="S210" s="425">
        <f t="shared" si="39"/>
        <v>40</v>
      </c>
      <c r="T210" s="425">
        <f t="shared" si="40"/>
        <v>0</v>
      </c>
      <c r="AJ210" s="62">
        <f t="shared" si="41"/>
        <v>40</v>
      </c>
      <c r="AK210" s="62">
        <f t="shared" si="42"/>
        <v>0</v>
      </c>
    </row>
    <row r="211" spans="1:37" ht="20.25" customHeight="1">
      <c r="A211" s="40">
        <f>SUBTOTAL(103,B$4:B211)</f>
        <v>208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209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0</v>
      </c>
      <c r="F212" s="42">
        <f t="shared" si="33"/>
        <v>0</v>
      </c>
      <c r="G212" s="42">
        <f>P!AJ213</f>
        <v>0</v>
      </c>
      <c r="H212" s="42">
        <f>G212*P!AK213</f>
        <v>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70</v>
      </c>
      <c r="N212" s="44">
        <f t="shared" si="35"/>
        <v>0</v>
      </c>
      <c r="O212" s="44">
        <f t="shared" si="36"/>
        <v>0</v>
      </c>
      <c r="P212" s="45" t="b">
        <f t="shared" si="37"/>
        <v>1</v>
      </c>
      <c r="Q212" s="198" t="str">
        <f t="shared" si="38"/>
        <v>×</v>
      </c>
      <c r="S212" s="425">
        <f t="shared" si="39"/>
        <v>70</v>
      </c>
      <c r="T212" s="425">
        <f t="shared" si="40"/>
        <v>0</v>
      </c>
      <c r="AJ212" s="62">
        <f t="shared" si="41"/>
        <v>70</v>
      </c>
      <c r="AK212" s="62">
        <f t="shared" si="42"/>
        <v>0</v>
      </c>
    </row>
    <row r="213" spans="1:37" ht="20.25" customHeight="1">
      <c r="A213" s="37">
        <f>SUBTOTAL(103,B$4:B213)</f>
        <v>210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77.647058823529406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77.647058823529406</v>
      </c>
      <c r="T213" s="425">
        <f t="shared" si="40"/>
        <v>0</v>
      </c>
      <c r="AJ213" s="62">
        <f t="shared" si="41"/>
        <v>77.647058823529406</v>
      </c>
      <c r="AK213" s="62">
        <f t="shared" si="42"/>
        <v>0</v>
      </c>
    </row>
    <row r="214" spans="1:37" ht="20.25" customHeight="1">
      <c r="A214" s="40">
        <f>SUBTOTAL(103,B$4:B214)</f>
        <v>211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212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8</v>
      </c>
      <c r="F215" s="42">
        <f t="shared" si="33"/>
        <v>670</v>
      </c>
      <c r="G215" s="42">
        <f>P!AJ216</f>
        <v>8</v>
      </c>
      <c r="H215" s="42">
        <f>G215*P!AK216</f>
        <v>670</v>
      </c>
      <c r="I215" s="42">
        <f>S!E214</f>
        <v>0</v>
      </c>
      <c r="J215" s="42">
        <f>I215*S!D214</f>
        <v>0</v>
      </c>
      <c r="K215" s="42">
        <f t="shared" si="34"/>
        <v>0</v>
      </c>
      <c r="L215" s="42">
        <f t="shared" si="43"/>
        <v>0</v>
      </c>
      <c r="M215" s="43">
        <f>IF(ISERR((J215+H215)/(G215+I215)),P!AK216,(J215+H215)/(G215+I215))</f>
        <v>83.75</v>
      </c>
      <c r="N215" s="44">
        <f t="shared" si="35"/>
        <v>670</v>
      </c>
      <c r="O215" s="44">
        <f t="shared" si="36"/>
        <v>670</v>
      </c>
      <c r="P215" s="45" t="b">
        <f t="shared" si="37"/>
        <v>1</v>
      </c>
      <c r="Q215" s="198" t="str">
        <f t="shared" si="38"/>
        <v>OK</v>
      </c>
      <c r="S215" s="425">
        <f t="shared" si="39"/>
        <v>83.75</v>
      </c>
      <c r="T215" s="425">
        <f t="shared" si="40"/>
        <v>0</v>
      </c>
      <c r="AJ215" s="62">
        <f t="shared" si="41"/>
        <v>83.75</v>
      </c>
      <c r="AK215" s="62">
        <f t="shared" si="42"/>
        <v>0</v>
      </c>
    </row>
    <row r="216" spans="1:37" ht="20.25" customHeight="1">
      <c r="A216" s="40">
        <f>SUBTOTAL(103,B$4:B216)</f>
        <v>213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customHeight="1">
      <c r="A217" s="40">
        <f>SUBTOTAL(103,B$4:B217)</f>
        <v>214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customHeight="1">
      <c r="A218" s="40">
        <f>SUBTOTAL(103,B$4:B218)</f>
        <v>215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customHeight="1">
      <c r="A219" s="40">
        <f>SUBTOTAL(103,B$4:B219)</f>
        <v>216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customHeight="1">
      <c r="A220" s="40">
        <f>SUBTOTAL(103,B$4:B220)</f>
        <v>217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customHeight="1">
      <c r="A221" s="40">
        <f>SUBTOTAL(103,B$4:B221)</f>
        <v>218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customHeight="1">
      <c r="A222" s="40">
        <f>SUBTOTAL(103,B$4:B222)</f>
        <v>219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customHeight="1">
      <c r="A223" s="40">
        <f>SUBTOTAL(103,B$4:B223)</f>
        <v>220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customHeight="1">
      <c r="A224" s="40">
        <f>SUBTOTAL(103,B$4:B224)</f>
        <v>221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customHeight="1">
      <c r="A225" s="40">
        <f>SUBTOTAL(103,B$4:B225)</f>
        <v>222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customHeight="1">
      <c r="A226" s="40">
        <f>SUBTOTAL(103,B$4:B226)</f>
        <v>223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customHeight="1">
      <c r="A227" s="40">
        <f>SUBTOTAL(103,B$4:B227)</f>
        <v>224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customHeight="1">
      <c r="A228" s="40">
        <f>SUBTOTAL(103,B$4:B228)</f>
        <v>225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customHeight="1">
      <c r="A229" s="40">
        <f>SUBTOTAL(103,B$4:B229)</f>
        <v>226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0</v>
      </c>
      <c r="F229" s="42">
        <f t="shared" si="33"/>
        <v>0</v>
      </c>
      <c r="G229" s="42">
        <f>P!AJ230</f>
        <v>0</v>
      </c>
      <c r="H229" s="42">
        <f>G229*P!AK230</f>
        <v>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500</v>
      </c>
      <c r="N229" s="44">
        <f t="shared" si="35"/>
        <v>0</v>
      </c>
      <c r="O229" s="44">
        <f t="shared" si="36"/>
        <v>0</v>
      </c>
      <c r="P229" s="45" t="b">
        <f t="shared" si="37"/>
        <v>1</v>
      </c>
      <c r="Q229" s="198" t="str">
        <f t="shared" si="38"/>
        <v>×</v>
      </c>
      <c r="S229" s="425">
        <f t="shared" si="39"/>
        <v>500</v>
      </c>
      <c r="T229" s="425">
        <f t="shared" si="40"/>
        <v>0</v>
      </c>
      <c r="AJ229" s="62">
        <f t="shared" si="41"/>
        <v>500</v>
      </c>
      <c r="AK229" s="62">
        <f t="shared" si="42"/>
        <v>0</v>
      </c>
    </row>
    <row r="230" spans="1:37" ht="20.25" customHeight="1">
      <c r="A230" s="37">
        <f>SUBTOTAL(103,B$4:B230)</f>
        <v>227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11.436</v>
      </c>
      <c r="F230" s="42">
        <f t="shared" si="33"/>
        <v>7836</v>
      </c>
      <c r="G230" s="42">
        <f>P!AJ231</f>
        <v>11.436</v>
      </c>
      <c r="H230" s="42">
        <f>G230*P!AK231</f>
        <v>7836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685.20461699895066</v>
      </c>
      <c r="N230" s="44">
        <f t="shared" si="35"/>
        <v>7836</v>
      </c>
      <c r="O230" s="44">
        <f t="shared" si="36"/>
        <v>7836</v>
      </c>
      <c r="P230" s="45" t="b">
        <f t="shared" si="37"/>
        <v>1</v>
      </c>
      <c r="Q230" s="198" t="str">
        <f t="shared" si="38"/>
        <v>OK</v>
      </c>
      <c r="S230" s="425">
        <f t="shared" si="39"/>
        <v>685.20461699895066</v>
      </c>
      <c r="T230" s="425">
        <f t="shared" si="40"/>
        <v>0</v>
      </c>
      <c r="AJ230" s="62">
        <f t="shared" si="41"/>
        <v>685.20461699895066</v>
      </c>
      <c r="AK230" s="62">
        <f t="shared" si="42"/>
        <v>0</v>
      </c>
    </row>
    <row r="231" spans="1:37" ht="20.25" customHeight="1">
      <c r="A231" s="37">
        <f>SUBTOTAL(103,B$4:B231)</f>
        <v>228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21</v>
      </c>
      <c r="F231" s="42">
        <f t="shared" si="33"/>
        <v>18062.174071218149</v>
      </c>
      <c r="G231" s="42">
        <f>P!AJ232</f>
        <v>0</v>
      </c>
      <c r="H231" s="42">
        <f>G231*P!AK232</f>
        <v>0</v>
      </c>
      <c r="I231" s="42">
        <f>S!E230</f>
        <v>53.024999999999991</v>
      </c>
      <c r="J231" s="42">
        <f>I231*S!D230</f>
        <v>45606.989529825812</v>
      </c>
      <c r="K231" s="42">
        <f t="shared" si="34"/>
        <v>32.024999999999991</v>
      </c>
      <c r="L231" s="42">
        <f t="shared" si="43"/>
        <v>27544.815458607667</v>
      </c>
      <c r="M231" s="43">
        <f>IF(ISERR((J231+H231)/(G231+I231)),P!AK232,(J231+H231)/(G231+I231))</f>
        <v>860.10352720086416</v>
      </c>
      <c r="N231" s="44">
        <f t="shared" si="35"/>
        <v>45606.989529825812</v>
      </c>
      <c r="O231" s="44">
        <f t="shared" si="36"/>
        <v>45606.98952982582</v>
      </c>
      <c r="P231" s="45" t="b">
        <f t="shared" si="37"/>
        <v>1</v>
      </c>
      <c r="Q231" s="198" t="str">
        <f t="shared" si="38"/>
        <v>OK</v>
      </c>
      <c r="S231" s="425">
        <f t="shared" si="39"/>
        <v>860.10352720086416</v>
      </c>
      <c r="T231" s="425">
        <f t="shared" si="40"/>
        <v>32.024999999999991</v>
      </c>
      <c r="AJ231" s="62">
        <f t="shared" si="41"/>
        <v>860.10352720086416</v>
      </c>
      <c r="AK231" s="62">
        <f t="shared" si="42"/>
        <v>32.024999999999991</v>
      </c>
    </row>
    <row r="232" spans="1:37" ht="20.25" customHeight="1">
      <c r="A232" s="37">
        <f>SUBTOTAL(103,B$4:B232)</f>
        <v>229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1530</v>
      </c>
      <c r="F232" s="42">
        <f t="shared" si="33"/>
        <v>2142.0000946272989</v>
      </c>
      <c r="G232" s="42">
        <f>P!AJ233</f>
        <v>0</v>
      </c>
      <c r="H232" s="42">
        <f>G232*P!AK233</f>
        <v>0</v>
      </c>
      <c r="I232" s="42">
        <f>S!E231</f>
        <v>3006</v>
      </c>
      <c r="J232" s="42">
        <f>I232*S!D231</f>
        <v>4208.4001859148111</v>
      </c>
      <c r="K232" s="42">
        <f t="shared" si="34"/>
        <v>1476</v>
      </c>
      <c r="L232" s="42">
        <f t="shared" si="43"/>
        <v>2066.4000912875117</v>
      </c>
      <c r="M232" s="43">
        <f>IF(ISERR((J232+H232)/(G232+I232)),P!AK233,(J232+H232)/(G232+I232))</f>
        <v>1.4000000618479078</v>
      </c>
      <c r="N232" s="44">
        <f t="shared" si="35"/>
        <v>4208.4001859148111</v>
      </c>
      <c r="O232" s="44">
        <f t="shared" si="36"/>
        <v>4208.4001859148102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1.4000000618479078</v>
      </c>
      <c r="T232" s="425">
        <f t="shared" si="40"/>
        <v>1476</v>
      </c>
      <c r="AJ232" s="62">
        <f t="shared" si="41"/>
        <v>1.4000000618479078</v>
      </c>
      <c r="AK232" s="62">
        <f t="shared" si="42"/>
        <v>1476</v>
      </c>
    </row>
    <row r="233" spans="1:37" ht="20.25" customHeight="1">
      <c r="A233" s="37">
        <f>SUBTOTAL(103,B$4:B233)</f>
        <v>230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387</v>
      </c>
      <c r="F233" s="42">
        <f t="shared" si="33"/>
        <v>25726.901010311285</v>
      </c>
      <c r="G233" s="42">
        <f>P!AJ234</f>
        <v>370.8</v>
      </c>
      <c r="H233" s="42">
        <f>G233*P!AK234</f>
        <v>25920</v>
      </c>
      <c r="I233" s="42">
        <f>S!E232</f>
        <v>46</v>
      </c>
      <c r="J233" s="42">
        <f>I233*S!D232</f>
        <v>1787.9388658856428</v>
      </c>
      <c r="K233" s="42">
        <f t="shared" si="34"/>
        <v>29.800000000000011</v>
      </c>
      <c r="L233" s="42">
        <f t="shared" si="43"/>
        <v>1981.0378555743582</v>
      </c>
      <c r="M233" s="43">
        <f>IF(ISERR((J233+H233)/(G233+I233)),P!AK234,(J233+H233)/(G233+I233))</f>
        <v>66.477780388401257</v>
      </c>
      <c r="N233" s="44">
        <f t="shared" si="35"/>
        <v>27707.938865885644</v>
      </c>
      <c r="O233" s="44">
        <f t="shared" si="36"/>
        <v>27707.938865885644</v>
      </c>
      <c r="P233" s="45" t="b">
        <f t="shared" si="37"/>
        <v>1</v>
      </c>
      <c r="Q233" s="198" t="str">
        <f t="shared" si="38"/>
        <v>OK</v>
      </c>
      <c r="S233" s="425">
        <f t="shared" si="39"/>
        <v>66.477780388401257</v>
      </c>
      <c r="T233" s="425">
        <f t="shared" si="40"/>
        <v>29.800000000000011</v>
      </c>
      <c r="AJ233" s="62">
        <f t="shared" si="41"/>
        <v>66.477780388401257</v>
      </c>
      <c r="AK233" s="62">
        <f t="shared" si="42"/>
        <v>29.800000000000011</v>
      </c>
    </row>
    <row r="234" spans="1:37" ht="20.25" customHeight="1">
      <c r="A234" s="40">
        <f>SUBTOTAL(103,B$4:B234)</f>
        <v>231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232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0</v>
      </c>
      <c r="J235" s="42">
        <f>I235*S!D234</f>
        <v>0</v>
      </c>
      <c r="K235" s="42">
        <f t="shared" si="34"/>
        <v>0</v>
      </c>
      <c r="L235" s="42">
        <f t="shared" si="43"/>
        <v>0</v>
      </c>
      <c r="M235" s="43">
        <f>IF(ISERR((J235+H235)/(G235+I235)),P!AK236,(J235+H235)/(G235+I235))</f>
        <v>606</v>
      </c>
      <c r="N235" s="44">
        <f t="shared" si="35"/>
        <v>0</v>
      </c>
      <c r="O235" s="44">
        <f t="shared" si="36"/>
        <v>0</v>
      </c>
      <c r="P235" s="45" t="b">
        <f t="shared" si="37"/>
        <v>1</v>
      </c>
      <c r="Q235" s="198" t="str">
        <f t="shared" si="38"/>
        <v>×</v>
      </c>
      <c r="S235" s="425">
        <f t="shared" si="39"/>
        <v>606</v>
      </c>
      <c r="T235" s="425">
        <f t="shared" si="40"/>
        <v>0</v>
      </c>
      <c r="AJ235" s="62">
        <f t="shared" si="41"/>
        <v>606</v>
      </c>
      <c r="AK235" s="62">
        <f t="shared" si="42"/>
        <v>0</v>
      </c>
    </row>
    <row r="236" spans="1:37" ht="20.25" customHeight="1">
      <c r="A236" s="40">
        <f>SUBTOTAL(103,B$4:B236)</f>
        <v>233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customHeight="1">
      <c r="A237" s="40">
        <f>SUBTOTAL(103,B$4:B237)</f>
        <v>234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customHeight="1">
      <c r="A238" s="40">
        <f>SUBTOTAL(103,B$4:B238)</f>
        <v>235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customHeight="1">
      <c r="A239" s="40">
        <f>SUBTOTAL(103,B$4:B239)</f>
        <v>236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237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320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320</v>
      </c>
      <c r="T240" s="425">
        <f t="shared" si="40"/>
        <v>0</v>
      </c>
      <c r="AJ240" s="62">
        <f t="shared" si="41"/>
        <v>320</v>
      </c>
      <c r="AK240" s="62">
        <f t="shared" si="42"/>
        <v>0</v>
      </c>
    </row>
    <row r="241" spans="1:37" ht="20.25" customHeight="1">
      <c r="A241" s="40">
        <f>SUBTOTAL(103,B$4:B241)</f>
        <v>238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customHeight="1">
      <c r="A242" s="40">
        <f>SUBTOTAL(103,B$4:B242)</f>
        <v>239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customHeight="1">
      <c r="A243" s="40">
        <f>SUBTOTAL(103,B$4:B243)</f>
        <v>240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241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920</v>
      </c>
      <c r="F244" s="42">
        <f t="shared" si="33"/>
        <v>8709</v>
      </c>
      <c r="G244" s="42">
        <f>P!AJ245</f>
        <v>920</v>
      </c>
      <c r="H244" s="42">
        <f>G244*P!AK245</f>
        <v>8709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9.4663043478260871</v>
      </c>
      <c r="N244" s="44">
        <f t="shared" si="35"/>
        <v>8709</v>
      </c>
      <c r="O244" s="44">
        <f t="shared" si="36"/>
        <v>8709</v>
      </c>
      <c r="P244" s="45" t="b">
        <f t="shared" si="37"/>
        <v>1</v>
      </c>
      <c r="Q244" s="198" t="str">
        <f t="shared" si="38"/>
        <v>OK</v>
      </c>
      <c r="S244" s="425">
        <f t="shared" si="39"/>
        <v>9.4663043478260871</v>
      </c>
      <c r="T244" s="425">
        <f t="shared" si="40"/>
        <v>0</v>
      </c>
      <c r="AJ244" s="62">
        <f t="shared" si="41"/>
        <v>9.4663043478260871</v>
      </c>
      <c r="AK244" s="62">
        <f t="shared" si="42"/>
        <v>0</v>
      </c>
    </row>
    <row r="245" spans="1:37" ht="20.25" customHeight="1">
      <c r="A245" s="37">
        <f>SUBTOTAL(103,B$4:B245)</f>
        <v>242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243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2</v>
      </c>
      <c r="F246" s="42">
        <f t="shared" si="33"/>
        <v>699.99998930860454</v>
      </c>
      <c r="G246" s="42">
        <f>P!AJ247</f>
        <v>0</v>
      </c>
      <c r="H246" s="42">
        <f>G246*P!AK247</f>
        <v>0</v>
      </c>
      <c r="I246" s="42">
        <f>S!E245</f>
        <v>17</v>
      </c>
      <c r="J246" s="42">
        <f>I246*S!D245</f>
        <v>5949.9999091231384</v>
      </c>
      <c r="K246" s="42">
        <f t="shared" si="34"/>
        <v>15</v>
      </c>
      <c r="L246" s="42">
        <f t="shared" si="43"/>
        <v>5249.9999198145342</v>
      </c>
      <c r="M246" s="43">
        <f>IF(ISERR((J246+H246)/(G246+I246)),P!AK247,(J246+H246)/(G246+I246))</f>
        <v>349.99999465430227</v>
      </c>
      <c r="N246" s="44">
        <f t="shared" si="35"/>
        <v>5949.9999091231384</v>
      </c>
      <c r="O246" s="44">
        <f t="shared" si="36"/>
        <v>5949.9999091231384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349.99999465430227</v>
      </c>
      <c r="T246" s="425">
        <f t="shared" si="40"/>
        <v>15</v>
      </c>
      <c r="AJ246" s="62">
        <f t="shared" si="41"/>
        <v>349.99999465430227</v>
      </c>
      <c r="AK246" s="62">
        <f t="shared" si="42"/>
        <v>15</v>
      </c>
    </row>
    <row r="247" spans="1:37" ht="20.25" customHeight="1">
      <c r="A247" s="37">
        <f>SUBTOTAL(103,B$4:B247)</f>
        <v>244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1496</v>
      </c>
      <c r="F247" s="42">
        <f t="shared" si="33"/>
        <v>37400</v>
      </c>
      <c r="G247" s="42">
        <f>P!AJ248</f>
        <v>1496</v>
      </c>
      <c r="H247" s="42">
        <f>G247*P!AK248</f>
        <v>37400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37400</v>
      </c>
      <c r="O247" s="44">
        <f t="shared" si="36"/>
        <v>37400</v>
      </c>
      <c r="P247" s="45" t="b">
        <f t="shared" si="37"/>
        <v>1</v>
      </c>
      <c r="Q247" s="198" t="str">
        <f t="shared" si="38"/>
        <v>OK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245</v>
      </c>
      <c r="B248" s="21">
        <f>P!A249</f>
        <v>245</v>
      </c>
      <c r="C248" s="305" t="str">
        <f>P!B249</f>
        <v>বিবিধ (পাটিসাপটা পিঠা, রেক্সিন, তালা,ঝাল মুড়ি, নাটি বিস্কুট, ব্লেন্ডার মেরামত...)</v>
      </c>
      <c r="D248" s="21" t="str">
        <f>P!C249</f>
        <v>টাকা</v>
      </c>
      <c r="E248" s="212">
        <f>S!AN247</f>
        <v>32264</v>
      </c>
      <c r="F248" s="212">
        <f t="shared" si="33"/>
        <v>32264</v>
      </c>
      <c r="G248" s="212">
        <f>P!AJ249</f>
        <v>32264</v>
      </c>
      <c r="H248" s="212">
        <f>G248*P!AK249</f>
        <v>32264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32264</v>
      </c>
      <c r="O248" s="289">
        <f t="shared" si="36"/>
        <v>32264</v>
      </c>
      <c r="P248" s="290" t="b">
        <f t="shared" si="37"/>
        <v>1</v>
      </c>
      <c r="Q248" s="214" t="str">
        <f t="shared" si="38"/>
        <v>OK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246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870</v>
      </c>
      <c r="F249" s="42">
        <f t="shared" si="33"/>
        <v>870</v>
      </c>
      <c r="G249" s="42">
        <f>P!AJ250</f>
        <v>870</v>
      </c>
      <c r="H249" s="42">
        <f>G249*P!AK250</f>
        <v>870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870</v>
      </c>
      <c r="O249" s="44">
        <f t="shared" si="36"/>
        <v>870</v>
      </c>
      <c r="P249" s="45" t="b">
        <f t="shared" si="37"/>
        <v>1</v>
      </c>
      <c r="Q249" s="198" t="str">
        <f t="shared" si="38"/>
        <v>OK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247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248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690</v>
      </c>
      <c r="F251" s="42">
        <f t="shared" si="33"/>
        <v>690</v>
      </c>
      <c r="G251" s="42">
        <f>P!AJ252</f>
        <v>690</v>
      </c>
      <c r="H251" s="42">
        <f>G251*P!AK252</f>
        <v>690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690</v>
      </c>
      <c r="O251" s="44">
        <f t="shared" si="36"/>
        <v>690</v>
      </c>
      <c r="P251" s="45" t="b">
        <f t="shared" si="37"/>
        <v>1</v>
      </c>
      <c r="Q251" s="198" t="str">
        <f t="shared" si="38"/>
        <v>OK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249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5220</v>
      </c>
      <c r="F252" s="42">
        <f t="shared" si="33"/>
        <v>5220</v>
      </c>
      <c r="G252" s="42">
        <f>P!AJ253</f>
        <v>5220</v>
      </c>
      <c r="H252" s="42">
        <f>G252*P!AK253</f>
        <v>5220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5220</v>
      </c>
      <c r="O252" s="44">
        <f t="shared" si="36"/>
        <v>5220</v>
      </c>
      <c r="P252" s="45" t="b">
        <f t="shared" si="37"/>
        <v>1</v>
      </c>
      <c r="Q252" s="198" t="str">
        <f t="shared" si="38"/>
        <v>OK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250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25000</v>
      </c>
      <c r="F253" s="42">
        <f t="shared" si="33"/>
        <v>25000</v>
      </c>
      <c r="G253" s="42">
        <f>P!AJ254</f>
        <v>25000</v>
      </c>
      <c r="H253" s="42">
        <f>G253*P!AK254</f>
        <v>25000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25000</v>
      </c>
      <c r="O253" s="44">
        <f t="shared" si="36"/>
        <v>25000</v>
      </c>
      <c r="P253" s="45" t="b">
        <f t="shared" si="37"/>
        <v>1</v>
      </c>
      <c r="Q253" s="198" t="str">
        <f t="shared" si="38"/>
        <v>OK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712733.94484974176</v>
      </c>
      <c r="G254" s="139"/>
      <c r="H254" s="138">
        <f>SUM(H4:H253)</f>
        <v>669297</v>
      </c>
      <c r="I254" s="139"/>
      <c r="J254" s="138">
        <f>SUM(J4:J253)</f>
        <v>151042.89168475886</v>
      </c>
      <c r="K254" s="140"/>
      <c r="L254" s="138">
        <f>SUM(L4:L253)</f>
        <v>107605.94683501721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7"/>
      <c r="D283" s="447"/>
      <c r="E283" s="447"/>
      <c r="F283" s="447"/>
    </row>
    <row r="284" spans="3:6" ht="20.25" customHeight="1">
      <c r="C284" s="52"/>
      <c r="D284" s="53"/>
      <c r="E284" s="444"/>
      <c r="F284" s="444"/>
    </row>
    <row r="285" spans="3:6" ht="20.25" customHeight="1">
      <c r="C285" s="54"/>
      <c r="D285" s="53"/>
      <c r="E285" s="444"/>
      <c r="F285" s="444"/>
    </row>
    <row r="286" spans="3:6" ht="20.25" customHeight="1">
      <c r="C286" s="54"/>
      <c r="D286" s="53"/>
      <c r="E286" s="444"/>
      <c r="F286" s="444"/>
    </row>
    <row r="287" spans="3:6" ht="20.25" customHeight="1">
      <c r="C287" s="54"/>
      <c r="D287" s="53"/>
      <c r="E287" s="444"/>
      <c r="F287" s="444"/>
    </row>
    <row r="288" spans="3:6" ht="20.25" customHeight="1">
      <c r="C288" s="54"/>
      <c r="D288" s="53"/>
      <c r="E288" s="444"/>
      <c r="F288" s="444"/>
    </row>
    <row r="289" spans="3:6" ht="20.25" customHeight="1">
      <c r="C289" s="54"/>
      <c r="D289" s="53"/>
      <c r="E289" s="444"/>
      <c r="F289" s="444"/>
    </row>
    <row r="290" spans="3:6" ht="20.25" customHeight="1">
      <c r="C290" s="54"/>
      <c r="D290" s="53"/>
      <c r="E290" s="448"/>
      <c r="F290" s="448"/>
    </row>
    <row r="291" spans="3:6" ht="20.25" customHeight="1">
      <c r="C291" s="54"/>
      <c r="D291" s="53"/>
      <c r="E291" s="444"/>
      <c r="F291" s="444"/>
    </row>
    <row r="292" spans="3:6" ht="20.25" customHeight="1">
      <c r="C292" s="54"/>
      <c r="D292" s="53"/>
      <c r="E292" s="444"/>
      <c r="F292" s="444"/>
    </row>
    <row r="294" spans="3:6" ht="20.25" customHeight="1">
      <c r="C294" s="54"/>
      <c r="D294" s="444"/>
      <c r="E294" s="444"/>
      <c r="F294" s="444"/>
    </row>
    <row r="295" spans="3:6" ht="20.25" customHeight="1">
      <c r="C295" s="54"/>
      <c r="D295" s="444"/>
      <c r="E295" s="444"/>
      <c r="F295" s="444"/>
    </row>
    <row r="296" spans="3:6" ht="20.25" customHeight="1">
      <c r="C296" s="54"/>
      <c r="D296" s="444"/>
      <c r="E296" s="444"/>
      <c r="F296" s="444"/>
    </row>
    <row r="297" spans="3:6" ht="20.25" customHeight="1">
      <c r="C297" s="55"/>
      <c r="D297" s="444"/>
      <c r="E297" s="444"/>
      <c r="F297" s="444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86" priority="3" operator="lessThan">
      <formula>0</formula>
    </cfRule>
  </conditionalFormatting>
  <conditionalFormatting sqref="P4:P253">
    <cfRule type="cellIs" dxfId="485" priority="5" operator="equal">
      <formula>FALSE</formula>
    </cfRule>
  </conditionalFormatting>
  <conditionalFormatting sqref="Q4:Q253">
    <cfRule type="cellIs" dxfId="484" priority="4" operator="equal">
      <formula>"SHOW"</formula>
    </cfRule>
  </conditionalFormatting>
  <conditionalFormatting sqref="Q1:Q1048576">
    <cfRule type="cellIs" dxfId="483" priority="1" operator="equal">
      <formula>"OK"</formula>
    </cfRule>
    <cfRule type="cellIs" dxfId="482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28" sqref="H228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5"/>
      <c r="B1" s="526"/>
      <c r="C1" s="527"/>
      <c r="D1" s="528">
        <f>P!D3+2</f>
        <v>45945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20</v>
      </c>
      <c r="E5" s="186">
        <f>P!H7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16</v>
      </c>
      <c r="E6" s="186">
        <f>P!H8</f>
        <v>0</v>
      </c>
      <c r="F6" s="278" t="str">
        <f t="shared" si="0"/>
        <v>হ্যা</v>
      </c>
      <c r="G6" s="299" t="str">
        <f t="shared" si="1"/>
        <v>--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3</v>
      </c>
      <c r="E8" s="186">
        <f>P!H10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2</v>
      </c>
      <c r="E10" s="186">
        <f>P!H12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2</v>
      </c>
      <c r="E12" s="186">
        <f>P!H14</f>
        <v>2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12</v>
      </c>
      <c r="E13" s="186">
        <f>P!H15</f>
        <v>10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0.3</v>
      </c>
      <c r="E14" s="186">
        <f>P!H16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5</v>
      </c>
      <c r="E15" s="186">
        <f>P!H17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0.2</v>
      </c>
      <c r="E17" s="186">
        <f>P!H19</f>
        <v>0</v>
      </c>
      <c r="F17" s="278" t="str">
        <f t="shared" si="0"/>
        <v>হ্যা</v>
      </c>
      <c r="G17" s="299" t="str">
        <f t="shared" si="1"/>
        <v>--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0.5</v>
      </c>
      <c r="E18" s="186">
        <f>P!H20</f>
        <v>0</v>
      </c>
      <c r="F18" s="278" t="str">
        <f t="shared" si="0"/>
        <v>হ্যা</v>
      </c>
      <c r="G18" s="299" t="str">
        <f t="shared" si="1"/>
        <v>--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10</v>
      </c>
      <c r="E19" s="186">
        <f>P!H21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3</v>
      </c>
      <c r="E20" s="186">
        <f>P!H22</f>
        <v>3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1</v>
      </c>
      <c r="E21" s="186">
        <f>P!H23</f>
        <v>0</v>
      </c>
      <c r="F21" s="278" t="str">
        <f t="shared" si="0"/>
        <v>হ্যা</v>
      </c>
      <c r="G21" s="299" t="str">
        <f t="shared" si="1"/>
        <v>--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80</v>
      </c>
      <c r="E22" s="186">
        <f>P!H24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1E-3</v>
      </c>
      <c r="E29" s="186">
        <f>P!H31</f>
        <v>2E-3</v>
      </c>
      <c r="F29" s="278" t="str">
        <f t="shared" si="0"/>
        <v>হ্যা</v>
      </c>
      <c r="G29" s="299" t="str">
        <f t="shared" si="1"/>
        <v>++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2.5000000000000001E-2</v>
      </c>
      <c r="E30" s="186">
        <f>P!H32</f>
        <v>0</v>
      </c>
      <c r="F30" s="278" t="str">
        <f t="shared" si="0"/>
        <v>হ্যা</v>
      </c>
      <c r="G30" s="299" t="str">
        <f t="shared" si="1"/>
        <v>--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3</v>
      </c>
      <c r="E34" s="186">
        <f>P!H36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1</v>
      </c>
      <c r="E35" s="186">
        <f>P!H37</f>
        <v>1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0.2</v>
      </c>
      <c r="E36" s="186">
        <f>P!H38</f>
        <v>0</v>
      </c>
      <c r="F36" s="278" t="str">
        <f t="shared" si="0"/>
        <v>হ্যা</v>
      </c>
      <c r="G36" s="299" t="str">
        <f t="shared" si="1"/>
        <v>--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25</v>
      </c>
      <c r="E39" s="186">
        <f>P!H41</f>
        <v>25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0.1</v>
      </c>
      <c r="E40" s="186">
        <f>P!H42</f>
        <v>1</v>
      </c>
      <c r="F40" s="278" t="str">
        <f t="shared" si="0"/>
        <v>হ্যা</v>
      </c>
      <c r="G40" s="299" t="str">
        <f t="shared" si="1"/>
        <v>++</v>
      </c>
      <c r="H40" s="149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2</v>
      </c>
      <c r="E50" s="186">
        <f>P!H52</f>
        <v>2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2</v>
      </c>
      <c r="E52" s="186">
        <f>P!H54</f>
        <v>2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100</v>
      </c>
      <c r="E53" s="186">
        <f>P!H55</f>
        <v>100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150</v>
      </c>
      <c r="E54" s="186">
        <f>P!H56</f>
        <v>150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150</v>
      </c>
      <c r="E55" s="186">
        <f>P!H57</f>
        <v>200</v>
      </c>
      <c r="F55" s="278" t="str">
        <f t="shared" si="0"/>
        <v>হ্যা</v>
      </c>
      <c r="G55" s="299" t="str">
        <f t="shared" si="1"/>
        <v>++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6</v>
      </c>
      <c r="E56" s="186">
        <f>P!H58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0.5</v>
      </c>
      <c r="E57" s="186">
        <f>P!H59</f>
        <v>0</v>
      </c>
      <c r="F57" s="278" t="str">
        <f t="shared" si="0"/>
        <v>হ্যা</v>
      </c>
      <c r="G57" s="299" t="str">
        <f t="shared" si="1"/>
        <v>--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2</v>
      </c>
      <c r="E58" s="186">
        <f>P!H60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2</v>
      </c>
      <c r="E60" s="186">
        <f>P!H62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0.2</v>
      </c>
      <c r="E61" s="186">
        <f>P!H63</f>
        <v>0.5</v>
      </c>
      <c r="F61" s="278" t="str">
        <f t="shared" si="0"/>
        <v>হ্যা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0.6</v>
      </c>
      <c r="E62" s="186">
        <f>P!H64</f>
        <v>1</v>
      </c>
      <c r="F62" s="278" t="str">
        <f t="shared" si="0"/>
        <v>হ্যা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0.1</v>
      </c>
      <c r="E63" s="186">
        <f>P!H65</f>
        <v>0.1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0.2</v>
      </c>
      <c r="E64" s="186">
        <f>P!H66</f>
        <v>0.2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0.4</v>
      </c>
      <c r="E65" s="186">
        <f>P!H67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2</v>
      </c>
      <c r="E66" s="186">
        <f>P!H68</f>
        <v>0</v>
      </c>
      <c r="F66" s="278" t="str">
        <f t="shared" si="0"/>
        <v>হ্যা</v>
      </c>
      <c r="G66" s="299" t="str">
        <f t="shared" si="1"/>
        <v>--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2</v>
      </c>
      <c r="E67" s="186">
        <f>P!H69</f>
        <v>0</v>
      </c>
      <c r="F67" s="278" t="str">
        <f t="shared" si="0"/>
        <v>হ্যা</v>
      </c>
      <c r="G67" s="299" t="str">
        <f t="shared" si="1"/>
        <v>--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0.05</v>
      </c>
      <c r="E68" s="186">
        <f>P!H70</f>
        <v>0.05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0.1</v>
      </c>
      <c r="E69" s="186">
        <f>P!H71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2.5000000000000001E-2</v>
      </c>
      <c r="E70" s="186">
        <f>P!H72</f>
        <v>2.5000000000000001E-2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2</v>
      </c>
      <c r="E71" s="186">
        <f>P!H73</f>
        <v>2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0.4</v>
      </c>
      <c r="E72" s="186">
        <f>P!H74</f>
        <v>0.4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0.4</v>
      </c>
      <c r="E73" s="186">
        <f>P!H75</f>
        <v>0.4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1.8</v>
      </c>
      <c r="E75" s="186">
        <f>P!H77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2.5000000000000001E-2</v>
      </c>
      <c r="E77" s="186">
        <f>P!H79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0.1</v>
      </c>
      <c r="E78" s="186">
        <f>P!H80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0.01</v>
      </c>
      <c r="E79" s="186">
        <f>P!H81</f>
        <v>0</v>
      </c>
      <c r="F79" s="278" t="str">
        <f t="shared" si="2"/>
        <v>হ্যা</v>
      </c>
      <c r="G79" s="299" t="str">
        <f t="shared" si="3"/>
        <v>--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2</v>
      </c>
      <c r="E80" s="186">
        <f>P!H82</f>
        <v>0</v>
      </c>
      <c r="F80" s="278" t="str">
        <f t="shared" si="2"/>
        <v>হ্যা</v>
      </c>
      <c r="G80" s="299" t="str">
        <f t="shared" si="3"/>
        <v>--</v>
      </c>
      <c r="H80" s="146" t="s">
        <v>463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2.5000000000000001E-2</v>
      </c>
      <c r="E84" s="186">
        <f>P!H86</f>
        <v>0</v>
      </c>
      <c r="F84" s="278" t="str">
        <f t="shared" si="2"/>
        <v>হ্যা</v>
      </c>
      <c r="G84" s="299" t="str">
        <f t="shared" si="3"/>
        <v>--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0.2</v>
      </c>
      <c r="E85" s="186">
        <f>P!H87</f>
        <v>0.2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0.2</v>
      </c>
      <c r="E86" s="186">
        <f>P!H88</f>
        <v>0.2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6</v>
      </c>
      <c r="E87" s="186">
        <f>P!H89</f>
        <v>24</v>
      </c>
      <c r="F87" s="278" t="str">
        <f t="shared" si="2"/>
        <v>হ্যা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4</v>
      </c>
      <c r="E88" s="186">
        <f>P!H90</f>
        <v>20</v>
      </c>
      <c r="F88" s="278" t="str">
        <f t="shared" si="2"/>
        <v>হ্যা</v>
      </c>
      <c r="G88" s="299" t="str">
        <f t="shared" si="3"/>
        <v>++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160</v>
      </c>
      <c r="E89" s="186">
        <f>P!H91</f>
        <v>210</v>
      </c>
      <c r="F89" s="278" t="str">
        <f t="shared" si="2"/>
        <v>হ্যা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1</v>
      </c>
      <c r="E92" s="186">
        <f>P!H94</f>
        <v>1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1</v>
      </c>
      <c r="E95" s="186">
        <f>P!H97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1</v>
      </c>
      <c r="E98" s="186">
        <f>P!H100</f>
        <v>0</v>
      </c>
      <c r="F98" s="278" t="str">
        <f t="shared" si="2"/>
        <v>হ্যা</v>
      </c>
      <c r="G98" s="299" t="str">
        <f t="shared" si="3"/>
        <v>--</v>
      </c>
      <c r="H98" s="146" t="s">
        <v>411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0.1</v>
      </c>
      <c r="E99" s="186">
        <f>P!H101</f>
        <v>0.45</v>
      </c>
      <c r="F99" s="278" t="str">
        <f t="shared" si="2"/>
        <v>হ্যা</v>
      </c>
      <c r="G99" s="299" t="str">
        <f t="shared" si="3"/>
        <v>++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1</v>
      </c>
      <c r="E106" s="186">
        <f>P!H108</f>
        <v>0</v>
      </c>
      <c r="F106" s="278" t="str">
        <f t="shared" si="2"/>
        <v>হ্যা</v>
      </c>
      <c r="G106" s="299" t="str">
        <f t="shared" si="3"/>
        <v>--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1</v>
      </c>
      <c r="E109" s="186">
        <f>P!H111</f>
        <v>0</v>
      </c>
      <c r="F109" s="278" t="str">
        <f t="shared" si="2"/>
        <v>হ্যা</v>
      </c>
      <c r="G109" s="299" t="str">
        <f t="shared" si="3"/>
        <v>--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471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144</v>
      </c>
      <c r="F116" s="278" t="str">
        <f t="shared" si="2"/>
        <v>নাই</v>
      </c>
      <c r="G116" s="299" t="str">
        <f t="shared" si="3"/>
        <v>++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30</v>
      </c>
      <c r="E124" s="186">
        <f>P!H126</f>
        <v>26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10</v>
      </c>
      <c r="E126" s="186">
        <f>P!H128</f>
        <v>12.3</v>
      </c>
      <c r="F126" s="278" t="str">
        <f t="shared" si="2"/>
        <v>হ্যা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9</v>
      </c>
      <c r="F127" s="278" t="str">
        <f t="shared" si="2"/>
        <v>নাই</v>
      </c>
      <c r="G127" s="299" t="str">
        <f t="shared" si="3"/>
        <v>++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0</v>
      </c>
      <c r="E130" s="186">
        <f>P!H132</f>
        <v>2</v>
      </c>
      <c r="F130" s="278" t="str">
        <f t="shared" si="2"/>
        <v>নাই</v>
      </c>
      <c r="G130" s="299" t="str">
        <f t="shared" si="3"/>
        <v>++</v>
      </c>
      <c r="H130" s="146" t="s">
        <v>411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411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10</v>
      </c>
      <c r="E143" s="186">
        <f>P!H145</f>
        <v>25</v>
      </c>
      <c r="F143" s="278" t="str">
        <f t="shared" si="4"/>
        <v>হ্যা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1.5</v>
      </c>
      <c r="E146" s="186">
        <f>P!H148</f>
        <v>1.5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8</v>
      </c>
      <c r="E150" s="186">
        <f>P!H152</f>
        <v>11</v>
      </c>
      <c r="F150" s="278" t="str">
        <f t="shared" si="4"/>
        <v>হ্যা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3</v>
      </c>
      <c r="E152" s="186">
        <f>P!H154</f>
        <v>2</v>
      </c>
      <c r="F152" s="278" t="str">
        <f t="shared" si="4"/>
        <v>হ্যা</v>
      </c>
      <c r="G152" s="299" t="str">
        <f t="shared" si="5"/>
        <v>--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5</v>
      </c>
      <c r="E153" s="186">
        <f>P!H155</f>
        <v>6.9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412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6</v>
      </c>
      <c r="E168" s="186">
        <f>P!H170</f>
        <v>0</v>
      </c>
      <c r="F168" s="278" t="str">
        <f t="shared" si="4"/>
        <v>হ্যা</v>
      </c>
      <c r="G168" s="299" t="str">
        <f t="shared" si="5"/>
        <v>--</v>
      </c>
      <c r="H168" s="146" t="s">
        <v>412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0</v>
      </c>
      <c r="E177" s="186">
        <f>P!H179</f>
        <v>12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12</v>
      </c>
      <c r="E178" s="186">
        <f>P!H180</f>
        <v>11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12</v>
      </c>
      <c r="E179" s="186">
        <f>P!H181</f>
        <v>1.5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1.5</v>
      </c>
      <c r="E180" s="186">
        <f>P!H182</f>
        <v>1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1</v>
      </c>
      <c r="E181" s="186">
        <f>P!H183</f>
        <v>2</v>
      </c>
      <c r="F181" s="278" t="str">
        <f t="shared" si="4"/>
        <v>হ্যা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2</v>
      </c>
      <c r="E182" s="186">
        <f>P!H184</f>
        <v>30</v>
      </c>
      <c r="F182" s="278" t="str">
        <f t="shared" si="4"/>
        <v>হ্যা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30</v>
      </c>
      <c r="E183" s="186">
        <f>P!H185</f>
        <v>6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6</v>
      </c>
      <c r="E184" s="186">
        <f>P!H186</f>
        <v>3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3</v>
      </c>
      <c r="E185" s="186">
        <f>P!H187</f>
        <v>5</v>
      </c>
      <c r="F185" s="278" t="str">
        <f t="shared" si="4"/>
        <v>হ্যা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0.5</v>
      </c>
      <c r="E186" s="186">
        <f>P!H188</f>
        <v>0</v>
      </c>
      <c r="F186" s="278" t="str">
        <f t="shared" si="4"/>
        <v>হ্যা</v>
      </c>
      <c r="G186" s="299" t="str">
        <f t="shared" si="5"/>
        <v>--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100</v>
      </c>
      <c r="E188" s="186">
        <f>P!H190</f>
        <v>95</v>
      </c>
      <c r="F188" s="278" t="str">
        <f t="shared" si="4"/>
        <v>হ্যা</v>
      </c>
      <c r="G188" s="299" t="str">
        <f t="shared" si="5"/>
        <v>--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8</v>
      </c>
      <c r="E193" s="186">
        <f>P!H195</f>
        <v>8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7</v>
      </c>
      <c r="E195" s="186">
        <f>P!H197</f>
        <v>7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2</v>
      </c>
      <c r="E197" s="186">
        <f>P!H199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2</v>
      </c>
      <c r="E198" s="186">
        <f>P!H200</f>
        <v>2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1</v>
      </c>
      <c r="E199" s="186">
        <f>P!H201</f>
        <v>1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0</v>
      </c>
      <c r="E203" s="186">
        <f>P!H205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2</v>
      </c>
      <c r="E204" s="186">
        <f>P!H206</f>
        <v>2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1</v>
      </c>
      <c r="E206" s="186">
        <f>P!H208</f>
        <v>1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0</v>
      </c>
      <c r="E211" s="186">
        <f>P!H213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2</v>
      </c>
      <c r="E214" s="186">
        <f>P!H216</f>
        <v>0</v>
      </c>
      <c r="F214" s="278" t="str">
        <f t="shared" si="6"/>
        <v>হ্যা</v>
      </c>
      <c r="G214" s="299" t="str">
        <f t="shared" si="7"/>
        <v>--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476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72</v>
      </c>
      <c r="E229" s="186">
        <f>P!H231</f>
        <v>5.6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3.5</v>
      </c>
      <c r="E230" s="186">
        <f>P!H232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180</v>
      </c>
      <c r="E231" s="186">
        <f>P!H233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30</v>
      </c>
      <c r="E232" s="186">
        <f>P!H234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412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71</v>
      </c>
      <c r="F243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2</v>
      </c>
      <c r="E245" s="186">
        <f>P!H247</f>
        <v>0</v>
      </c>
      <c r="F245" s="278" t="str">
        <f t="shared" si="6"/>
        <v>হ্যা</v>
      </c>
      <c r="G245" s="299" t="str">
        <f t="shared" si="7"/>
        <v>--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S!L247</f>
        <v>0</v>
      </c>
      <c r="E247" s="186">
        <f>P!H249</f>
        <v>240</v>
      </c>
      <c r="F247" s="321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250</v>
      </c>
      <c r="F248" s="321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70</v>
      </c>
      <c r="F250" s="321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750</v>
      </c>
      <c r="F251" s="321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3800</v>
      </c>
      <c r="F252" s="321"/>
      <c r="G252" s="299" t="str">
        <f t="shared" si="7"/>
        <v>++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130" sqref="H13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P!D3+3</f>
        <v>45946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16</v>
      </c>
      <c r="E5" s="186">
        <f>P!J7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3</v>
      </c>
      <c r="E8" s="186">
        <f>P!J10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2</v>
      </c>
      <c r="E9" s="186">
        <f>P!J11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6</v>
      </c>
      <c r="E13" s="186">
        <f>P!J15</f>
        <v>5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0.3</v>
      </c>
      <c r="E14" s="186">
        <f>P!J16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2</v>
      </c>
      <c r="E15" s="186">
        <f>P!J17</f>
        <v>25</v>
      </c>
      <c r="F15" s="278" t="str">
        <f t="shared" si="0"/>
        <v>হ্যা</v>
      </c>
      <c r="G15" s="299" t="str">
        <f t="shared" si="1"/>
        <v>++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4</v>
      </c>
      <c r="E19" s="186">
        <f>P!J21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0.2</v>
      </c>
      <c r="E20" s="186">
        <f>P!J22</f>
        <v>1</v>
      </c>
      <c r="F20" s="278" t="str">
        <f t="shared" si="0"/>
        <v>হ্যা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2</v>
      </c>
      <c r="E34" s="186">
        <f>P!J36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</v>
      </c>
      <c r="E39" s="186">
        <f>P!J41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1000</v>
      </c>
      <c r="F45" s="278" t="str">
        <f t="shared" si="0"/>
        <v>নাই</v>
      </c>
      <c r="G45" s="299" t="str">
        <f t="shared" si="1"/>
        <v>++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4</v>
      </c>
      <c r="E56" s="186">
        <f>P!J58</f>
        <v>6</v>
      </c>
      <c r="F56" s="278" t="str">
        <f t="shared" si="0"/>
        <v>হ্যা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1</v>
      </c>
      <c r="E58" s="186">
        <f>P!J60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1</v>
      </c>
      <c r="E60" s="186">
        <f>P!J62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0.2</v>
      </c>
      <c r="E61" s="186">
        <f>P!J63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0.3</v>
      </c>
      <c r="E62" s="186">
        <f>P!J64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0.5</v>
      </c>
      <c r="E65" s="186">
        <f>P!J67</f>
        <v>0.5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2.5000000000000001E-2</v>
      </c>
      <c r="E68" s="186">
        <f>P!J70</f>
        <v>0.05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0.05</v>
      </c>
      <c r="E69" s="186">
        <f>P!J71</f>
        <v>0.5</v>
      </c>
      <c r="F69" s="278" t="str">
        <f t="shared" si="2"/>
        <v>হ্যা</v>
      </c>
      <c r="G69" s="299" t="str">
        <f t="shared" si="3"/>
        <v>++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0.01</v>
      </c>
      <c r="E70" s="186">
        <f>P!J72</f>
        <v>0.1</v>
      </c>
      <c r="F70" s="278" t="str">
        <f t="shared" si="2"/>
        <v>হ্যা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0.05</v>
      </c>
      <c r="E78" s="186">
        <f>P!J80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1</v>
      </c>
      <c r="E80" s="186">
        <f>P!J82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0.5</v>
      </c>
      <c r="E88" s="186">
        <f>P!J90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40</v>
      </c>
      <c r="E89" s="186">
        <f>P!J91</f>
        <v>60</v>
      </c>
      <c r="F89" s="278" t="str">
        <f t="shared" si="2"/>
        <v>হ্যা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1</v>
      </c>
      <c r="E95" s="186">
        <f>P!J97</f>
        <v>4</v>
      </c>
      <c r="F95" s="278" t="str">
        <f t="shared" si="2"/>
        <v>হ্যা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30</v>
      </c>
      <c r="E124" s="186">
        <f>P!J126</f>
        <v>19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0</v>
      </c>
      <c r="E126" s="186">
        <f>P!J128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0</v>
      </c>
      <c r="E127" s="186">
        <f>P!J129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0</v>
      </c>
      <c r="F128" s="278" t="str">
        <f t="shared" si="2"/>
        <v>হ্যা</v>
      </c>
      <c r="G128" s="299" t="str">
        <f t="shared" si="3"/>
        <v>OK</v>
      </c>
      <c r="H128" s="146" t="s">
        <v>390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0</v>
      </c>
      <c r="E129" s="186">
        <f>P!J131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1</v>
      </c>
      <c r="E130" s="186">
        <f>P!J132</f>
        <v>1.1000000000000001</v>
      </c>
      <c r="F130" s="278" t="str">
        <f t="shared" si="2"/>
        <v>হ্যা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13</v>
      </c>
      <c r="E150" s="186">
        <f>P!J152</f>
        <v>13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5</v>
      </c>
      <c r="E153" s="186">
        <f>P!J155</f>
        <v>5.5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1</v>
      </c>
      <c r="E161" s="186">
        <f>P!J163</f>
        <v>1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0</v>
      </c>
      <c r="E177" s="186">
        <f>P!J179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5</v>
      </c>
      <c r="E178" s="186">
        <f>P!J180</f>
        <v>5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1</v>
      </c>
      <c r="E179" s="186">
        <f>P!J181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0.5</v>
      </c>
      <c r="E180" s="186">
        <f>P!J182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1</v>
      </c>
      <c r="E181" s="186">
        <f>P!J183</f>
        <v>1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15</v>
      </c>
      <c r="E182" s="186">
        <f>P!J184</f>
        <v>15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4</v>
      </c>
      <c r="E183" s="186">
        <f>P!J185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1</v>
      </c>
      <c r="E184" s="186">
        <f>P!J186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0</v>
      </c>
      <c r="E185" s="186">
        <f>P!J187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0</v>
      </c>
      <c r="E188" s="186">
        <f>P!J190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0</v>
      </c>
      <c r="E193" s="186">
        <f>P!J195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18</v>
      </c>
      <c r="E194" s="186">
        <f>P!J196</f>
        <v>18.2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3</v>
      </c>
      <c r="E195" s="186">
        <f>P!J197</f>
        <v>3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1</v>
      </c>
      <c r="E197" s="186">
        <f>P!J199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0.5</v>
      </c>
      <c r="E198" s="186">
        <f>P!J200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6</v>
      </c>
      <c r="E203" s="186">
        <f>P!J205</f>
        <v>6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5</v>
      </c>
      <c r="E206" s="186">
        <f>P!J208</f>
        <v>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2</v>
      </c>
      <c r="E221" s="186">
        <f>P!J223</f>
        <v>0</v>
      </c>
      <c r="F221" s="278" t="str">
        <f t="shared" si="6"/>
        <v>হ্যা</v>
      </c>
      <c r="G221" s="299" t="str">
        <f t="shared" si="7"/>
        <v>--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10</v>
      </c>
      <c r="E229" s="186">
        <f>P!J231</f>
        <v>0.73599999999999999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0.5</v>
      </c>
      <c r="E230" s="186">
        <f>P!J232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30</v>
      </c>
      <c r="E231" s="186">
        <f>P!J233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30</v>
      </c>
      <c r="E232" s="186">
        <f>P!J234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55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 ht="58.5">
      <c r="A247" s="278">
        <f>P!A249</f>
        <v>245</v>
      </c>
      <c r="B247" s="286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S!N247</f>
        <v>0</v>
      </c>
      <c r="E247" s="186">
        <f>P!J249</f>
        <v>940</v>
      </c>
      <c r="F247" s="278"/>
      <c r="G247" s="299" t="str">
        <f t="shared" si="7"/>
        <v>++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60</v>
      </c>
      <c r="F248" s="278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50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270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1600</v>
      </c>
      <c r="F252" s="278"/>
      <c r="G252" s="299" t="str">
        <f t="shared" si="7"/>
        <v>++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P!D3+4</f>
        <v>45947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10</v>
      </c>
      <c r="E5" s="186">
        <f>P!L7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2</v>
      </c>
      <c r="E8" s="186">
        <f>P!L10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2</v>
      </c>
      <c r="E10" s="186">
        <f>P!L12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4</v>
      </c>
      <c r="E13" s="186">
        <f>P!L15</f>
        <v>0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0.2</v>
      </c>
      <c r="E14" s="186">
        <f>P!L16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1</v>
      </c>
      <c r="E15" s="186">
        <f>P!L17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3</v>
      </c>
      <c r="E19" s="186">
        <f>P!L21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0.2</v>
      </c>
      <c r="E20" s="186">
        <f>P!L22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1</v>
      </c>
      <c r="E34" s="186">
        <f>P!L36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465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3</v>
      </c>
      <c r="E56" s="186">
        <f>P!L58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1</v>
      </c>
      <c r="E58" s="186">
        <f>P!L60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1</v>
      </c>
      <c r="E60" s="186">
        <f>P!L62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0.2</v>
      </c>
      <c r="E61" s="186">
        <f>P!L63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0.2</v>
      </c>
      <c r="E62" s="186">
        <f>P!L64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0.05</v>
      </c>
      <c r="E65" s="186">
        <f>P!L67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0.5</v>
      </c>
      <c r="E80" s="186">
        <f>P!L82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1</v>
      </c>
      <c r="E88" s="186">
        <f>P!L90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40</v>
      </c>
      <c r="E89" s="186">
        <f>P!L91</f>
        <v>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1</v>
      </c>
      <c r="E95" s="186">
        <f>P!L97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465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30</v>
      </c>
      <c r="E124" s="186">
        <f>P!L126</f>
        <v>23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8</v>
      </c>
      <c r="E150" s="186">
        <f>P!L152</f>
        <v>8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5</v>
      </c>
      <c r="E170" s="186">
        <f>P!L172</f>
        <v>0</v>
      </c>
      <c r="F170" s="278" t="str">
        <f t="shared" si="4"/>
        <v>হ্যা</v>
      </c>
      <c r="G170" s="299" t="str">
        <f t="shared" si="5"/>
        <v>--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2</v>
      </c>
      <c r="E177" s="186">
        <f>P!L179</f>
        <v>2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3</v>
      </c>
      <c r="E178" s="186">
        <f>P!L180</f>
        <v>3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0.5</v>
      </c>
      <c r="E179" s="186">
        <f>P!L181</f>
        <v>0.5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0.5</v>
      </c>
      <c r="E180" s="186">
        <f>P!L182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0.5</v>
      </c>
      <c r="E181" s="186">
        <f>P!L183</f>
        <v>0.5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10</v>
      </c>
      <c r="E182" s="186">
        <f>P!L184</f>
        <v>10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2</v>
      </c>
      <c r="E183" s="186">
        <f>P!L185</f>
        <v>2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0.5</v>
      </c>
      <c r="E184" s="186">
        <f>P!L186</f>
        <v>0.5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</v>
      </c>
      <c r="E185" s="186">
        <f>P!L187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0</v>
      </c>
      <c r="E190" s="186">
        <f>P!L192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8</v>
      </c>
      <c r="E193" s="186">
        <f>P!L195</f>
        <v>9</v>
      </c>
      <c r="F193" s="278" t="str">
        <f t="shared" si="4"/>
        <v>হ্যা</v>
      </c>
      <c r="G193" s="299" t="str">
        <f t="shared" si="5"/>
        <v>++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0</v>
      </c>
      <c r="E195" s="186">
        <f>P!L197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0</v>
      </c>
      <c r="E197" s="186">
        <f>P!L199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0.5</v>
      </c>
      <c r="E198" s="186">
        <f>P!L200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0</v>
      </c>
      <c r="E203" s="186">
        <f>P!L205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0</v>
      </c>
      <c r="E206" s="186">
        <f>P!L208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5</v>
      </c>
      <c r="E207" s="186">
        <f>P!L209</f>
        <v>5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3</v>
      </c>
      <c r="E209" s="186">
        <f>P!L211</f>
        <v>3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0</v>
      </c>
      <c r="E213" s="186">
        <f>P!L215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413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0.5</v>
      </c>
      <c r="E230" s="186">
        <f>P!L232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30</v>
      </c>
      <c r="E231" s="186">
        <f>P!L233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30</v>
      </c>
      <c r="E232" s="186">
        <f>P!L234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58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110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400</v>
      </c>
      <c r="F252" s="278"/>
      <c r="G252" s="299" t="str">
        <f t="shared" si="7"/>
        <v>++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252"/>
  <sheetViews>
    <sheetView workbookViewId="0">
      <selection activeCell="D1" sqref="D1:F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P!D3+5</f>
        <v>45948</v>
      </c>
      <c r="E1" s="528"/>
      <c r="F1" s="528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10</v>
      </c>
      <c r="E5" s="186">
        <f>P!N7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2</v>
      </c>
      <c r="E8" s="186">
        <f>P!N10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2</v>
      </c>
      <c r="E10" s="186">
        <f>P!N12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4</v>
      </c>
      <c r="E13" s="186">
        <f>P!N15</f>
        <v>0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0.2</v>
      </c>
      <c r="E14" s="186">
        <f>P!N16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1</v>
      </c>
      <c r="E15" s="186">
        <f>P!N17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3</v>
      </c>
      <c r="E19" s="186">
        <f>P!N21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0.2</v>
      </c>
      <c r="E20" s="186">
        <f>P!N22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1</v>
      </c>
      <c r="E34" s="186">
        <f>P!N36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466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2</v>
      </c>
      <c r="E56" s="186">
        <f>P!N58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1</v>
      </c>
      <c r="E58" s="186">
        <f>P!N60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1</v>
      </c>
      <c r="E60" s="186">
        <f>P!N62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0.1</v>
      </c>
      <c r="E61" s="186">
        <f>P!N63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0.2</v>
      </c>
      <c r="E62" s="186">
        <f>P!N64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0.05</v>
      </c>
      <c r="E65" s="186">
        <f>P!N67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0.01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0.02</v>
      </c>
      <c r="E69" s="186">
        <f>P!N71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0.01</v>
      </c>
      <c r="E70" s="186">
        <f>P!N72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0.05</v>
      </c>
      <c r="E78" s="186">
        <f>P!N80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0.5</v>
      </c>
      <c r="E80" s="186">
        <f>P!N82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0.5</v>
      </c>
      <c r="E88" s="186">
        <f>P!N90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40</v>
      </c>
      <c r="E89" s="186">
        <f>P!N91</f>
        <v>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1</v>
      </c>
      <c r="E95" s="186">
        <f>P!N97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30</v>
      </c>
      <c r="E124" s="186">
        <f>P!N126</f>
        <v>30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466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466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466</v>
      </c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8</v>
      </c>
      <c r="E150" s="186">
        <f>P!N152</f>
        <v>8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5</v>
      </c>
      <c r="E153" s="186">
        <f>P!N155</f>
        <v>5.2</v>
      </c>
      <c r="F153" s="278" t="str">
        <f t="shared" si="4"/>
        <v>হ্যা</v>
      </c>
      <c r="G153" s="299" t="str">
        <f t="shared" si="5"/>
        <v>++</v>
      </c>
      <c r="H153" s="146" t="s">
        <v>466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466</v>
      </c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3</v>
      </c>
      <c r="E177" s="186">
        <f>P!N179</f>
        <v>3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3</v>
      </c>
      <c r="E178" s="186">
        <f>P!N180</f>
        <v>3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0.5</v>
      </c>
      <c r="E179" s="186">
        <f>P!N181</f>
        <v>0.5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0.5</v>
      </c>
      <c r="E180" s="186">
        <f>P!N182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0.5</v>
      </c>
      <c r="E181" s="186">
        <f>P!N183</f>
        <v>0.5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10</v>
      </c>
      <c r="E182" s="186">
        <f>P!N184</f>
        <v>10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2</v>
      </c>
      <c r="E183" s="186">
        <f>P!N185</f>
        <v>2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0.5</v>
      </c>
      <c r="E184" s="186">
        <f>P!N186</f>
        <v>0.5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0</v>
      </c>
      <c r="E187" s="186">
        <f>P!N189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30</v>
      </c>
      <c r="E188" s="186">
        <f>P!N190</f>
        <v>32</v>
      </c>
      <c r="F188" s="278" t="str">
        <f t="shared" si="4"/>
        <v>হ্যা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12</v>
      </c>
      <c r="E190" s="186">
        <f>P!N192</f>
        <v>40</v>
      </c>
      <c r="F190" s="278" t="str">
        <f t="shared" si="4"/>
        <v>হ্যা</v>
      </c>
      <c r="G190" s="299" t="str">
        <f t="shared" si="5"/>
        <v>++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466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466</v>
      </c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1</v>
      </c>
      <c r="E197" s="186">
        <f>P!N199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0.5</v>
      </c>
      <c r="E198" s="186">
        <f>P!N200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5</v>
      </c>
      <c r="E206" s="186">
        <f>P!N208</f>
        <v>5</v>
      </c>
      <c r="F206" s="278" t="str">
        <f t="shared" si="6"/>
        <v>হ্যা</v>
      </c>
      <c r="G206" s="299" t="str">
        <f t="shared" si="7"/>
        <v>OK</v>
      </c>
      <c r="H206" s="146" t="s">
        <v>466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0</v>
      </c>
      <c r="E209" s="186">
        <f>P!N211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0</v>
      </c>
      <c r="E210" s="186">
        <f>P!N212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0.5</v>
      </c>
      <c r="E230" s="186">
        <f>P!N232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30</v>
      </c>
      <c r="E231" s="186">
        <f>P!N233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30</v>
      </c>
      <c r="E232" s="186">
        <f>P!N234</f>
        <v>10.8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466</v>
      </c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75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S!R247</f>
        <v>0</v>
      </c>
      <c r="E247" s="186">
        <f>P!N249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50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180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1000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8A9480B4-2125-42C4-B0A5-D1BB4AC94750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P!D3+6</f>
        <v>45949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16</v>
      </c>
      <c r="E5" s="186">
        <f>P!P7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234</v>
      </c>
      <c r="E6" s="186">
        <f>P!P8</f>
        <v>250</v>
      </c>
      <c r="F6" s="278" t="str">
        <f t="shared" si="0"/>
        <v>হ্যা</v>
      </c>
      <c r="G6" s="299" t="str">
        <f t="shared" si="1"/>
        <v>++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3</v>
      </c>
      <c r="E8" s="186">
        <f>P!P10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2</v>
      </c>
      <c r="E9" s="186">
        <f>P!P11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57</v>
      </c>
      <c r="E13" s="186">
        <f>P!P15</f>
        <v>70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25</v>
      </c>
      <c r="E15" s="186">
        <f>P!P17</f>
        <v>25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1</v>
      </c>
      <c r="E17" s="186">
        <f>P!P19</f>
        <v>0.9</v>
      </c>
      <c r="F17" s="278" t="str">
        <f t="shared" si="0"/>
        <v>হ্যা</v>
      </c>
      <c r="G17" s="299" t="str">
        <f t="shared" si="1"/>
        <v>--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35</v>
      </c>
      <c r="E19" s="186">
        <f>P!P21</f>
        <v>63</v>
      </c>
      <c r="F19" s="278" t="str">
        <f t="shared" si="0"/>
        <v>হ্যা</v>
      </c>
      <c r="G19" s="299" t="str">
        <f t="shared" si="1"/>
        <v>++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8</v>
      </c>
      <c r="E20" s="186">
        <f>P!P22</f>
        <v>8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5</v>
      </c>
      <c r="E21" s="186">
        <f>P!P23</f>
        <v>5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0.3</v>
      </c>
      <c r="E30" s="186">
        <f>P!P32</f>
        <v>0.3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4</v>
      </c>
      <c r="E34" s="186">
        <f>P!P36</f>
        <v>32</v>
      </c>
      <c r="F34" s="278" t="str">
        <f t="shared" si="0"/>
        <v>হ্যা</v>
      </c>
      <c r="G34" s="299" t="str">
        <f t="shared" si="1"/>
        <v>++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3</v>
      </c>
      <c r="E36" s="186">
        <f>P!P38</f>
        <v>3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1</v>
      </c>
      <c r="F38" s="278" t="str">
        <f t="shared" si="0"/>
        <v>নাই</v>
      </c>
      <c r="G38" s="299" t="str">
        <f t="shared" si="1"/>
        <v>++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5</v>
      </c>
      <c r="E39" s="186">
        <f>P!P41</f>
        <v>5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467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1290</v>
      </c>
      <c r="E41" s="186">
        <f>P!P43</f>
        <v>0</v>
      </c>
      <c r="F41" s="278" t="str">
        <f t="shared" si="0"/>
        <v>হ্যা</v>
      </c>
      <c r="G41" s="299" t="str">
        <f t="shared" si="1"/>
        <v>--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1290</v>
      </c>
      <c r="E45" s="186">
        <f>P!P47</f>
        <v>0</v>
      </c>
      <c r="F45" s="278" t="str">
        <f t="shared" si="0"/>
        <v>হ্যা</v>
      </c>
      <c r="G45" s="299" t="str">
        <f t="shared" si="1"/>
        <v>--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8</v>
      </c>
      <c r="E50" s="186">
        <f>P!P52</f>
        <v>8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2</v>
      </c>
      <c r="E51" s="186">
        <f>P!P53</f>
        <v>2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20</v>
      </c>
      <c r="E56" s="186">
        <f>P!P58</f>
        <v>24</v>
      </c>
      <c r="F56" s="278" t="str">
        <f t="shared" si="0"/>
        <v>হ্যা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2</v>
      </c>
      <c r="E58" s="186">
        <f>P!P60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2</v>
      </c>
      <c r="E60" s="186">
        <f>P!P62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0.2</v>
      </c>
      <c r="E61" s="186">
        <f>P!P63</f>
        <v>0.5</v>
      </c>
      <c r="F61" s="278" t="str">
        <f t="shared" si="0"/>
        <v>হ্যা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2.5</v>
      </c>
      <c r="E62" s="186">
        <f>P!P64</f>
        <v>2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0.7</v>
      </c>
      <c r="E65" s="186">
        <f>P!P67</f>
        <v>1</v>
      </c>
      <c r="F65" s="278" t="str">
        <f t="shared" si="0"/>
        <v>হ্যা</v>
      </c>
      <c r="G65" s="299" t="str">
        <f t="shared" si="1"/>
        <v>++</v>
      </c>
      <c r="H65" s="146" t="s">
        <v>464</v>
      </c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10</v>
      </c>
      <c r="E66" s="186">
        <f>P!P68</f>
        <v>10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10</v>
      </c>
      <c r="E67" s="186">
        <f>P!P69</f>
        <v>10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0.4</v>
      </c>
      <c r="E68" s="186">
        <f>P!P70</f>
        <v>0.4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1</v>
      </c>
      <c r="E69" s="186">
        <f>P!P71</f>
        <v>1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0.2</v>
      </c>
      <c r="E70" s="186">
        <f>P!P72</f>
        <v>0.2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6</v>
      </c>
      <c r="E71" s="186">
        <f>P!P73</f>
        <v>6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4</v>
      </c>
      <c r="E72" s="186">
        <f>P!P74</f>
        <v>4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4</v>
      </c>
      <c r="E73" s="186">
        <f>P!P75</f>
        <v>4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10</v>
      </c>
      <c r="E75" s="186">
        <f>P!P77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0.2</v>
      </c>
      <c r="E77" s="186">
        <f>P!P79</f>
        <v>0.2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0.1</v>
      </c>
      <c r="E78" s="186">
        <f>P!P80</f>
        <v>0.1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0.05</v>
      </c>
      <c r="F79" s="278" t="str">
        <f t="shared" si="2"/>
        <v>নাই</v>
      </c>
      <c r="G79" s="299" t="str">
        <f t="shared" si="3"/>
        <v>++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8</v>
      </c>
      <c r="E80" s="186">
        <f>P!P82</f>
        <v>8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0.5</v>
      </c>
      <c r="E86" s="186">
        <f>P!P88</f>
        <v>0.5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4</v>
      </c>
      <c r="E88" s="186">
        <f>P!P90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1570</v>
      </c>
      <c r="E89" s="186">
        <f>P!P91</f>
        <v>1590</v>
      </c>
      <c r="F89" s="278" t="str">
        <f t="shared" si="2"/>
        <v>হ্যা</v>
      </c>
      <c r="G89" s="299" t="str">
        <f t="shared" si="3"/>
        <v>++</v>
      </c>
      <c r="H89" s="146" t="s">
        <v>464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2</v>
      </c>
      <c r="E95" s="186">
        <f>P!P97</f>
        <v>4</v>
      </c>
      <c r="F95" s="278" t="str">
        <f t="shared" si="2"/>
        <v>হ্যা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2</v>
      </c>
      <c r="E101" s="186">
        <f>P!P103</f>
        <v>0</v>
      </c>
      <c r="F101" s="278" t="str">
        <f t="shared" si="2"/>
        <v>হ্যা</v>
      </c>
      <c r="G101" s="299" t="str">
        <f t="shared" si="3"/>
        <v>--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3</v>
      </c>
      <c r="E104" s="186">
        <f>P!P106</f>
        <v>0</v>
      </c>
      <c r="F104" s="278" t="str">
        <f t="shared" si="2"/>
        <v>হ্যা</v>
      </c>
      <c r="G104" s="299" t="str">
        <f t="shared" si="3"/>
        <v>--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0.3</v>
      </c>
      <c r="F112" s="278" t="str">
        <f t="shared" si="2"/>
        <v>নাই</v>
      </c>
      <c r="G112" s="299" t="str">
        <f t="shared" si="3"/>
        <v>++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30</v>
      </c>
      <c r="E124" s="186">
        <f>P!P126</f>
        <v>40</v>
      </c>
      <c r="F124" s="278" t="str">
        <f t="shared" si="2"/>
        <v>হ্যা</v>
      </c>
      <c r="G124" s="299" t="str">
        <f t="shared" si="3"/>
        <v>++</v>
      </c>
      <c r="H124" s="146" t="s">
        <v>464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10.9</v>
      </c>
      <c r="F126" s="278" t="str">
        <f t="shared" si="2"/>
        <v>নাই</v>
      </c>
      <c r="G126" s="299" t="str">
        <f t="shared" si="3"/>
        <v>++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0</v>
      </c>
      <c r="E127" s="186">
        <f>P!P129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10</v>
      </c>
      <c r="F133" s="278" t="str">
        <f t="shared" si="4"/>
        <v>নাই</v>
      </c>
      <c r="G133" s="299" t="str">
        <f t="shared" si="5"/>
        <v>++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354</v>
      </c>
      <c r="E150" s="186">
        <f>P!P152</f>
        <v>354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11</v>
      </c>
      <c r="E152" s="186">
        <f>P!P154</f>
        <v>11</v>
      </c>
      <c r="F152" s="278" t="str">
        <f t="shared" si="4"/>
        <v>হ্যা</v>
      </c>
      <c r="G152" s="299" t="str">
        <f t="shared" si="5"/>
        <v>OK</v>
      </c>
      <c r="H152" s="146" t="s">
        <v>464</v>
      </c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5</v>
      </c>
      <c r="E153" s="186">
        <f>P!P155</f>
        <v>5.0999999999999996</v>
      </c>
      <c r="F153" s="278" t="str">
        <f t="shared" si="4"/>
        <v>হ্যা</v>
      </c>
      <c r="G153" s="299" t="str">
        <f t="shared" si="5"/>
        <v>++</v>
      </c>
      <c r="H153" s="146" t="s">
        <v>464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2</v>
      </c>
      <c r="E177" s="186">
        <f>P!P179</f>
        <v>4</v>
      </c>
      <c r="F177" s="278" t="str">
        <f t="shared" si="4"/>
        <v>হ্যা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50</v>
      </c>
      <c r="E178" s="186">
        <f>P!P180</f>
        <v>50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6</v>
      </c>
      <c r="E179" s="186">
        <f>P!P181</f>
        <v>8.5</v>
      </c>
      <c r="F179" s="278" t="str">
        <f t="shared" si="4"/>
        <v>হ্যা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6</v>
      </c>
      <c r="E180" s="186">
        <f>P!P182</f>
        <v>3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5</v>
      </c>
      <c r="E181" s="186">
        <f>P!P183</f>
        <v>5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20</v>
      </c>
      <c r="E182" s="186">
        <f>P!P184</f>
        <v>20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3</v>
      </c>
      <c r="E183" s="186">
        <f>P!P185</f>
        <v>3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1</v>
      </c>
      <c r="E184" s="186">
        <f>P!P186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2</v>
      </c>
      <c r="E185" s="186">
        <f>P!P187</f>
        <v>2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18</v>
      </c>
      <c r="E187" s="186">
        <f>P!P189</f>
        <v>18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0</v>
      </c>
      <c r="E188" s="186">
        <f>P!P190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0</v>
      </c>
      <c r="E193" s="186">
        <f>P!P195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0</v>
      </c>
      <c r="E194" s="186">
        <f>P!P196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0</v>
      </c>
      <c r="E195" s="186">
        <f>P!P197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4</v>
      </c>
      <c r="E197" s="186">
        <f>P!P199</f>
        <v>4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0.5</v>
      </c>
      <c r="E198" s="186">
        <f>P!P200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5</v>
      </c>
      <c r="E203" s="186">
        <f>P!P205</f>
        <v>5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0</v>
      </c>
      <c r="E206" s="186">
        <f>P!P208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3.6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0.5</v>
      </c>
      <c r="E230" s="186">
        <f>P!P232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30</v>
      </c>
      <c r="E231" s="186">
        <f>P!P233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30</v>
      </c>
      <c r="E232" s="186">
        <f>P!P234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1290</v>
      </c>
      <c r="F246" s="278"/>
      <c r="G246" s="299" t="str">
        <f t="shared" si="7"/>
        <v>++</v>
      </c>
      <c r="H246" s="146"/>
    </row>
    <row r="247" spans="1:8" ht="58.5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S!T247</f>
        <v>0</v>
      </c>
      <c r="E247" s="186">
        <f>P!P249</f>
        <v>11890</v>
      </c>
      <c r="F247" s="278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360</v>
      </c>
      <c r="F248" s="278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50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1300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3200</v>
      </c>
      <c r="F252" s="278"/>
      <c r="G252" s="299" t="str">
        <f t="shared" si="7"/>
        <v>++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P!D3+7</f>
        <v>45950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15</v>
      </c>
      <c r="E5" s="186">
        <f>P!R7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35</v>
      </c>
      <c r="E6" s="186">
        <f>P!R8</f>
        <v>50</v>
      </c>
      <c r="F6" s="278" t="str">
        <f t="shared" si="0"/>
        <v>হ্যা</v>
      </c>
      <c r="G6" s="299" t="str">
        <f t="shared" si="1"/>
        <v>++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3</v>
      </c>
      <c r="E8" s="186">
        <f>P!R10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2</v>
      </c>
      <c r="E10" s="186">
        <f>P!R12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4</v>
      </c>
      <c r="E12" s="186">
        <f>P!R14</f>
        <v>4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17</v>
      </c>
      <c r="E13" s="186">
        <f>P!R15</f>
        <v>20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0.3</v>
      </c>
      <c r="E14" s="186">
        <f>P!R16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6</v>
      </c>
      <c r="E15" s="186">
        <f>P!R17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0.5</v>
      </c>
      <c r="E17" s="186">
        <f>P!R19</f>
        <v>0.5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1</v>
      </c>
      <c r="E18" s="186">
        <f>P!R20</f>
        <v>1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12</v>
      </c>
      <c r="E19" s="186">
        <f>P!R21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1.5</v>
      </c>
      <c r="E20" s="186">
        <f>P!R22</f>
        <v>1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2</v>
      </c>
      <c r="E21" s="186">
        <f>P!R23</f>
        <v>0</v>
      </c>
      <c r="F21" s="278" t="str">
        <f t="shared" si="0"/>
        <v>হ্যা</v>
      </c>
      <c r="G21" s="299" t="str">
        <f t="shared" si="1"/>
        <v>--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1</v>
      </c>
      <c r="E23" s="186">
        <f>P!R25</f>
        <v>1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1</v>
      </c>
      <c r="E27" s="186">
        <f>P!R29</f>
        <v>1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1</v>
      </c>
      <c r="E28" s="186">
        <f>P!R30</f>
        <v>1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2E-3</v>
      </c>
      <c r="E29" s="186">
        <f>P!R31</f>
        <v>2E-3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2.5000000000000001E-2</v>
      </c>
      <c r="E30" s="186">
        <f>P!R32</f>
        <v>0.05</v>
      </c>
      <c r="F30" s="278" t="str">
        <f t="shared" si="0"/>
        <v>হ্যা</v>
      </c>
      <c r="G30" s="299" t="str">
        <f t="shared" si="1"/>
        <v>++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5</v>
      </c>
      <c r="E34" s="186">
        <f>P!R36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3</v>
      </c>
      <c r="E35" s="186">
        <f>P!R37</f>
        <v>3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0.5</v>
      </c>
      <c r="E36" s="186">
        <f>P!R38</f>
        <v>0.5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470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65</v>
      </c>
      <c r="E39" s="186">
        <f>P!R41</f>
        <v>65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1.5</v>
      </c>
      <c r="E40" s="186">
        <f>P!R42</f>
        <v>1.5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4</v>
      </c>
      <c r="E50" s="186">
        <f>P!R52</f>
        <v>4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2</v>
      </c>
      <c r="E51" s="186">
        <f>P!R53</f>
        <v>2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2</v>
      </c>
      <c r="E52" s="186">
        <f>P!R54</f>
        <v>2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206</v>
      </c>
      <c r="E53" s="186">
        <f>P!R55</f>
        <v>200</v>
      </c>
      <c r="F53" s="278" t="str">
        <f t="shared" si="0"/>
        <v>হ্যা</v>
      </c>
      <c r="G53" s="299" t="str">
        <f t="shared" si="1"/>
        <v>--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15</v>
      </c>
      <c r="E56" s="186">
        <f>P!R58</f>
        <v>15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1</v>
      </c>
      <c r="E57" s="186">
        <f>P!R59</f>
        <v>1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3</v>
      </c>
      <c r="E58" s="186">
        <f>P!R60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1</v>
      </c>
      <c r="E59" s="186">
        <f>P!R61</f>
        <v>0</v>
      </c>
      <c r="F59" s="278" t="str">
        <f t="shared" si="0"/>
        <v>হ্যা</v>
      </c>
      <c r="G59" s="299" t="str">
        <f t="shared" si="1"/>
        <v>--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2</v>
      </c>
      <c r="E60" s="186">
        <f>P!R62</f>
        <v>5</v>
      </c>
      <c r="F60" s="278" t="str">
        <f t="shared" si="0"/>
        <v>হ্যা</v>
      </c>
      <c r="G60" s="299" t="str">
        <f t="shared" si="1"/>
        <v>++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0.2</v>
      </c>
      <c r="E61" s="186">
        <f>P!R63</f>
        <v>0.5</v>
      </c>
      <c r="F61" s="278" t="str">
        <f t="shared" si="0"/>
        <v>হ্যা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1.5</v>
      </c>
      <c r="E62" s="186">
        <f>P!R64</f>
        <v>1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0.1</v>
      </c>
      <c r="E63" s="186">
        <f>P!R65</f>
        <v>0.1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3</v>
      </c>
      <c r="E64" s="186">
        <f>P!R66</f>
        <v>0.3</v>
      </c>
      <c r="F64" s="278" t="str">
        <f t="shared" si="0"/>
        <v>হ্যা</v>
      </c>
      <c r="G64" s="299" t="str">
        <f t="shared" si="1"/>
        <v>--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0.7</v>
      </c>
      <c r="E65" s="186">
        <f>P!R67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4</v>
      </c>
      <c r="E66" s="186">
        <f>P!R68</f>
        <v>4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4</v>
      </c>
      <c r="E67" s="186">
        <f>P!R69</f>
        <v>4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0.1</v>
      </c>
      <c r="E68" s="186">
        <f>P!R70</f>
        <v>0.1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0.2</v>
      </c>
      <c r="E69" s="186">
        <f>P!R71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2.5000000000000001E-2</v>
      </c>
      <c r="E70" s="186">
        <f>P!R72</f>
        <v>2.5000000000000001E-2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4</v>
      </c>
      <c r="E71" s="186">
        <f>P!R73</f>
        <v>4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1</v>
      </c>
      <c r="E72" s="186">
        <f>P!R74</f>
        <v>1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1</v>
      </c>
      <c r="E73" s="186">
        <f>P!R75</f>
        <v>1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1.5</v>
      </c>
      <c r="E75" s="186">
        <f>P!R77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0.05</v>
      </c>
      <c r="E77" s="186">
        <f>P!R79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0.1</v>
      </c>
      <c r="E78" s="186">
        <f>P!R80</f>
        <v>0.1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0.01</v>
      </c>
      <c r="E79" s="186">
        <f>P!R81</f>
        <v>0</v>
      </c>
      <c r="F79" s="278" t="str">
        <f t="shared" si="2"/>
        <v>হ্যা</v>
      </c>
      <c r="G79" s="299" t="str">
        <f t="shared" si="3"/>
        <v>--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2</v>
      </c>
      <c r="E80" s="186">
        <f>P!R82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0.05</v>
      </c>
      <c r="E84" s="186">
        <f>P!R86</f>
        <v>0</v>
      </c>
      <c r="F84" s="278" t="str">
        <f t="shared" si="2"/>
        <v>হ্যা</v>
      </c>
      <c r="G84" s="299" t="str">
        <f t="shared" si="3"/>
        <v>--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0.4</v>
      </c>
      <c r="E85" s="186">
        <f>P!R87</f>
        <v>0</v>
      </c>
      <c r="F85" s="278" t="str">
        <f t="shared" si="2"/>
        <v>হ্যা</v>
      </c>
      <c r="G85" s="299" t="str">
        <f t="shared" si="3"/>
        <v>--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0.4</v>
      </c>
      <c r="E86" s="186">
        <f>P!R88</f>
        <v>0.4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5</v>
      </c>
      <c r="E87" s="186">
        <f>P!R89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8</v>
      </c>
      <c r="E88" s="186">
        <f>P!R90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290</v>
      </c>
      <c r="E89" s="186">
        <f>P!R91</f>
        <v>300</v>
      </c>
      <c r="F89" s="278" t="str">
        <f t="shared" si="2"/>
        <v>হ্যা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1</v>
      </c>
      <c r="E95" s="186">
        <f>P!R97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1</v>
      </c>
      <c r="E99" s="186">
        <f>P!R101</f>
        <v>0</v>
      </c>
      <c r="F99" s="278" t="str">
        <f t="shared" si="2"/>
        <v>হ্যা</v>
      </c>
      <c r="G99" s="299" t="str">
        <f t="shared" si="3"/>
        <v>--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477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144</v>
      </c>
      <c r="F116" s="278" t="str">
        <f t="shared" si="2"/>
        <v>নাই</v>
      </c>
      <c r="G116" s="299" t="str">
        <f t="shared" si="3"/>
        <v>++</v>
      </c>
      <c r="H116" s="146" t="s">
        <v>477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30</v>
      </c>
      <c r="E124" s="186">
        <f>P!R126</f>
        <v>40</v>
      </c>
      <c r="F124" s="278" t="str">
        <f t="shared" si="2"/>
        <v>হ্যা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477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0</v>
      </c>
      <c r="E127" s="186">
        <f>P!R129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58</v>
      </c>
      <c r="E143" s="186">
        <f>P!R145</f>
        <v>60</v>
      </c>
      <c r="F143" s="278" t="str">
        <f t="shared" si="4"/>
        <v>হ্যা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4</v>
      </c>
      <c r="E146" s="186">
        <f>P!R148</f>
        <v>4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8</v>
      </c>
      <c r="E150" s="186">
        <f>P!R152</f>
        <v>0</v>
      </c>
      <c r="F150" s="278" t="str">
        <f t="shared" si="4"/>
        <v>হ্যা</v>
      </c>
      <c r="G150" s="299" t="str">
        <f t="shared" si="5"/>
        <v>--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3</v>
      </c>
      <c r="E152" s="186">
        <f>P!R154</f>
        <v>3.25</v>
      </c>
      <c r="F152" s="278" t="str">
        <f t="shared" si="4"/>
        <v>হ্যা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9</v>
      </c>
      <c r="E170" s="186">
        <f>P!R172</f>
        <v>8.9</v>
      </c>
      <c r="F170" s="278" t="str">
        <f t="shared" si="4"/>
        <v>হ্যা</v>
      </c>
      <c r="G170" s="299" t="str">
        <f t="shared" si="5"/>
        <v>--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10</v>
      </c>
      <c r="E177" s="186">
        <f>P!R179</f>
        <v>10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15</v>
      </c>
      <c r="E178" s="186">
        <f>P!R180</f>
        <v>15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1.5</v>
      </c>
      <c r="E179" s="186">
        <f>P!R181</f>
        <v>1.5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1</v>
      </c>
      <c r="E180" s="186">
        <f>P!R182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3</v>
      </c>
      <c r="E181" s="186">
        <f>P!R183</f>
        <v>3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50</v>
      </c>
      <c r="E182" s="186">
        <f>P!R184</f>
        <v>50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12</v>
      </c>
      <c r="E183" s="186">
        <f>P!R185</f>
        <v>13</v>
      </c>
      <c r="F183" s="278" t="str">
        <f t="shared" si="4"/>
        <v>হ্যা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3</v>
      </c>
      <c r="E184" s="186">
        <f>P!R186</f>
        <v>3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70</v>
      </c>
      <c r="E188" s="186">
        <f>P!R190</f>
        <v>76</v>
      </c>
      <c r="F188" s="278" t="str">
        <f t="shared" si="4"/>
        <v>হ্যা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5</v>
      </c>
      <c r="E191" s="186">
        <f>P!R193</f>
        <v>6</v>
      </c>
      <c r="F191" s="278" t="str">
        <f t="shared" si="4"/>
        <v>হ্যা</v>
      </c>
      <c r="G191" s="299" t="str">
        <f t="shared" si="5"/>
        <v>++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12</v>
      </c>
      <c r="E194" s="186">
        <f>P!R196</f>
        <v>12.37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3</v>
      </c>
      <c r="E195" s="186">
        <f>P!R197</f>
        <v>3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2</v>
      </c>
      <c r="E197" s="186">
        <f>P!R199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3</v>
      </c>
      <c r="E198" s="186">
        <f>P!R200</f>
        <v>3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1.5</v>
      </c>
      <c r="E199" s="186">
        <f>P!R201</f>
        <v>1.5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477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5</v>
      </c>
      <c r="E206" s="186">
        <f>P!R208</f>
        <v>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4</v>
      </c>
      <c r="E214" s="186">
        <f>P!R216</f>
        <v>4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206</v>
      </c>
      <c r="E226" s="186">
        <f>P!R228</f>
        <v>0</v>
      </c>
      <c r="F226" s="278" t="str">
        <f t="shared" si="6"/>
        <v>হ্যা</v>
      </c>
      <c r="G226" s="299" t="str">
        <f t="shared" si="7"/>
        <v>--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129</v>
      </c>
      <c r="E227" s="186">
        <f>P!R229</f>
        <v>0</v>
      </c>
      <c r="F227" s="278" t="str">
        <f t="shared" si="6"/>
        <v>হ্যা</v>
      </c>
      <c r="G227" s="299" t="str">
        <f t="shared" si="7"/>
        <v>--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0</v>
      </c>
      <c r="E229" s="186">
        <f>P!R231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0.5</v>
      </c>
      <c r="E230" s="186">
        <f>P!R232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30</v>
      </c>
      <c r="E231" s="186">
        <f>P!R233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30</v>
      </c>
      <c r="E232" s="186">
        <f>P!R234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100</v>
      </c>
      <c r="E234" s="186">
        <f>P!R236</f>
        <v>0</v>
      </c>
      <c r="F234" s="278" t="str">
        <f t="shared" si="6"/>
        <v>হ্যা</v>
      </c>
      <c r="G234" s="299" t="str">
        <f t="shared" si="7"/>
        <v>--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100</v>
      </c>
      <c r="E241" s="186">
        <f>P!R243</f>
        <v>0</v>
      </c>
      <c r="F241" s="278" t="str">
        <f t="shared" si="6"/>
        <v>হ্যা</v>
      </c>
      <c r="G241" s="299" t="str">
        <f t="shared" si="7"/>
        <v>--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119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206</v>
      </c>
      <c r="F246" s="278" t="str">
        <f t="shared" si="6"/>
        <v>নাই</v>
      </c>
      <c r="G246" s="299" t="str">
        <f t="shared" si="7"/>
        <v>++</v>
      </c>
      <c r="H246" s="146"/>
    </row>
    <row r="247" spans="1:8" ht="58.5" hidden="1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S!V247</f>
        <v>0</v>
      </c>
      <c r="E247" s="186">
        <f>P!R249</f>
        <v>16544</v>
      </c>
      <c r="F247" s="278" t="str">
        <f t="shared" si="6"/>
        <v>নাই</v>
      </c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200</v>
      </c>
      <c r="F248" s="278" t="str">
        <f t="shared" si="6"/>
        <v>নাই</v>
      </c>
      <c r="G248" s="299" t="str">
        <f t="shared" si="7"/>
        <v>++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100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940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6300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H252"/>
  <sheetViews>
    <sheetView workbookViewId="0">
      <selection activeCell="H1" sqref="H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P!D3+8</f>
        <v>45951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20</v>
      </c>
      <c r="E5" s="186">
        <f>P!T7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4</v>
      </c>
      <c r="E8" s="186">
        <f>P!T10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2</v>
      </c>
      <c r="E9" s="186">
        <f>P!T11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2</v>
      </c>
      <c r="E10" s="186">
        <f>P!T12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10</v>
      </c>
      <c r="E13" s="186">
        <f>P!T15</f>
        <v>10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0.3</v>
      </c>
      <c r="E14" s="186">
        <f>P!T16</f>
        <v>2</v>
      </c>
      <c r="F14" s="278" t="str">
        <f t="shared" si="0"/>
        <v>হ্যা</v>
      </c>
      <c r="G14" s="299" t="str">
        <f t="shared" si="1"/>
        <v>++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1</v>
      </c>
      <c r="E15" s="186">
        <f>P!T17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8</v>
      </c>
      <c r="E19" s="186">
        <f>P!T21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0.2</v>
      </c>
      <c r="E20" s="186">
        <f>P!T22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50</v>
      </c>
      <c r="E22" s="186">
        <f>P!T24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0.5</v>
      </c>
      <c r="E31" s="186">
        <f>P!T33</f>
        <v>0</v>
      </c>
      <c r="F31" s="278" t="str">
        <f t="shared" si="0"/>
        <v>হ্যা</v>
      </c>
      <c r="G31" s="299" t="str">
        <f t="shared" si="1"/>
        <v>--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2</v>
      </c>
      <c r="E34" s="186">
        <f>P!T36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5</v>
      </c>
      <c r="E56" s="186">
        <f>P!T58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1</v>
      </c>
      <c r="E58" s="186">
        <f>P!T60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2</v>
      </c>
      <c r="E60" s="186">
        <f>P!T62</f>
        <v>2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0.2</v>
      </c>
      <c r="E61" s="186">
        <f>P!T63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0.3</v>
      </c>
      <c r="E62" s="186">
        <f>P!T64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0.1</v>
      </c>
      <c r="E65" s="186">
        <f>P!T67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0.02</v>
      </c>
      <c r="E68" s="186">
        <f>P!T70</f>
        <v>0.05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0.05</v>
      </c>
      <c r="E69" s="186">
        <f>P!T71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0.01</v>
      </c>
      <c r="E70" s="186">
        <f>P!T72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0.1</v>
      </c>
      <c r="E78" s="186">
        <f>P!T80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1</v>
      </c>
      <c r="E80" s="186">
        <f>P!T82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1</v>
      </c>
      <c r="E87" s="186">
        <f>P!T89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1</v>
      </c>
      <c r="E88" s="186">
        <f>P!T90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80</v>
      </c>
      <c r="E89" s="186">
        <f>P!T91</f>
        <v>90</v>
      </c>
      <c r="F89" s="278" t="str">
        <f t="shared" si="2"/>
        <v>হ্যা</v>
      </c>
      <c r="G89" s="299" t="str">
        <f t="shared" si="3"/>
        <v>++</v>
      </c>
      <c r="H89" s="146" t="s">
        <v>464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2</v>
      </c>
      <c r="E95" s="186">
        <f>P!T97</f>
        <v>2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464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30</v>
      </c>
      <c r="F116" s="278" t="str">
        <f>IF(AND(D116=0,E116&lt;&gt;0),"নাই","হ্যা")</f>
        <v>নাই</v>
      </c>
      <c r="G116" s="299" t="str">
        <f t="shared" si="3"/>
        <v>++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30</v>
      </c>
      <c r="E124" s="186">
        <f>P!T126</f>
        <v>52</v>
      </c>
      <c r="F124" s="278" t="str">
        <f t="shared" si="2"/>
        <v>হ্যা</v>
      </c>
      <c r="G124" s="299" t="str">
        <f t="shared" si="3"/>
        <v>++</v>
      </c>
      <c r="H124" s="146" t="s">
        <v>478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3</v>
      </c>
      <c r="E126" s="186">
        <f>P!T128</f>
        <v>3.3</v>
      </c>
      <c r="F126" s="278" t="str">
        <f t="shared" si="2"/>
        <v>হ্যা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8" t="str">
        <f t="shared" si="2"/>
        <v>হ্যা</v>
      </c>
      <c r="G128" s="299" t="str">
        <f t="shared" si="3"/>
        <v>OK</v>
      </c>
      <c r="H128" s="146" t="s">
        <v>479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2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5</v>
      </c>
      <c r="E143" s="186">
        <f>P!T145</f>
        <v>5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13</v>
      </c>
      <c r="E150" s="186">
        <f>P!T152</f>
        <v>13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5</v>
      </c>
      <c r="E153" s="186">
        <f>P!T155</f>
        <v>5.9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3</v>
      </c>
      <c r="E160" s="186">
        <f>P!T162</f>
        <v>3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479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8</v>
      </c>
      <c r="E177" s="186">
        <f>P!T179</f>
        <v>8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8</v>
      </c>
      <c r="E178" s="186">
        <f>P!T180</f>
        <v>8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1</v>
      </c>
      <c r="E179" s="186">
        <f>P!T181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1</v>
      </c>
      <c r="E180" s="186">
        <f>P!T182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2</v>
      </c>
      <c r="E181" s="186">
        <f>P!T183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20</v>
      </c>
      <c r="E182" s="186">
        <f>P!T184</f>
        <v>20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4</v>
      </c>
      <c r="E183" s="186">
        <f>P!T185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4</v>
      </c>
      <c r="E184" s="186">
        <f>P!T186</f>
        <v>4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3</v>
      </c>
      <c r="E186" s="186">
        <f>P!T188</f>
        <v>3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8</v>
      </c>
      <c r="E193" s="186">
        <f>P!T195</f>
        <v>8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5</v>
      </c>
      <c r="E194" s="186">
        <f>P!T196</f>
        <v>5.3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3</v>
      </c>
      <c r="E195" s="186">
        <f>P!T197</f>
        <v>3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1</v>
      </c>
      <c r="E197" s="186">
        <f>P!T199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1</v>
      </c>
      <c r="E198" s="186">
        <f>P!T200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0</v>
      </c>
      <c r="E204" s="186">
        <f>P!T206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2</v>
      </c>
      <c r="E205" s="186">
        <f>P!T207</f>
        <v>2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5</v>
      </c>
      <c r="E206" s="186">
        <f>P!T208</f>
        <v>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10</v>
      </c>
      <c r="E207" s="186">
        <f>P!T209</f>
        <v>10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6</v>
      </c>
      <c r="E209" s="186">
        <f>P!T211</f>
        <v>6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2</v>
      </c>
      <c r="E214" s="186">
        <f>P!T216</f>
        <v>2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30</v>
      </c>
      <c r="E226" s="186">
        <f>P!T228</f>
        <v>0</v>
      </c>
      <c r="F226" s="278" t="str">
        <f t="shared" si="6"/>
        <v>হ্যা</v>
      </c>
      <c r="G226" s="299" t="str">
        <f t="shared" si="7"/>
        <v>--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104</v>
      </c>
      <c r="E227" s="186">
        <f>P!T229</f>
        <v>0</v>
      </c>
      <c r="F227" s="278" t="str">
        <f t="shared" si="6"/>
        <v>হ্যা</v>
      </c>
      <c r="G227" s="299" t="str">
        <f t="shared" si="7"/>
        <v>--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414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0</v>
      </c>
      <c r="E229" s="186">
        <f>P!T231</f>
        <v>1.5</v>
      </c>
      <c r="F229" s="278" t="str">
        <f t="shared" si="6"/>
        <v>নাই</v>
      </c>
      <c r="G229" s="299" t="str">
        <f t="shared" si="7"/>
        <v>++</v>
      </c>
      <c r="H229" s="146" t="s">
        <v>415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2</v>
      </c>
      <c r="E230" s="186">
        <f>P!T232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110</v>
      </c>
      <c r="E231" s="186">
        <f>P!T233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30</v>
      </c>
      <c r="E232" s="186">
        <f>P!T234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154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60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300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3200</v>
      </c>
      <c r="F252" s="278"/>
      <c r="G252" s="299" t="str">
        <f t="shared" si="7"/>
        <v>++</v>
      </c>
      <c r="H252" s="146"/>
    </row>
  </sheetData>
  <autoFilter ref="F1:F252" xr:uid="{68323687-1EB9-46EF-B738-0ADE5FE61B4A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P!D3+9</f>
        <v>45952</v>
      </c>
      <c r="E1" s="528"/>
      <c r="F1" s="528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20</v>
      </c>
      <c r="E5" s="186">
        <f>P!V7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4</v>
      </c>
      <c r="E8" s="186">
        <f>P!V10</f>
        <v>25</v>
      </c>
      <c r="F8" s="278" t="str">
        <f t="shared" si="0"/>
        <v>হ্যা</v>
      </c>
      <c r="G8" s="299" t="str">
        <f t="shared" si="1"/>
        <v>++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4</v>
      </c>
      <c r="E9" s="186">
        <f>P!V11</f>
        <v>30</v>
      </c>
      <c r="F9" s="278" t="str">
        <f t="shared" si="0"/>
        <v>হ্যা</v>
      </c>
      <c r="G9" s="299" t="str">
        <f t="shared" si="1"/>
        <v>++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9</v>
      </c>
      <c r="E13" s="186">
        <f>P!V15</f>
        <v>10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0.8</v>
      </c>
      <c r="E14" s="186">
        <f>P!V16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2</v>
      </c>
      <c r="E15" s="186">
        <f>P!V17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0.1</v>
      </c>
      <c r="E17" s="186">
        <f>P!V19</f>
        <v>0</v>
      </c>
      <c r="F17" s="278" t="str">
        <f t="shared" si="0"/>
        <v>হ্যা</v>
      </c>
      <c r="G17" s="299" t="str">
        <f t="shared" si="1"/>
        <v>--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8</v>
      </c>
      <c r="E19" s="186">
        <f>P!V21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0.5</v>
      </c>
      <c r="E20" s="186">
        <f>P!V22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0.2</v>
      </c>
      <c r="E21" s="186">
        <f>P!V23</f>
        <v>1</v>
      </c>
      <c r="F21" s="278" t="str">
        <f t="shared" si="0"/>
        <v>হ্যা</v>
      </c>
      <c r="G21" s="299" t="str">
        <f t="shared" si="1"/>
        <v>++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25</v>
      </c>
      <c r="E22" s="186">
        <f>P!V24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0.25</v>
      </c>
      <c r="E31" s="186">
        <f>P!V33</f>
        <v>0</v>
      </c>
      <c r="F31" s="278" t="str">
        <f t="shared" si="0"/>
        <v>হ্যা</v>
      </c>
      <c r="G31" s="299" t="str">
        <f t="shared" si="1"/>
        <v>--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2</v>
      </c>
      <c r="E34" s="186">
        <f>P!V36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5</v>
      </c>
      <c r="E56" s="186">
        <f>P!V58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2</v>
      </c>
      <c r="E58" s="186">
        <f>P!V60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2</v>
      </c>
      <c r="E60" s="186">
        <f>P!V62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0.3</v>
      </c>
      <c r="E61" s="186">
        <f>P!V63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0.4</v>
      </c>
      <c r="E62" s="186">
        <f>P!V64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0.1</v>
      </c>
      <c r="E63" s="186">
        <f>P!V65</f>
        <v>0.1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0.2</v>
      </c>
      <c r="E65" s="186">
        <f>P!V67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2.5000000000000001E-2</v>
      </c>
      <c r="E68" s="186">
        <f>P!V70</f>
        <v>0.1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0.05</v>
      </c>
      <c r="E69" s="186">
        <f>P!V71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0.02</v>
      </c>
      <c r="E70" s="186">
        <f>P!V72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2</v>
      </c>
      <c r="E71" s="186">
        <f>P!V73</f>
        <v>2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0.01</v>
      </c>
      <c r="E77" s="186">
        <f>P!V79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0.1</v>
      </c>
      <c r="E78" s="186">
        <f>P!V80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1</v>
      </c>
      <c r="E80" s="186">
        <f>P!V82</f>
        <v>1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0.2</v>
      </c>
      <c r="E86" s="186">
        <f>P!V88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0.5</v>
      </c>
      <c r="E87" s="186">
        <f>P!V89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1</v>
      </c>
      <c r="E88" s="186">
        <f>P!V90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90</v>
      </c>
      <c r="E89" s="186">
        <f>P!V91</f>
        <v>90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2</v>
      </c>
      <c r="E95" s="186">
        <f>P!V97</f>
        <v>4</v>
      </c>
      <c r="F95" s="278" t="str">
        <f t="shared" si="2"/>
        <v>হ্যা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2</v>
      </c>
      <c r="E106" s="186">
        <f>P!V108</f>
        <v>0</v>
      </c>
      <c r="F106" s="278" t="str">
        <f t="shared" si="2"/>
        <v>হ্যা</v>
      </c>
      <c r="G106" s="299" t="str">
        <f t="shared" si="3"/>
        <v>--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30</v>
      </c>
      <c r="E124" s="186">
        <f>P!V126</f>
        <v>26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3.1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5</v>
      </c>
      <c r="E143" s="186">
        <f>P!V145</f>
        <v>5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8</v>
      </c>
      <c r="E150" s="186">
        <f>P!V152</f>
        <v>8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9</v>
      </c>
      <c r="E153" s="186">
        <f>P!V155</f>
        <v>10.199999999999999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4</v>
      </c>
      <c r="E159" s="186">
        <f>P!V161</f>
        <v>0</v>
      </c>
      <c r="F159" s="278" t="str">
        <f t="shared" si="4"/>
        <v>হ্যা</v>
      </c>
      <c r="G159" s="299" t="str">
        <f t="shared" si="5"/>
        <v>--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4</v>
      </c>
      <c r="F160" s="278" t="str">
        <f t="shared" si="4"/>
        <v>নাই</v>
      </c>
      <c r="G160" s="299" t="str">
        <f t="shared" si="5"/>
        <v>++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15</v>
      </c>
      <c r="E177" s="186">
        <f>P!V179</f>
        <v>15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8</v>
      </c>
      <c r="E178" s="186">
        <f>P!V180</f>
        <v>8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1</v>
      </c>
      <c r="E179" s="186">
        <f>P!V181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1</v>
      </c>
      <c r="E180" s="186">
        <f>P!V182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2</v>
      </c>
      <c r="E181" s="186">
        <f>P!V183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20</v>
      </c>
      <c r="E182" s="186">
        <f>P!V184</f>
        <v>20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4</v>
      </c>
      <c r="E183" s="186">
        <f>P!V185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2</v>
      </c>
      <c r="E184" s="186">
        <f>P!V186</f>
        <v>2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1</v>
      </c>
      <c r="E185" s="186">
        <f>P!V187</f>
        <v>1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5</v>
      </c>
      <c r="E194" s="186">
        <f>P!V196</f>
        <v>5.2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14</v>
      </c>
      <c r="E195" s="186">
        <f>P!V197</f>
        <v>14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2</v>
      </c>
      <c r="E197" s="186">
        <f>P!V199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1</v>
      </c>
      <c r="E198" s="186">
        <f>P!V200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1</v>
      </c>
      <c r="E204" s="186">
        <f>P!V206</f>
        <v>1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1</v>
      </c>
      <c r="E205" s="186">
        <f>P!V207</f>
        <v>1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15</v>
      </c>
      <c r="E206" s="186">
        <f>P!V208</f>
        <v>15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2</v>
      </c>
      <c r="E214" s="186">
        <f>P!V216</f>
        <v>2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30</v>
      </c>
      <c r="E226" s="186">
        <f>P!V228</f>
        <v>0</v>
      </c>
      <c r="F226" s="278" t="str">
        <f t="shared" si="6"/>
        <v>হ্যা</v>
      </c>
      <c r="G226" s="299" t="str">
        <f t="shared" si="7"/>
        <v>--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79</v>
      </c>
      <c r="E227" s="186">
        <f>P!V229</f>
        <v>0</v>
      </c>
      <c r="F227" s="278" t="str">
        <f t="shared" si="6"/>
        <v>হ্যা</v>
      </c>
      <c r="G227" s="299" t="str">
        <f t="shared" si="7"/>
        <v>--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0</v>
      </c>
      <c r="E229" s="186">
        <f>P!V231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1.5</v>
      </c>
      <c r="E230" s="186">
        <f>P!V232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85</v>
      </c>
      <c r="E231" s="186">
        <f>P!V233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60</v>
      </c>
      <c r="E232" s="186">
        <f>P!V234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146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S!Z247</f>
        <v>0</v>
      </c>
      <c r="E247" s="186">
        <f>P!V249</f>
        <v>340</v>
      </c>
      <c r="F247" s="278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100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490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2800</v>
      </c>
      <c r="F252" s="278"/>
      <c r="G252" s="299" t="str">
        <f t="shared" si="7"/>
        <v>++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P!D3+10</f>
        <v>45953</v>
      </c>
      <c r="E1" s="528"/>
      <c r="F1" s="528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468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468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468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468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468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468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468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468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468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468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468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P!D3+11</f>
        <v>45954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(পাটিসাপটা পিঠা, রেক্সিন, তালা,ঝাল মুড়ি, নাটি বিস্কুট, ব্লেন্ডার মেরামত...)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209" zoomScale="110" zoomScaleNormal="110" workbookViewId="0">
      <selection activeCell="C247" sqref="C247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9" t="s">
        <v>492</v>
      </c>
      <c r="B1" s="449"/>
      <c r="C1" s="449"/>
      <c r="D1" s="449"/>
      <c r="E1" s="449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200</v>
      </c>
      <c r="F5" s="198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300</v>
      </c>
      <c r="F6" s="198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198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198" t="str">
        <f t="shared" si="0"/>
        <v>OK</v>
      </c>
    </row>
    <row r="10" spans="1:9" ht="18.75" hidden="1" customHeight="1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customHeight="1">
      <c r="A12" s="21">
        <f>SUBTOTAL(103,B$3:B12)</f>
        <v>5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6</v>
      </c>
      <c r="F12" s="198" t="str">
        <f t="shared" si="0"/>
        <v>OK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140</v>
      </c>
      <c r="F13" s="198" t="str">
        <f t="shared" si="0"/>
        <v>OK</v>
      </c>
      <c r="I13" s="9" t="s">
        <v>310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198" t="str">
        <f t="shared" si="0"/>
        <v>OK</v>
      </c>
    </row>
    <row r="15" spans="1:9" ht="18.75" customHeight="1">
      <c r="A15" s="21">
        <f>SUBTOTAL(103,B$3:B15)</f>
        <v>8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198" t="str">
        <f t="shared" si="0"/>
        <v>OK</v>
      </c>
      <c r="I15" s="65" t="b">
        <f>A251=PL!A252</f>
        <v>1</v>
      </c>
    </row>
    <row r="16" spans="1:9" ht="18.75" hidden="1" customHeight="1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1.4</v>
      </c>
      <c r="F17" s="198" t="str">
        <f t="shared" si="0"/>
        <v>OK</v>
      </c>
    </row>
    <row r="18" spans="1:6" ht="18.75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1</v>
      </c>
      <c r="F18" s="198" t="str">
        <f t="shared" si="0"/>
        <v>OK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198" t="str">
        <f t="shared" si="0"/>
        <v>OK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14</v>
      </c>
      <c r="F20" s="198" t="str">
        <f t="shared" si="0"/>
        <v>OK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6</v>
      </c>
      <c r="F21" s="198" t="str">
        <f t="shared" si="0"/>
        <v>OK</v>
      </c>
    </row>
    <row r="22" spans="1:6" ht="18.75" hidden="1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198" t="str">
        <f t="shared" si="0"/>
        <v>×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</v>
      </c>
      <c r="F23" s="198" t="str">
        <f t="shared" si="0"/>
        <v>OK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customHeight="1">
      <c r="A27" s="21">
        <f>SUBTOTAL(103,B$3:B27)</f>
        <v>15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1</v>
      </c>
      <c r="F27" s="198" t="str">
        <f t="shared" si="0"/>
        <v>OK</v>
      </c>
    </row>
    <row r="28" spans="1:6" ht="18.75" customHeight="1">
      <c r="A28" s="21">
        <f>SUBTOTAL(103,B$3:B28)</f>
        <v>16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1</v>
      </c>
      <c r="F28" s="198" t="str">
        <f t="shared" si="0"/>
        <v>OK</v>
      </c>
    </row>
    <row r="29" spans="1:6" ht="18.75" customHeight="1">
      <c r="A29" s="21">
        <f>SUBTOTAL(103,B$3:B29)</f>
        <v>17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4.0000000000000001E-3</v>
      </c>
      <c r="F29" s="198" t="str">
        <f t="shared" si="0"/>
        <v>OK</v>
      </c>
    </row>
    <row r="30" spans="1:6" ht="18.75" customHeight="1">
      <c r="A30" s="21">
        <f>SUBTOTAL(103,B$3:B30)</f>
        <v>18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0.35</v>
      </c>
      <c r="F30" s="198" t="str">
        <f t="shared" si="0"/>
        <v>OK</v>
      </c>
    </row>
    <row r="31" spans="1:6" ht="18.75" hidden="1" customHeight="1">
      <c r="A31" s="21">
        <f>SUBTOTAL(103,B$3:B31)</f>
        <v>18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18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18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19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198" t="str">
        <f t="shared" si="0"/>
        <v>OK</v>
      </c>
    </row>
    <row r="35" spans="1:6" ht="18.75" customHeight="1">
      <c r="A35" s="21">
        <f>SUBTOTAL(103,B$3:B35)</f>
        <v>20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4</v>
      </c>
      <c r="F35" s="198" t="str">
        <f t="shared" si="0"/>
        <v>OK</v>
      </c>
    </row>
    <row r="36" spans="1:6" ht="18.75" customHeight="1">
      <c r="A36" s="21">
        <f>SUBTOTAL(103,B$3:B36)</f>
        <v>21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3.5</v>
      </c>
      <c r="F36" s="198" t="str">
        <f t="shared" si="0"/>
        <v>OK</v>
      </c>
    </row>
    <row r="37" spans="1:6" ht="18.75" hidden="1" customHeight="1">
      <c r="A37" s="21">
        <f>SUBTOTAL(103,B$3:B37)</f>
        <v>21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customHeight="1">
      <c r="A38" s="21">
        <f>SUBTOTAL(103,B$3:B38)</f>
        <v>22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</v>
      </c>
      <c r="F38" s="198" t="str">
        <f t="shared" si="0"/>
        <v>OK</v>
      </c>
    </row>
    <row r="39" spans="1:6" ht="18.75" customHeight="1">
      <c r="A39" s="21">
        <f>SUBTOTAL(103,B$3:B39)</f>
        <v>23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105</v>
      </c>
      <c r="F39" s="198" t="str">
        <f t="shared" si="0"/>
        <v>OK</v>
      </c>
    </row>
    <row r="40" spans="1:6" ht="18.75" customHeight="1">
      <c r="A40" s="21">
        <f>SUBTOTAL(103,B$3:B40)</f>
        <v>24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3</v>
      </c>
      <c r="F40" s="198" t="str">
        <f t="shared" si="0"/>
        <v>OK</v>
      </c>
    </row>
    <row r="41" spans="1:6" ht="18.75" hidden="1" customHeight="1">
      <c r="A41" s="21">
        <f>SUBTOTAL(103,B$3:B41)</f>
        <v>24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24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24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24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customHeight="1">
      <c r="A45" s="21">
        <f>SUBTOTAL(103,B$3:B45)</f>
        <v>25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198" t="str">
        <f t="shared" si="0"/>
        <v>OK</v>
      </c>
    </row>
    <row r="46" spans="1:6" ht="18.75" hidden="1" customHeight="1">
      <c r="A46" s="21">
        <f>SUBTOTAL(103,B$3:B46)</f>
        <v>25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25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25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25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26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14</v>
      </c>
      <c r="F50" s="198" t="str">
        <f t="shared" si="0"/>
        <v>OK</v>
      </c>
    </row>
    <row r="51" spans="1:6" ht="18.75" customHeight="1">
      <c r="A51" s="21">
        <f>SUBTOTAL(103,B$3:B51)</f>
        <v>27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4</v>
      </c>
      <c r="F51" s="198" t="str">
        <f t="shared" si="0"/>
        <v>OK</v>
      </c>
    </row>
    <row r="52" spans="1:6" ht="18.75" customHeight="1">
      <c r="A52" s="21">
        <f>SUBTOTAL(103,B$3:B52)</f>
        <v>28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6</v>
      </c>
      <c r="F52" s="198" t="str">
        <f t="shared" si="0"/>
        <v>OK</v>
      </c>
    </row>
    <row r="53" spans="1:6" ht="18.75" customHeight="1">
      <c r="A53" s="21">
        <f>SUBTOTAL(103,B$3:B53)</f>
        <v>29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198" t="str">
        <f t="shared" si="0"/>
        <v>OK</v>
      </c>
    </row>
    <row r="54" spans="1:6" ht="18.75" customHeight="1">
      <c r="A54" s="21">
        <f>SUBTOTAL(103,B$3:B54)</f>
        <v>30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150</v>
      </c>
      <c r="F54" s="198" t="str">
        <f t="shared" si="0"/>
        <v>OK</v>
      </c>
    </row>
    <row r="55" spans="1:6" ht="18.75" customHeight="1">
      <c r="A55" s="21">
        <f>SUBTOTAL(103,B$3:B55)</f>
        <v>31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200</v>
      </c>
      <c r="F55" s="198" t="str">
        <f t="shared" si="0"/>
        <v>OK</v>
      </c>
    </row>
    <row r="56" spans="1:6" ht="18.75" customHeight="1">
      <c r="A56" s="21">
        <f>SUBTOTAL(103,B$3:B56)</f>
        <v>32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60</v>
      </c>
      <c r="F56" s="198" t="str">
        <f t="shared" si="0"/>
        <v>OK</v>
      </c>
    </row>
    <row r="57" spans="1:6" ht="18.75" customHeight="1">
      <c r="A57" s="21">
        <f>SUBTOTAL(103,B$3:B57)</f>
        <v>33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</v>
      </c>
      <c r="F57" s="198" t="str">
        <f t="shared" si="0"/>
        <v>OK</v>
      </c>
    </row>
    <row r="58" spans="1:6" ht="18.75" hidden="1" customHeight="1">
      <c r="A58" s="21">
        <f>SUBTOTAL(103,B$3:B58)</f>
        <v>33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33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34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7</v>
      </c>
      <c r="F60" s="198" t="str">
        <f t="shared" si="0"/>
        <v>OK</v>
      </c>
    </row>
    <row r="61" spans="1:6" ht="18.75" customHeight="1">
      <c r="A61" s="21">
        <f>SUBTOTAL(103,B$3:B61)</f>
        <v>35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2</v>
      </c>
      <c r="F61" s="198" t="str">
        <f t="shared" si="0"/>
        <v>OK</v>
      </c>
    </row>
    <row r="62" spans="1:6" ht="18.75" customHeight="1">
      <c r="A62" s="21">
        <f>SUBTOTAL(103,B$3:B62)</f>
        <v>36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</v>
      </c>
      <c r="F62" s="198" t="str">
        <f t="shared" si="0"/>
        <v>OK</v>
      </c>
    </row>
    <row r="63" spans="1:6" ht="18.75" customHeight="1">
      <c r="A63" s="21">
        <f>SUBTOTAL(103,B$3:B63)</f>
        <v>37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0.30000000000000004</v>
      </c>
      <c r="F63" s="198" t="str">
        <f t="shared" si="0"/>
        <v>OK</v>
      </c>
    </row>
    <row r="64" spans="1:6" ht="18.75" customHeight="1">
      <c r="A64" s="21">
        <f>SUBTOTAL(103,B$3:B64)</f>
        <v>38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0.5</v>
      </c>
      <c r="F64" s="198" t="str">
        <f t="shared" si="0"/>
        <v>OK</v>
      </c>
    </row>
    <row r="65" spans="1:6" ht="18.75" customHeight="1">
      <c r="A65" s="21">
        <f>SUBTOTAL(103,B$3:B65)</f>
        <v>39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1.5</v>
      </c>
      <c r="F65" s="198" t="str">
        <f t="shared" si="0"/>
        <v>OK</v>
      </c>
    </row>
    <row r="66" spans="1:6" ht="18.75" customHeight="1">
      <c r="A66" s="21">
        <f>SUBTOTAL(103,B$3:B66)</f>
        <v>40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14</v>
      </c>
      <c r="F66" s="198" t="str">
        <f t="shared" si="0"/>
        <v>OK</v>
      </c>
    </row>
    <row r="67" spans="1:6" ht="18.75" customHeight="1">
      <c r="A67" s="21">
        <f>SUBTOTAL(103,B$3:B67)</f>
        <v>41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14</v>
      </c>
      <c r="F67" s="198" t="str">
        <f t="shared" si="0"/>
        <v>OK</v>
      </c>
    </row>
    <row r="68" spans="1:6" ht="18.75" customHeight="1">
      <c r="A68" s="21">
        <f>SUBTOTAL(103,B$3:B68)</f>
        <v>42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0.75000000000000011</v>
      </c>
      <c r="F68" s="198" t="str">
        <f t="shared" ref="F68:F131" si="1">IF(E68&lt;&gt;0,"OK","×")</f>
        <v>OK</v>
      </c>
    </row>
    <row r="69" spans="1:6" ht="18.75" customHeight="1">
      <c r="A69" s="21">
        <f>SUBTOTAL(103,B$3:B69)</f>
        <v>43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1.5</v>
      </c>
      <c r="F69" s="198" t="str">
        <f t="shared" si="1"/>
        <v>OK</v>
      </c>
    </row>
    <row r="70" spans="1:6" ht="18.75" customHeight="1">
      <c r="A70" s="21">
        <f>SUBTOTAL(103,B$3:B70)</f>
        <v>44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0.35000000000000003</v>
      </c>
      <c r="F70" s="198" t="str">
        <f t="shared" si="1"/>
        <v>OK</v>
      </c>
    </row>
    <row r="71" spans="1:6" ht="18.75" customHeight="1">
      <c r="A71" s="21">
        <f>SUBTOTAL(103,B$3:B71)</f>
        <v>45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14</v>
      </c>
      <c r="F71" s="198" t="str">
        <f t="shared" si="1"/>
        <v>OK</v>
      </c>
    </row>
    <row r="72" spans="1:6" ht="18.75" customHeight="1">
      <c r="A72" s="21">
        <f>SUBTOTAL(103,B$3:B72)</f>
        <v>46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5.4</v>
      </c>
      <c r="F72" s="198" t="str">
        <f t="shared" si="1"/>
        <v>OK</v>
      </c>
    </row>
    <row r="73" spans="1:6" ht="18.75" customHeight="1">
      <c r="A73" s="21">
        <f>SUBTOTAL(103,B$3:B73)</f>
        <v>47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5.4</v>
      </c>
      <c r="F73" s="198" t="str">
        <f t="shared" si="1"/>
        <v>OK</v>
      </c>
    </row>
    <row r="74" spans="1:6" ht="18.75" hidden="1" customHeight="1">
      <c r="A74" s="21">
        <f>SUBTOTAL(103,B$3:B74)</f>
        <v>47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hidden="1" customHeight="1">
      <c r="A75" s="21">
        <f>SUBTOTAL(103,B$3:B75)</f>
        <v>47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47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48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0.2</v>
      </c>
      <c r="F77" s="198" t="str">
        <f t="shared" si="1"/>
        <v>OK</v>
      </c>
    </row>
    <row r="78" spans="1:6" ht="18.75" customHeight="1">
      <c r="A78" s="21">
        <f>SUBTOTAL(103,B$3:B78)</f>
        <v>49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</v>
      </c>
      <c r="F78" s="198" t="str">
        <f t="shared" si="1"/>
        <v>OK</v>
      </c>
    </row>
    <row r="79" spans="1:6" ht="18.75" customHeight="1">
      <c r="A79" s="21">
        <f>SUBTOTAL(103,B$3:B79)</f>
        <v>50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0.05</v>
      </c>
      <c r="F79" s="198" t="str">
        <f t="shared" si="1"/>
        <v>OK</v>
      </c>
    </row>
    <row r="80" spans="1:6" ht="18.75" customHeight="1">
      <c r="A80" s="21">
        <f>SUBTOTAL(103,B$3:B80)</f>
        <v>51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9</v>
      </c>
      <c r="F80" s="198" t="str">
        <f t="shared" si="1"/>
        <v>OK</v>
      </c>
    </row>
    <row r="81" spans="1:6" ht="18.75" hidden="1" customHeight="1">
      <c r="A81" s="21">
        <f>SUBTOTAL(103,B$3:B81)</f>
        <v>51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51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51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51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customHeight="1">
      <c r="A85" s="21">
        <f>SUBTOTAL(103,B$3:B85)</f>
        <v>52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0.2</v>
      </c>
      <c r="F85" s="198" t="str">
        <f t="shared" si="1"/>
        <v>OK</v>
      </c>
    </row>
    <row r="86" spans="1:6" ht="18.75" customHeight="1">
      <c r="A86" s="21">
        <f>SUBTOTAL(103,B$3:B86)</f>
        <v>53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1.1000000000000001</v>
      </c>
      <c r="F86" s="198" t="str">
        <f t="shared" si="1"/>
        <v>OK</v>
      </c>
    </row>
    <row r="87" spans="1:6" ht="18.75" customHeight="1">
      <c r="A87" s="21">
        <f>SUBTOTAL(103,B$3:B87)</f>
        <v>54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28</v>
      </c>
      <c r="F87" s="198" t="str">
        <f t="shared" si="1"/>
        <v>OK</v>
      </c>
    </row>
    <row r="88" spans="1:6" ht="18.75" customHeight="1">
      <c r="A88" s="21">
        <f>SUBTOTAL(103,B$3:B88)</f>
        <v>55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198" t="str">
        <f t="shared" si="1"/>
        <v>OK</v>
      </c>
    </row>
    <row r="89" spans="1:6" ht="18.75" customHeight="1">
      <c r="A89" s="21">
        <f>SUBTOTAL(103,B$3:B89)</f>
        <v>56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2600</v>
      </c>
      <c r="F89" s="198" t="str">
        <f t="shared" si="1"/>
        <v>OK</v>
      </c>
    </row>
    <row r="90" spans="1:6" ht="18.75" hidden="1" customHeight="1">
      <c r="A90" s="21">
        <f>SUBTOTAL(103,B$3:B90)</f>
        <v>56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56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customHeight="1">
      <c r="A92" s="21">
        <f>SUBTOTAL(103,B$3:B92)</f>
        <v>57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</v>
      </c>
      <c r="F92" s="198" t="str">
        <f t="shared" si="1"/>
        <v>OK</v>
      </c>
    </row>
    <row r="93" spans="1:6" ht="18.75" hidden="1" customHeight="1">
      <c r="A93" s="21">
        <f>SUBTOTAL(103,B$3:B93)</f>
        <v>57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hidden="1" customHeight="1">
      <c r="A94" s="21">
        <f>SUBTOTAL(103,B$3:B94)</f>
        <v>57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198" t="str">
        <f t="shared" si="1"/>
        <v>×</v>
      </c>
    </row>
    <row r="95" spans="1:6" ht="18.75" customHeight="1">
      <c r="A95" s="21">
        <f>SUBTOTAL(103,B$3:B95)</f>
        <v>58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22</v>
      </c>
      <c r="F95" s="198" t="str">
        <f t="shared" si="1"/>
        <v>OK</v>
      </c>
    </row>
    <row r="96" spans="1:6" ht="18.75" hidden="1" customHeight="1">
      <c r="A96" s="21">
        <f>SUBTOTAL(103,B$3:B96)</f>
        <v>58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58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hidden="1" customHeight="1">
      <c r="A98" s="21">
        <f>SUBTOTAL(103,B$3:B98)</f>
        <v>58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198" t="str">
        <f t="shared" si="1"/>
        <v>×</v>
      </c>
    </row>
    <row r="99" spans="1:6" ht="18.75" customHeight="1">
      <c r="A99" s="21">
        <f>SUBTOTAL(103,B$3:B99)</f>
        <v>59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198" t="str">
        <f t="shared" si="1"/>
        <v>OK</v>
      </c>
    </row>
    <row r="100" spans="1:6" ht="18.75" hidden="1" customHeight="1">
      <c r="A100" s="21">
        <f>SUBTOTAL(103,B$3:B100)</f>
        <v>59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198" t="str">
        <f t="shared" si="1"/>
        <v>×</v>
      </c>
    </row>
    <row r="101" spans="1:6" ht="18.75" hidden="1" customHeight="1">
      <c r="A101" s="21">
        <f>SUBTOTAL(103,B$3:B101)</f>
        <v>59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59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customHeight="1">
      <c r="A103" s="21">
        <f>SUBTOTAL(103,B$3:B103)</f>
        <v>60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1</v>
      </c>
      <c r="F103" s="198" t="str">
        <f t="shared" si="1"/>
        <v>OK</v>
      </c>
    </row>
    <row r="104" spans="1:6" ht="18.75" hidden="1" customHeight="1">
      <c r="A104" s="21">
        <f>SUBTOTAL(103,B$3:B104)</f>
        <v>60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60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hidden="1" customHeight="1">
      <c r="A106" s="21">
        <f>SUBTOTAL(103,B$3:B106)</f>
        <v>60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198" t="str">
        <f t="shared" si="1"/>
        <v>×</v>
      </c>
    </row>
    <row r="107" spans="1:6" ht="18.75" hidden="1" customHeight="1">
      <c r="A107" s="21">
        <f>SUBTOTAL(103,B$3:B107)</f>
        <v>60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60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hidden="1" customHeight="1">
      <c r="A109" s="21">
        <f>SUBTOTAL(103,B$3:B109)</f>
        <v>60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60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60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61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0.8</v>
      </c>
      <c r="F112" s="198" t="str">
        <f t="shared" si="1"/>
        <v>OK</v>
      </c>
    </row>
    <row r="113" spans="1:6" ht="18.75" hidden="1" customHeight="1">
      <c r="A113" s="21">
        <f>SUBTOTAL(103,B$3:B113)</f>
        <v>61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hidden="1" customHeight="1">
      <c r="A114" s="21">
        <f>SUBTOTAL(103,B$3:B114)</f>
        <v>61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hidden="1" customHeight="1">
      <c r="A115" s="21">
        <f>SUBTOTAL(103,B$3:B115)</f>
        <v>61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62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318</v>
      </c>
      <c r="F116" s="198" t="str">
        <f t="shared" si="1"/>
        <v>OK</v>
      </c>
    </row>
    <row r="117" spans="1:6" ht="18.75" hidden="1" customHeight="1">
      <c r="A117" s="21">
        <f>SUBTOTAL(103,B$3:B117)</f>
        <v>62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hidden="1" customHeight="1">
      <c r="A118" s="21">
        <f>SUBTOTAL(103,B$3:B118)</f>
        <v>62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62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customHeight="1">
      <c r="A120" s="21">
        <f>SUBTOTAL(103,B$3:B120)</f>
        <v>63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1</v>
      </c>
      <c r="F120" s="198" t="str">
        <f t="shared" si="1"/>
        <v>OK</v>
      </c>
    </row>
    <row r="121" spans="1:6" ht="18.75" hidden="1" customHeight="1">
      <c r="A121" s="21">
        <f>SUBTOTAL(103,B$3:B121)</f>
        <v>63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63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hidden="1" customHeight="1">
      <c r="A123" s="21">
        <f>SUBTOTAL(103,B$3:B123)</f>
        <v>63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198" t="str">
        <f t="shared" si="1"/>
        <v>×</v>
      </c>
    </row>
    <row r="124" spans="1:6" ht="18.75" customHeight="1">
      <c r="A124" s="21">
        <f>SUBTOTAL(103,B$3:B124)</f>
        <v>64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347</v>
      </c>
      <c r="F124" s="198" t="str">
        <f t="shared" si="1"/>
        <v>OK</v>
      </c>
    </row>
    <row r="125" spans="1:6" ht="18.75" hidden="1" customHeight="1">
      <c r="A125" s="21">
        <f>SUBTOTAL(103,B$3:B125)</f>
        <v>64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198" t="str">
        <f t="shared" si="1"/>
        <v>×</v>
      </c>
    </row>
    <row r="126" spans="1:6" ht="18.75" customHeight="1">
      <c r="A126" s="21">
        <f>SUBTOTAL(103,B$3:B126)</f>
        <v>65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27.500000000000004</v>
      </c>
      <c r="F126" s="198" t="str">
        <f t="shared" si="1"/>
        <v>OK</v>
      </c>
    </row>
    <row r="127" spans="1:6" ht="18.75" customHeight="1">
      <c r="A127" s="21">
        <f>SUBTOTAL(103,B$3:B127)</f>
        <v>66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13.4</v>
      </c>
      <c r="F127" s="198" t="str">
        <f t="shared" si="1"/>
        <v>OK</v>
      </c>
    </row>
    <row r="128" spans="1:6" ht="18.75" hidden="1" customHeight="1">
      <c r="A128" s="21">
        <f>SUBTOTAL(103,B$3:B128)</f>
        <v>66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198" t="str">
        <f t="shared" si="1"/>
        <v>×</v>
      </c>
    </row>
    <row r="129" spans="1:6" ht="18.75" hidden="1" customHeight="1">
      <c r="A129" s="21">
        <f>SUBTOTAL(103,B$3:B129)</f>
        <v>66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67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8.1999999999999993</v>
      </c>
      <c r="F130" s="198" t="str">
        <f t="shared" si="1"/>
        <v>OK</v>
      </c>
    </row>
    <row r="131" spans="1:6" ht="18.75" hidden="1" customHeight="1">
      <c r="A131" s="21">
        <f>SUBTOTAL(103,B$3:B131)</f>
        <v>67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hidden="1" customHeight="1">
      <c r="A132" s="21">
        <f>SUBTOTAL(103,B$3:B132)</f>
        <v>67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customHeight="1">
      <c r="A133" s="21">
        <f>SUBTOTAL(103,B$3:B133)</f>
        <v>68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10</v>
      </c>
      <c r="F133" s="198" t="str">
        <f t="shared" si="2"/>
        <v>OK</v>
      </c>
    </row>
    <row r="134" spans="1:6" ht="18.75" hidden="1" customHeight="1">
      <c r="A134" s="21">
        <f>SUBTOTAL(103,B$3:B134)</f>
        <v>68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68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hidden="1" customHeight="1">
      <c r="A136" s="21">
        <f>SUBTOTAL(103,B$3:B136)</f>
        <v>68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198" t="str">
        <f t="shared" si="2"/>
        <v>×</v>
      </c>
    </row>
    <row r="137" spans="1:6" ht="18.75" hidden="1" customHeight="1">
      <c r="A137" s="21">
        <f>SUBTOTAL(103,B$3:B137)</f>
        <v>68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68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68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68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hidden="1" customHeight="1">
      <c r="A141" s="21">
        <f>SUBTOTAL(103,B$3:B141)</f>
        <v>68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68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69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100</v>
      </c>
      <c r="F143" s="198" t="str">
        <f t="shared" si="2"/>
        <v>OK</v>
      </c>
    </row>
    <row r="144" spans="1:6" ht="18.75" hidden="1" customHeight="1">
      <c r="A144" s="21">
        <f>SUBTOTAL(103,B$3:B144)</f>
        <v>69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8" t="str">
        <f t="shared" si="2"/>
        <v>×</v>
      </c>
    </row>
    <row r="145" spans="1:6" ht="18.75" hidden="1" customHeight="1">
      <c r="A145" s="21">
        <f>SUBTOTAL(103,B$3:B145)</f>
        <v>69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198" t="str">
        <f t="shared" si="2"/>
        <v>×</v>
      </c>
    </row>
    <row r="146" spans="1:6" ht="18.75" customHeight="1">
      <c r="A146" s="21">
        <f>SUBTOTAL(103,B$3:B146)</f>
        <v>70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6.2</v>
      </c>
      <c r="F146" s="198" t="str">
        <f t="shared" si="2"/>
        <v>OK</v>
      </c>
    </row>
    <row r="147" spans="1:6" ht="18.75" hidden="1" customHeight="1">
      <c r="A147" s="21">
        <f>SUBTOTAL(103,B$3:B147)</f>
        <v>70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70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70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71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452</v>
      </c>
      <c r="F150" s="198" t="str">
        <f t="shared" si="2"/>
        <v>OK</v>
      </c>
    </row>
    <row r="151" spans="1:6" ht="18.75" hidden="1" customHeight="1">
      <c r="A151" s="21">
        <f>SUBTOTAL(103,B$3:B151)</f>
        <v>71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0</v>
      </c>
      <c r="F151" s="198" t="str">
        <f t="shared" si="2"/>
        <v>×</v>
      </c>
    </row>
    <row r="152" spans="1:6" ht="18.75" customHeight="1">
      <c r="A152" s="21">
        <f>SUBTOTAL(103,B$3:B152)</f>
        <v>72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16.25</v>
      </c>
      <c r="F152" s="198" t="str">
        <f t="shared" si="2"/>
        <v>OK</v>
      </c>
    </row>
    <row r="153" spans="1:6" ht="18.75" customHeight="1">
      <c r="A153" s="21">
        <f>SUBTOTAL(103,B$3:B153)</f>
        <v>73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49.2</v>
      </c>
      <c r="F153" s="198" t="str">
        <f t="shared" si="2"/>
        <v>OK</v>
      </c>
    </row>
    <row r="154" spans="1:6" ht="18.75" hidden="1" customHeight="1">
      <c r="A154" s="21">
        <f>SUBTOTAL(103,B$3:B154)</f>
        <v>73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73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73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73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hidden="1" customHeight="1">
      <c r="A158" s="21">
        <f>SUBTOTAL(103,B$3:B158)</f>
        <v>73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hidden="1" customHeight="1">
      <c r="A159" s="21">
        <f>SUBTOTAL(103,B$3:B159)</f>
        <v>73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198" t="str">
        <f t="shared" si="2"/>
        <v>×</v>
      </c>
    </row>
    <row r="160" spans="1:6" ht="18.75" customHeight="1">
      <c r="A160" s="21">
        <f>SUBTOTAL(103,B$3:B160)</f>
        <v>74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7</v>
      </c>
      <c r="F160" s="198" t="str">
        <f t="shared" si="2"/>
        <v>OK</v>
      </c>
    </row>
    <row r="161" spans="1:6" ht="18.75" customHeight="1">
      <c r="A161" s="21">
        <f>SUBTOTAL(103,B$3:B161)</f>
        <v>75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198" t="str">
        <f t="shared" si="2"/>
        <v>OK</v>
      </c>
    </row>
    <row r="162" spans="1:6" ht="18.75" hidden="1" customHeight="1">
      <c r="A162" s="21">
        <f>SUBTOTAL(103,B$3:B162)</f>
        <v>75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75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hidden="1" customHeight="1">
      <c r="A164" s="21">
        <f>SUBTOTAL(103,B$3:B164)</f>
        <v>75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75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75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hidden="1" customHeight="1">
      <c r="A167" s="21">
        <f>SUBTOTAL(103,B$3:B167)</f>
        <v>75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hidden="1" customHeight="1">
      <c r="A168" s="21">
        <f>SUBTOTAL(103,B$3:B168)</f>
        <v>75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198" t="str">
        <f t="shared" si="2"/>
        <v>×</v>
      </c>
    </row>
    <row r="169" spans="1:6" ht="18.75" hidden="1" customHeight="1">
      <c r="A169" s="21">
        <f>SUBTOTAL(103,B$3:B169)</f>
        <v>75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198" t="str">
        <f t="shared" si="2"/>
        <v>×</v>
      </c>
    </row>
    <row r="170" spans="1:6" ht="18.75" customHeight="1">
      <c r="A170" s="21">
        <f>SUBTOTAL(103,B$3:B170)</f>
        <v>76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18.600000000000001</v>
      </c>
      <c r="F170" s="198" t="str">
        <f t="shared" si="2"/>
        <v>OK</v>
      </c>
    </row>
    <row r="171" spans="1:6" ht="18.75" hidden="1" customHeight="1">
      <c r="A171" s="21">
        <f>SUBTOTAL(103,B$3:B171)</f>
        <v>76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76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76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76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76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76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77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57</v>
      </c>
      <c r="F177" s="198" t="str">
        <f t="shared" si="2"/>
        <v>OK</v>
      </c>
    </row>
    <row r="178" spans="1:6" ht="18.75" customHeight="1">
      <c r="A178" s="21">
        <f>SUBTOTAL(103,B$3:B178)</f>
        <v>78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118</v>
      </c>
      <c r="F178" s="198" t="str">
        <f t="shared" si="2"/>
        <v>OK</v>
      </c>
    </row>
    <row r="179" spans="1:6" ht="18.75" customHeight="1">
      <c r="A179" s="21">
        <f>SUBTOTAL(103,B$3:B179)</f>
        <v>79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198" t="str">
        <f t="shared" si="2"/>
        <v>OK</v>
      </c>
    </row>
    <row r="180" spans="1:6" ht="18.75" customHeight="1">
      <c r="A180" s="21">
        <f>SUBTOTAL(103,B$3:B180)</f>
        <v>80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10</v>
      </c>
      <c r="F180" s="198" t="str">
        <f t="shared" si="2"/>
        <v>OK</v>
      </c>
    </row>
    <row r="181" spans="1:6" ht="18.75" customHeight="1">
      <c r="A181" s="21">
        <f>SUBTOTAL(103,B$3:B181)</f>
        <v>81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19</v>
      </c>
      <c r="F181" s="198" t="str">
        <f t="shared" si="2"/>
        <v>OK</v>
      </c>
    </row>
    <row r="182" spans="1:6" ht="18.75" customHeight="1">
      <c r="A182" s="21">
        <f>SUBTOTAL(103,B$3:B182)</f>
        <v>82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215</v>
      </c>
      <c r="F182" s="198" t="str">
        <f t="shared" si="2"/>
        <v>OK</v>
      </c>
    </row>
    <row r="183" spans="1:6" ht="18.75" customHeight="1">
      <c r="A183" s="21">
        <f>SUBTOTAL(103,B$3:B183)</f>
        <v>83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46</v>
      </c>
      <c r="F183" s="198" t="str">
        <f t="shared" si="2"/>
        <v>OK</v>
      </c>
    </row>
    <row r="184" spans="1:6" ht="18.75" customHeight="1">
      <c r="A184" s="21">
        <f>SUBTOTAL(103,B$3:B184)</f>
        <v>84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18.5</v>
      </c>
      <c r="F184" s="198" t="str">
        <f t="shared" si="2"/>
        <v>OK</v>
      </c>
    </row>
    <row r="185" spans="1:6" ht="18.75" customHeight="1">
      <c r="A185" s="21">
        <f>SUBTOTAL(103,B$3:B185)</f>
        <v>85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9.5</v>
      </c>
      <c r="F185" s="198" t="str">
        <f t="shared" si="2"/>
        <v>OK</v>
      </c>
    </row>
    <row r="186" spans="1:6" ht="18.75" customHeight="1">
      <c r="A186" s="21">
        <f>SUBTOTAL(103,B$3:B186)</f>
        <v>86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</v>
      </c>
      <c r="F186" s="198" t="str">
        <f t="shared" si="2"/>
        <v>OK</v>
      </c>
    </row>
    <row r="187" spans="1:6" ht="18.75" customHeight="1">
      <c r="A187" s="21">
        <f>SUBTOTAL(103,B$3:B187)</f>
        <v>87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23</v>
      </c>
      <c r="F187" s="198" t="str">
        <f t="shared" si="2"/>
        <v>OK</v>
      </c>
    </row>
    <row r="188" spans="1:6" ht="18.75" customHeight="1">
      <c r="A188" s="21">
        <f>SUBTOTAL(103,B$3:B188)</f>
        <v>88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203</v>
      </c>
      <c r="F188" s="198" t="str">
        <f t="shared" si="2"/>
        <v>OK</v>
      </c>
    </row>
    <row r="189" spans="1:6" ht="18.75" hidden="1" customHeight="1">
      <c r="A189" s="21">
        <f>SUBTOTAL(103,B$3:B189)</f>
        <v>88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89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40</v>
      </c>
      <c r="F190" s="198" t="str">
        <f t="shared" si="2"/>
        <v>OK</v>
      </c>
    </row>
    <row r="191" spans="1:6" ht="18.75" customHeight="1">
      <c r="A191" s="21">
        <f>SUBTOTAL(103,B$3:B191)</f>
        <v>90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12</v>
      </c>
      <c r="F191" s="198" t="str">
        <f t="shared" si="2"/>
        <v>OK</v>
      </c>
    </row>
    <row r="192" spans="1:6" ht="18.75" hidden="1" customHeight="1">
      <c r="A192" s="21">
        <f>SUBTOTAL(103,B$3:B192)</f>
        <v>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25</v>
      </c>
      <c r="F193" s="198" t="str">
        <f t="shared" si="2"/>
        <v>OK</v>
      </c>
    </row>
    <row r="194" spans="1:6" ht="18.75" customHeight="1">
      <c r="A194" s="21">
        <f>SUBTOTAL(103,B$3:B194)</f>
        <v>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62.269999999999996</v>
      </c>
      <c r="F194" s="198" t="str">
        <f t="shared" si="2"/>
        <v>OK</v>
      </c>
    </row>
    <row r="195" spans="1:6" ht="18.75" customHeight="1">
      <c r="A195" s="21">
        <f>SUBTOTAL(103,B$3:B195)</f>
        <v>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40</v>
      </c>
      <c r="F195" s="198" t="str">
        <f t="shared" si="2"/>
        <v>OK</v>
      </c>
    </row>
    <row r="196" spans="1:6" ht="18.75" hidden="1" customHeight="1">
      <c r="A196" s="21">
        <f>SUBTOTAL(103,B$3:B196)</f>
        <v>93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94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16</v>
      </c>
      <c r="F197" s="198" t="str">
        <f t="shared" si="3"/>
        <v>OK</v>
      </c>
    </row>
    <row r="198" spans="1:6" ht="18.75" customHeight="1">
      <c r="A198" s="21">
        <f>SUBTOTAL(103,B$3:B198)</f>
        <v>95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10.5</v>
      </c>
      <c r="F198" s="198" t="str">
        <f t="shared" si="3"/>
        <v>OK</v>
      </c>
    </row>
    <row r="199" spans="1:6" ht="18.75" customHeight="1">
      <c r="A199" s="21">
        <f>SUBTOTAL(103,B$3:B199)</f>
        <v>96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3</v>
      </c>
      <c r="F199" s="198" t="str">
        <f t="shared" si="3"/>
        <v>OK</v>
      </c>
    </row>
    <row r="200" spans="1:6" ht="18.75" hidden="1" customHeight="1">
      <c r="A200" s="21">
        <f>SUBTOTAL(103,B$3:B200)</f>
        <v>96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96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96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97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11</v>
      </c>
      <c r="F203" s="198" t="str">
        <f t="shared" si="3"/>
        <v>OK</v>
      </c>
    </row>
    <row r="204" spans="1:6" ht="18.75" customHeight="1">
      <c r="A204" s="21">
        <f>SUBTOTAL(103,B$3:B204)</f>
        <v>98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4</v>
      </c>
      <c r="F204" s="198" t="str">
        <f t="shared" si="3"/>
        <v>OK</v>
      </c>
    </row>
    <row r="205" spans="1:6" ht="18.75" customHeight="1">
      <c r="A205" s="21">
        <f>SUBTOTAL(103,B$3:B205)</f>
        <v>99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5</v>
      </c>
      <c r="F205" s="198" t="str">
        <f t="shared" si="3"/>
        <v>OK</v>
      </c>
    </row>
    <row r="206" spans="1:6" ht="18.75" customHeight="1">
      <c r="A206" s="21">
        <f>SUBTOTAL(103,B$3:B206)</f>
        <v>100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56</v>
      </c>
      <c r="F206" s="198" t="str">
        <f t="shared" si="3"/>
        <v>OK</v>
      </c>
    </row>
    <row r="207" spans="1:6" ht="18.75" customHeight="1">
      <c r="A207" s="21">
        <f>SUBTOTAL(103,B$3:B207)</f>
        <v>101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27</v>
      </c>
      <c r="F207" s="198" t="str">
        <f t="shared" si="3"/>
        <v>OK</v>
      </c>
    </row>
    <row r="208" spans="1:6" ht="18.75" hidden="1" customHeight="1">
      <c r="A208" s="21">
        <f>SUBTOTAL(103,B$3:B208)</f>
        <v>101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102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14</v>
      </c>
      <c r="F209" s="198" t="str">
        <f t="shared" si="3"/>
        <v>OK</v>
      </c>
    </row>
    <row r="210" spans="1:6" ht="18.75" hidden="1" customHeight="1">
      <c r="A210" s="21">
        <f>SUBTOTAL(103,B$3:B210)</f>
        <v>102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hidden="1" customHeight="1">
      <c r="A211" s="21">
        <f>SUBTOTAL(103,B$3:B211)</f>
        <v>102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198" t="str">
        <f t="shared" si="3"/>
        <v>×</v>
      </c>
    </row>
    <row r="212" spans="1:6" ht="18.75" hidden="1" customHeight="1">
      <c r="A212" s="21">
        <f>SUBTOTAL(103,B$3:B212)</f>
        <v>102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102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103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8</v>
      </c>
      <c r="F214" s="198" t="str">
        <f t="shared" si="3"/>
        <v>OK</v>
      </c>
    </row>
    <row r="215" spans="1:6" ht="18.75" hidden="1" customHeight="1">
      <c r="A215" s="21">
        <f>SUBTOTAL(103,B$3:B215)</f>
        <v>103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103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103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103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103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103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103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103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103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103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103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103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103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hidden="1" customHeight="1">
      <c r="A228" s="21">
        <f>SUBTOTAL(103,B$3:B228)</f>
        <v>103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198" t="str">
        <f t="shared" si="3"/>
        <v>×</v>
      </c>
    </row>
    <row r="229" spans="1:6" ht="18.75" customHeight="1">
      <c r="A229" s="21">
        <f>SUBTOTAL(103,B$3:B229)</f>
        <v>104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11.436</v>
      </c>
      <c r="F229" s="198" t="str">
        <f t="shared" si="3"/>
        <v>OK</v>
      </c>
    </row>
    <row r="230" spans="1:6" ht="18.75" hidden="1" customHeight="1">
      <c r="A230" s="21">
        <f>SUBTOTAL(103,B$3:B230)</f>
        <v>104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198" t="str">
        <f t="shared" si="3"/>
        <v>×</v>
      </c>
    </row>
    <row r="231" spans="1:6" ht="18.75" hidden="1" customHeight="1">
      <c r="A231" s="21">
        <f>SUBTOTAL(103,B$3:B231)</f>
        <v>104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198" t="str">
        <f t="shared" si="3"/>
        <v>×</v>
      </c>
    </row>
    <row r="232" spans="1:6" ht="18.75" customHeight="1">
      <c r="A232" s="21">
        <f>SUBTOTAL(103,B$3:B232)</f>
        <v>105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370.8</v>
      </c>
      <c r="F232" s="198" t="str">
        <f t="shared" si="3"/>
        <v>OK</v>
      </c>
    </row>
    <row r="233" spans="1:6" ht="18.75" hidden="1" customHeight="1">
      <c r="A233" s="21">
        <f>SUBTOTAL(103,B$3:B233)</f>
        <v>105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hidden="1" customHeight="1">
      <c r="A234" s="21">
        <f>SUBTOTAL(103,B$3:B234)</f>
        <v>105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105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105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105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105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hidden="1" customHeight="1">
      <c r="A239" s="21">
        <f>SUBTOTAL(103,B$3:B239)</f>
        <v>105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105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105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105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106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920</v>
      </c>
      <c r="F243" s="198" t="str">
        <f t="shared" si="3"/>
        <v>OK</v>
      </c>
    </row>
    <row r="244" spans="1:6" ht="18.75" hidden="1" customHeight="1">
      <c r="A244" s="21">
        <f>SUBTOTAL(103,B$3:B244)</f>
        <v>106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hidden="1" customHeight="1">
      <c r="A245" s="21">
        <f>SUBTOTAL(103,B$3:B245)</f>
        <v>106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customHeight="1">
      <c r="A246" s="21">
        <f>SUBTOTAL(103,B$3:B246)</f>
        <v>107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1496</v>
      </c>
      <c r="F246" s="198" t="str">
        <f t="shared" si="3"/>
        <v>OK</v>
      </c>
    </row>
    <row r="247" spans="1:6" ht="39" customHeight="1">
      <c r="A247" s="21">
        <f>SUBTOTAL(103,B$3:B247)</f>
        <v>108</v>
      </c>
      <c r="B247" s="21">
        <f>P!A249</f>
        <v>245</v>
      </c>
      <c r="C247" s="297" t="str">
        <f>P!B249</f>
        <v>বিবিধ (পাটিসাপটা পিঠা, রেক্সিন, তালা,ঝাল মুড়ি, নাটি বিস্কুট, ব্লেন্ডার মেরামত...)</v>
      </c>
      <c r="D247" s="11" t="str">
        <f>P!C249</f>
        <v>টাকা</v>
      </c>
      <c r="E247" s="31">
        <f>P!AJ249</f>
        <v>32264</v>
      </c>
      <c r="F247" s="198" t="str">
        <f t="shared" si="3"/>
        <v>OK</v>
      </c>
    </row>
    <row r="248" spans="1:6" ht="18.75" customHeight="1">
      <c r="A248" s="21">
        <f>SUBTOTAL(103,B$3:B248)</f>
        <v>109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870</v>
      </c>
      <c r="F248" s="198" t="str">
        <f t="shared" si="3"/>
        <v>OK</v>
      </c>
    </row>
    <row r="249" spans="1:6" ht="18.75" hidden="1" customHeight="1">
      <c r="A249" s="21">
        <f>SUBTOTAL(103,B$3:B249)</f>
        <v>109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110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690</v>
      </c>
      <c r="F250" s="198" t="str">
        <f t="shared" si="3"/>
        <v>OK</v>
      </c>
    </row>
    <row r="251" spans="1:6" ht="18.75" customHeight="1">
      <c r="A251" s="21">
        <f>SUBTOTAL(103,B$3:B251)</f>
        <v>111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5220</v>
      </c>
      <c r="F251" s="198" t="str">
        <f t="shared" si="3"/>
        <v>OK</v>
      </c>
    </row>
    <row r="252" spans="1:6" ht="18.75" customHeight="1">
      <c r="A252" s="21">
        <f>SUBTOTAL(103,B$3:B252)</f>
        <v>112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25000</v>
      </c>
      <c r="F252" s="198" t="str">
        <f t="shared" si="3"/>
        <v>OK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81" priority="2" operator="lessThan">
      <formula>0</formula>
    </cfRule>
  </conditionalFormatting>
  <conditionalFormatting sqref="F3:F252">
    <cfRule type="cellIs" dxfId="480" priority="3" operator="equal">
      <formula>"NZ"</formula>
    </cfRule>
    <cfRule type="cellIs" dxfId="479" priority="4" operator="equal">
      <formula>"OK"</formula>
    </cfRule>
  </conditionalFormatting>
  <conditionalFormatting sqref="F1:F1048576">
    <cfRule type="cellIs" dxfId="478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="70" zoomScaleNormal="70" workbookViewId="0">
      <selection activeCell="F16" sqref="F1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6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customWidth="1"/>
    <col min="15" max="19" width="9.5703125" style="9" hidden="1" customWidth="1"/>
    <col min="20" max="20" width="10" style="9" hidden="1" customWidth="1"/>
    <col min="21" max="21" width="18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4" t="s">
        <v>491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  <c r="U1" s="454"/>
      <c r="V1" s="197"/>
      <c r="W1" s="63"/>
    </row>
    <row r="2" spans="1:25" ht="15" customHeight="1">
      <c r="A2" s="456" t="s">
        <v>0</v>
      </c>
      <c r="B2" s="457" t="s">
        <v>214</v>
      </c>
      <c r="C2" s="458" t="s">
        <v>1</v>
      </c>
      <c r="D2" s="458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430</v>
      </c>
      <c r="R2" s="335" t="s">
        <v>431</v>
      </c>
      <c r="S2" s="360" t="s">
        <v>432</v>
      </c>
      <c r="T2" s="434" t="s">
        <v>433</v>
      </c>
      <c r="U2" s="456" t="s">
        <v>305</v>
      </c>
      <c r="V2" s="450" t="s">
        <v>345</v>
      </c>
      <c r="W2" s="24"/>
      <c r="Y2" s="196"/>
    </row>
    <row r="3" spans="1:25" ht="12" customHeight="1">
      <c r="A3" s="456"/>
      <c r="B3" s="457"/>
      <c r="C3" s="458"/>
      <c r="D3" s="458"/>
      <c r="E3" s="437">
        <f>P!D3</f>
        <v>45943</v>
      </c>
      <c r="F3" s="437">
        <f>P!F3</f>
        <v>45944</v>
      </c>
      <c r="G3" s="437">
        <f>P!H3</f>
        <v>45945</v>
      </c>
      <c r="H3" s="437">
        <f>P!J3</f>
        <v>45946</v>
      </c>
      <c r="I3" s="437">
        <f>P!L3</f>
        <v>45947</v>
      </c>
      <c r="J3" s="437">
        <f>P!N3</f>
        <v>45948</v>
      </c>
      <c r="K3" s="437">
        <f>P!P3</f>
        <v>45949</v>
      </c>
      <c r="L3" s="437">
        <f>P!R3</f>
        <v>45950</v>
      </c>
      <c r="M3" s="437">
        <f>P!T3</f>
        <v>45951</v>
      </c>
      <c r="N3" s="437">
        <f>P!V3</f>
        <v>45952</v>
      </c>
      <c r="O3" s="437">
        <f>P!X3</f>
        <v>45953</v>
      </c>
      <c r="P3" s="33">
        <f>P!Z3</f>
        <v>45954</v>
      </c>
      <c r="Q3" s="33">
        <f>P!AB3</f>
        <v>45955</v>
      </c>
      <c r="R3" s="33">
        <f>P!AD3</f>
        <v>45956</v>
      </c>
      <c r="S3" s="33">
        <f>P!AF3</f>
        <v>45957</v>
      </c>
      <c r="T3" s="435">
        <f>P!AH3</f>
        <v>45958</v>
      </c>
      <c r="U3" s="456"/>
      <c r="V3" s="451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50</v>
      </c>
      <c r="F6" s="31">
        <f>P!F7</f>
        <v>0</v>
      </c>
      <c r="G6" s="31">
        <f>P!H7</f>
        <v>50</v>
      </c>
      <c r="H6" s="31">
        <f>P!J7</f>
        <v>0</v>
      </c>
      <c r="I6" s="31">
        <f>P!L7</f>
        <v>0</v>
      </c>
      <c r="J6" s="31">
        <f>P!N7</f>
        <v>0</v>
      </c>
      <c r="K6" s="31">
        <f>P!P7</f>
        <v>50</v>
      </c>
      <c r="L6" s="31">
        <f>P!R7</f>
        <v>0</v>
      </c>
      <c r="M6" s="31">
        <f>P!T7</f>
        <v>0</v>
      </c>
      <c r="N6" s="31">
        <f>P!V7</f>
        <v>50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17000</v>
      </c>
      <c r="V6" s="198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250</v>
      </c>
      <c r="L7" s="31">
        <f>P!R8</f>
        <v>50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36600</v>
      </c>
      <c r="V7" s="198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0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25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3875</v>
      </c>
      <c r="V9" s="198" t="str">
        <f t="shared" si="0"/>
        <v>OK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30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4800</v>
      </c>
      <c r="V10" s="198" t="str">
        <f t="shared" si="0"/>
        <v>OK</v>
      </c>
      <c r="W10" s="25"/>
    </row>
    <row r="11" spans="1:25" ht="16.5" hidden="1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4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>
      <c r="A13" s="21">
        <f>SUBTOTAL(103,B$4:B13)</f>
        <v>5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2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4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352</v>
      </c>
      <c r="V13" s="198" t="str">
        <f t="shared" si="0"/>
        <v>OK</v>
      </c>
      <c r="W13" s="25"/>
    </row>
    <row r="14" spans="1:25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5</v>
      </c>
      <c r="F14" s="31">
        <f>P!F15</f>
        <v>10</v>
      </c>
      <c r="G14" s="31">
        <f>P!H15</f>
        <v>10</v>
      </c>
      <c r="H14" s="31">
        <f>P!J15</f>
        <v>5</v>
      </c>
      <c r="I14" s="31">
        <f>P!L15</f>
        <v>0</v>
      </c>
      <c r="J14" s="31">
        <f>P!N15</f>
        <v>0</v>
      </c>
      <c r="K14" s="31">
        <f>P!P15</f>
        <v>70</v>
      </c>
      <c r="L14" s="31">
        <f>P!R15</f>
        <v>20</v>
      </c>
      <c r="M14" s="31">
        <f>P!T15</f>
        <v>10</v>
      </c>
      <c r="N14" s="31">
        <f>P!V15</f>
        <v>10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25475</v>
      </c>
      <c r="V14" s="198" t="str">
        <f t="shared" si="0"/>
        <v>OK</v>
      </c>
      <c r="W14" s="24"/>
    </row>
    <row r="15" spans="1:25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0</v>
      </c>
      <c r="F15" s="31">
        <f>P!F16</f>
        <v>2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0</v>
      </c>
      <c r="M15" s="31">
        <f>P!T16</f>
        <v>2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1280</v>
      </c>
      <c r="V15" s="198" t="str">
        <f t="shared" si="0"/>
        <v>OK</v>
      </c>
      <c r="W15" s="25"/>
    </row>
    <row r="16" spans="1:25" ht="16.5">
      <c r="A16" s="21">
        <f>SUBTOTAL(103,B$4:B16)</f>
        <v>8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25</v>
      </c>
      <c r="I16" s="31">
        <f>P!L17</f>
        <v>0</v>
      </c>
      <c r="J16" s="31">
        <f>P!N17</f>
        <v>0</v>
      </c>
      <c r="K16" s="31">
        <f>P!P17</f>
        <v>25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2000</v>
      </c>
      <c r="V16" s="198" t="str">
        <f t="shared" si="0"/>
        <v>OK</v>
      </c>
      <c r="W16" s="24"/>
    </row>
    <row r="17" spans="1:23" ht="16.5" hidden="1">
      <c r="A17" s="428">
        <f>SUBTOTAL(103,B$4:B17)</f>
        <v>8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0.9</v>
      </c>
      <c r="L18" s="31">
        <f>P!R19</f>
        <v>0.5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570</v>
      </c>
      <c r="V18" s="198" t="str">
        <f t="shared" si="0"/>
        <v>OK</v>
      </c>
      <c r="W18" s="24"/>
    </row>
    <row r="19" spans="1:23" ht="16.5">
      <c r="A19" s="428">
        <f>SUBTOTAL(103,B$4:B19)</f>
        <v>10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1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180</v>
      </c>
      <c r="V19" s="198" t="str">
        <f t="shared" si="0"/>
        <v>OK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63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63</v>
      </c>
      <c r="L20" s="31">
        <f>P!R21</f>
        <v>0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7560</v>
      </c>
      <c r="V20" s="198" t="str">
        <f t="shared" si="0"/>
        <v>OK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1</v>
      </c>
      <c r="G21" s="31">
        <f>P!H22</f>
        <v>3</v>
      </c>
      <c r="H21" s="31">
        <f>P!J22</f>
        <v>1</v>
      </c>
      <c r="I21" s="31">
        <f>P!L22</f>
        <v>0</v>
      </c>
      <c r="J21" s="31">
        <f>P!N22</f>
        <v>0</v>
      </c>
      <c r="K21" s="31">
        <f>P!P22</f>
        <v>8</v>
      </c>
      <c r="L21" s="31">
        <f>P!R22</f>
        <v>1</v>
      </c>
      <c r="M21" s="31">
        <f>P!T22</f>
        <v>0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13370</v>
      </c>
      <c r="V21" s="198" t="str">
        <f t="shared" si="0"/>
        <v>OK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5</v>
      </c>
      <c r="L22" s="31">
        <f>P!R23</f>
        <v>0</v>
      </c>
      <c r="M22" s="31">
        <f>P!T23</f>
        <v>0</v>
      </c>
      <c r="N22" s="31">
        <f>P!V23</f>
        <v>1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1080</v>
      </c>
      <c r="V22" s="198" t="str">
        <f t="shared" si="0"/>
        <v>OK</v>
      </c>
      <c r="W22" s="25"/>
    </row>
    <row r="23" spans="1:23" ht="16.5" hidden="1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0</v>
      </c>
      <c r="V23" s="198" t="str">
        <f t="shared" si="0"/>
        <v>×</v>
      </c>
      <c r="W23" s="25"/>
    </row>
    <row r="24" spans="1:23" ht="16.5">
      <c r="A24" s="428">
        <f>SUBTOTAL(103,B$4:B24)</f>
        <v>14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1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180</v>
      </c>
      <c r="V24" s="198" t="str">
        <f t="shared" si="0"/>
        <v>OK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>
      <c r="A28" s="21">
        <f>SUBTOTAL(103,B$4:B28)</f>
        <v>15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1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240</v>
      </c>
      <c r="V28" s="198" t="str">
        <f t="shared" si="0"/>
        <v>OK</v>
      </c>
      <c r="W28" s="25"/>
    </row>
    <row r="29" spans="1:23" ht="16.5">
      <c r="A29" s="21">
        <f>SUBTOTAL(103,B$4:B29)</f>
        <v>16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1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100</v>
      </c>
      <c r="V29" s="198" t="str">
        <f t="shared" si="0"/>
        <v>OK</v>
      </c>
      <c r="W29" s="25"/>
    </row>
    <row r="30" spans="1:23" ht="16.5">
      <c r="A30" s="21">
        <f>SUBTOTAL(103,B$4:B30)</f>
        <v>17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0</v>
      </c>
      <c r="G30" s="31">
        <f>P!H31</f>
        <v>2E-3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2E-3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1200</v>
      </c>
      <c r="V30" s="198" t="str">
        <f t="shared" si="0"/>
        <v>OK</v>
      </c>
      <c r="W30" s="25"/>
    </row>
    <row r="31" spans="1:23" ht="16.5">
      <c r="A31" s="428">
        <f>SUBTOTAL(103,B$4:B31)</f>
        <v>18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0.3</v>
      </c>
      <c r="L31" s="32">
        <f>P!R32</f>
        <v>0.05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860</v>
      </c>
      <c r="V31" s="198" t="str">
        <f t="shared" si="0"/>
        <v>OK</v>
      </c>
      <c r="W31" s="25"/>
    </row>
    <row r="32" spans="1:23" ht="16.5" hidden="1">
      <c r="A32" s="21">
        <f>SUBTOTAL(103,B$4:B32)</f>
        <v>18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18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18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19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32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4320</v>
      </c>
      <c r="V35" s="198" t="str">
        <f t="shared" si="0"/>
        <v>OK</v>
      </c>
      <c r="W35" s="25"/>
    </row>
    <row r="36" spans="1:23" ht="16.5">
      <c r="A36" s="428">
        <f>SUBTOTAL(103,B$4:B36)</f>
        <v>20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1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3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680</v>
      </c>
      <c r="V36" s="198" t="str">
        <f t="shared" si="0"/>
        <v>OK</v>
      </c>
      <c r="W36" s="25"/>
    </row>
    <row r="37" spans="1:23" ht="16.5">
      <c r="A37" s="21">
        <f>SUBTOTAL(103,B$4:B37)</f>
        <v>21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3</v>
      </c>
      <c r="L37" s="32">
        <f>P!R38</f>
        <v>0.5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1575</v>
      </c>
      <c r="V37" s="198" t="str">
        <f t="shared" si="0"/>
        <v>OK</v>
      </c>
      <c r="W37" s="25"/>
    </row>
    <row r="38" spans="1:23" ht="16.5" hidden="1">
      <c r="A38" s="21">
        <f>SUBTOTAL(103,B$4:B38)</f>
        <v>21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>
      <c r="A39" s="21">
        <f>SUBTOTAL(103,B$4:B39)</f>
        <v>22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1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120</v>
      </c>
      <c r="V39" s="198" t="str">
        <f t="shared" si="0"/>
        <v>OK</v>
      </c>
      <c r="W39" s="25"/>
    </row>
    <row r="40" spans="1:23" ht="16.5">
      <c r="A40" s="21">
        <f>SUBTOTAL(103,B$4:B40)</f>
        <v>23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10</v>
      </c>
      <c r="F40" s="31">
        <f>P!F41</f>
        <v>0</v>
      </c>
      <c r="G40" s="31">
        <f>P!H41</f>
        <v>25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5</v>
      </c>
      <c r="L40" s="31">
        <f>P!R41</f>
        <v>65</v>
      </c>
      <c r="M40" s="31">
        <f>P!T41</f>
        <v>0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8050</v>
      </c>
      <c r="V40" s="198" t="str">
        <f t="shared" si="0"/>
        <v>OK</v>
      </c>
      <c r="W40" s="25"/>
    </row>
    <row r="41" spans="1:23" ht="16.5">
      <c r="A41" s="21">
        <f>SUBTOTAL(103,B$4:B41)</f>
        <v>24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0.5</v>
      </c>
      <c r="F41" s="31">
        <f>P!F42</f>
        <v>0</v>
      </c>
      <c r="G41" s="31">
        <f>P!H42</f>
        <v>1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1.5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260</v>
      </c>
      <c r="V41" s="198" t="str">
        <f t="shared" si="0"/>
        <v>OK</v>
      </c>
      <c r="W41" s="25"/>
    </row>
    <row r="42" spans="1:23" ht="16.5" hidden="1">
      <c r="A42" s="21">
        <f>SUBTOTAL(103,B$4:B42)</f>
        <v>24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24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24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24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>
      <c r="A46" s="21">
        <f>SUBTOTAL(103,B$4:B46)</f>
        <v>25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1000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10000</v>
      </c>
      <c r="V46" s="198" t="str">
        <f t="shared" si="0"/>
        <v>OK</v>
      </c>
      <c r="W46" s="25"/>
    </row>
    <row r="47" spans="1:23" ht="16.5" hidden="1">
      <c r="A47" s="21">
        <f>SUBTOTAL(103,B$4:B47)</f>
        <v>25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25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25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25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26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2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8</v>
      </c>
      <c r="L51" s="31">
        <f>P!R52</f>
        <v>4</v>
      </c>
      <c r="M51" s="31">
        <f>P!T52</f>
        <v>0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840</v>
      </c>
      <c r="V51" s="198" t="str">
        <f t="shared" si="0"/>
        <v>OK</v>
      </c>
      <c r="W51" s="25"/>
    </row>
    <row r="52" spans="1:23" ht="16.5">
      <c r="A52" s="428">
        <f>SUBTOTAL(103,B$4:B52)</f>
        <v>27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2</v>
      </c>
      <c r="L52" s="32">
        <f>P!R53</f>
        <v>2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340</v>
      </c>
      <c r="V52" s="198" t="str">
        <f t="shared" si="0"/>
        <v>OK</v>
      </c>
      <c r="W52" s="25"/>
    </row>
    <row r="53" spans="1:23" ht="16.5">
      <c r="A53" s="21">
        <f>SUBTOTAL(103,B$4:B53)</f>
        <v>28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2</v>
      </c>
      <c r="F53" s="32">
        <f>P!F54</f>
        <v>0</v>
      </c>
      <c r="G53" s="32">
        <f>P!H54</f>
        <v>2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2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180</v>
      </c>
      <c r="V53" s="198" t="str">
        <f t="shared" si="0"/>
        <v>OK</v>
      </c>
      <c r="W53" s="25"/>
    </row>
    <row r="54" spans="1:23" ht="16.5">
      <c r="A54" s="21">
        <f>SUBTOTAL(103,B$4:B54)</f>
        <v>29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100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200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600</v>
      </c>
      <c r="V54" s="198" t="str">
        <f t="shared" si="0"/>
        <v>OK</v>
      </c>
      <c r="W54" s="25"/>
    </row>
    <row r="55" spans="1:23" ht="16.5">
      <c r="A55" s="21">
        <f>SUBTOTAL(103,B$4:B55)</f>
        <v>30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0</v>
      </c>
      <c r="G55" s="31">
        <f>P!H56</f>
        <v>150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210</v>
      </c>
      <c r="V55" s="198" t="str">
        <f t="shared" si="0"/>
        <v>OK</v>
      </c>
      <c r="W55" s="25"/>
    </row>
    <row r="56" spans="1:23" ht="16.5">
      <c r="A56" s="21">
        <f>SUBTOTAL(103,B$4:B56)</f>
        <v>31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0</v>
      </c>
      <c r="G56" s="31">
        <f>P!H57</f>
        <v>200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50</v>
      </c>
      <c r="V56" s="198" t="str">
        <f t="shared" si="0"/>
        <v>OK</v>
      </c>
      <c r="W56" s="25"/>
    </row>
    <row r="57" spans="1:23" ht="16.5">
      <c r="A57" s="21">
        <f>SUBTOTAL(103,B$4:B57)</f>
        <v>32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6</v>
      </c>
      <c r="F57" s="31">
        <f>P!F58</f>
        <v>3</v>
      </c>
      <c r="G57" s="31">
        <f>P!H58</f>
        <v>6</v>
      </c>
      <c r="H57" s="31">
        <f>P!J58</f>
        <v>6</v>
      </c>
      <c r="I57" s="31">
        <f>P!L58</f>
        <v>0</v>
      </c>
      <c r="J57" s="31">
        <f>P!N58</f>
        <v>0</v>
      </c>
      <c r="K57" s="31">
        <f>P!P58</f>
        <v>24</v>
      </c>
      <c r="L57" s="31">
        <f>P!R58</f>
        <v>15</v>
      </c>
      <c r="M57" s="31">
        <f>P!T58</f>
        <v>0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1200</v>
      </c>
      <c r="V57" s="198" t="str">
        <f t="shared" si="0"/>
        <v>OK</v>
      </c>
      <c r="W57" s="25"/>
    </row>
    <row r="58" spans="1:23" ht="16.5">
      <c r="A58" s="428">
        <f>SUBTOTAL(103,B$4:B58)</f>
        <v>33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1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1080</v>
      </c>
      <c r="V58" s="198" t="str">
        <f t="shared" si="0"/>
        <v>OK</v>
      </c>
      <c r="W58" s="25"/>
    </row>
    <row r="59" spans="1:23" ht="16.5" hidden="1">
      <c r="A59" s="21">
        <f>SUBTOTAL(103,B$4:B59)</f>
        <v>33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33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34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5</v>
      </c>
      <c r="M61" s="31">
        <f>P!T62</f>
        <v>2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870</v>
      </c>
      <c r="V61" s="198" t="str">
        <f t="shared" si="0"/>
        <v>OK</v>
      </c>
      <c r="W61" s="25"/>
    </row>
    <row r="62" spans="1:23" ht="16.5">
      <c r="A62" s="21">
        <f>SUBTOTAL(103,B$4:B62)</f>
        <v>35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</v>
      </c>
      <c r="F62" s="31">
        <f>P!F63</f>
        <v>0.5</v>
      </c>
      <c r="G62" s="31">
        <f>P!H63</f>
        <v>0.5</v>
      </c>
      <c r="H62" s="31">
        <f>P!J63</f>
        <v>0</v>
      </c>
      <c r="I62" s="31">
        <f>P!L63</f>
        <v>0</v>
      </c>
      <c r="J62" s="31">
        <f>P!N63</f>
        <v>0</v>
      </c>
      <c r="K62" s="31">
        <f>P!P63</f>
        <v>0.5</v>
      </c>
      <c r="L62" s="31">
        <f>P!R63</f>
        <v>0.5</v>
      </c>
      <c r="M62" s="31">
        <f>P!T63</f>
        <v>0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1260</v>
      </c>
      <c r="V62" s="198" t="str">
        <f t="shared" si="0"/>
        <v>OK</v>
      </c>
      <c r="W62" s="25"/>
    </row>
    <row r="63" spans="1:23" ht="16.5">
      <c r="A63" s="21">
        <f>SUBTOTAL(103,B$4:B63)</f>
        <v>36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1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2</v>
      </c>
      <c r="L63" s="31">
        <f>P!R64</f>
        <v>1</v>
      </c>
      <c r="M63" s="31">
        <f>P!T64</f>
        <v>0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2925</v>
      </c>
      <c r="V63" s="198" t="str">
        <f t="shared" si="0"/>
        <v>OK</v>
      </c>
      <c r="W63" s="25"/>
    </row>
    <row r="64" spans="1:23" ht="16.5">
      <c r="A64" s="21">
        <f>SUBTOTAL(103,B$4:B64)</f>
        <v>37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0.1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0.1</v>
      </c>
      <c r="M64" s="31">
        <f>P!T65</f>
        <v>0</v>
      </c>
      <c r="N64" s="31">
        <f>P!V65</f>
        <v>0.1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120</v>
      </c>
      <c r="V64" s="198" t="str">
        <f t="shared" si="0"/>
        <v>OK</v>
      </c>
      <c r="W64" s="25"/>
    </row>
    <row r="65" spans="1:23" ht="16.5">
      <c r="A65" s="428">
        <f>SUBTOTAL(103,B$4:B65)</f>
        <v>38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0.2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0.3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110</v>
      </c>
      <c r="V65" s="198" t="str">
        <f t="shared" si="0"/>
        <v>OK</v>
      </c>
      <c r="W65" s="25"/>
    </row>
    <row r="66" spans="1:23" ht="16.5">
      <c r="A66" s="21">
        <f>SUBTOTAL(103,B$4:B66)</f>
        <v>39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0.5</v>
      </c>
      <c r="I66" s="31">
        <f>P!L67</f>
        <v>0</v>
      </c>
      <c r="J66" s="31">
        <f>P!N67</f>
        <v>0</v>
      </c>
      <c r="K66" s="31">
        <f>P!P67</f>
        <v>1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1280</v>
      </c>
      <c r="V66" s="198" t="str">
        <f t="shared" si="0"/>
        <v>OK</v>
      </c>
      <c r="W66" s="25"/>
    </row>
    <row r="67" spans="1:23" ht="16.5">
      <c r="A67" s="21">
        <f>SUBTOTAL(103,B$4:B67)</f>
        <v>40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0</v>
      </c>
      <c r="K67" s="31">
        <f>P!P68</f>
        <v>10</v>
      </c>
      <c r="L67" s="31">
        <f>P!R68</f>
        <v>4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252</v>
      </c>
      <c r="V67" s="198" t="str">
        <f t="shared" si="0"/>
        <v>OK</v>
      </c>
      <c r="W67" s="25"/>
    </row>
    <row r="68" spans="1:23" ht="16.5">
      <c r="A68" s="21">
        <f>SUBTOTAL(103,B$4:B68)</f>
        <v>41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10</v>
      </c>
      <c r="L68" s="31">
        <f>P!R69</f>
        <v>4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252</v>
      </c>
      <c r="V68" s="198" t="str">
        <f t="shared" si="0"/>
        <v>OK</v>
      </c>
      <c r="W68" s="25"/>
    </row>
    <row r="69" spans="1:23" ht="16.5">
      <c r="A69" s="21">
        <f>SUBTOTAL(103,B$4:B69)</f>
        <v>42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0.05</v>
      </c>
      <c r="H69" s="31">
        <f>P!J70</f>
        <v>0.05</v>
      </c>
      <c r="I69" s="31">
        <f>P!L70</f>
        <v>0</v>
      </c>
      <c r="J69" s="31">
        <f>P!N70</f>
        <v>0</v>
      </c>
      <c r="K69" s="31">
        <f>P!P70</f>
        <v>0.4</v>
      </c>
      <c r="L69" s="31">
        <f>P!R70</f>
        <v>0.1</v>
      </c>
      <c r="M69" s="31">
        <f>P!T70</f>
        <v>0.05</v>
      </c>
      <c r="N69" s="31">
        <f>P!V70</f>
        <v>0.1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4350</v>
      </c>
      <c r="V69" s="198" t="str">
        <f t="shared" ref="V69:V132" si="1">IF(U69&lt;&gt;0, "OK","×")</f>
        <v>OK</v>
      </c>
      <c r="W69" s="25"/>
    </row>
    <row r="70" spans="1:23" ht="16.5">
      <c r="A70" s="21">
        <f>SUBTOTAL(103,B$4:B70)</f>
        <v>43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0.5</v>
      </c>
      <c r="I70" s="31">
        <f>P!L71</f>
        <v>0</v>
      </c>
      <c r="J70" s="31">
        <f>P!N71</f>
        <v>0</v>
      </c>
      <c r="K70" s="31">
        <f>P!P71</f>
        <v>1</v>
      </c>
      <c r="L70" s="31">
        <f>P!R71</f>
        <v>0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890</v>
      </c>
      <c r="V70" s="198" t="str">
        <f t="shared" si="1"/>
        <v>OK</v>
      </c>
      <c r="W70" s="25"/>
    </row>
    <row r="71" spans="1:23" ht="16.5">
      <c r="A71" s="21">
        <f>SUBTOTAL(103,B$4:B71)</f>
        <v>44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2.5000000000000001E-2</v>
      </c>
      <c r="H71" s="31">
        <f>P!J72</f>
        <v>0.1</v>
      </c>
      <c r="I71" s="31">
        <f>P!L72</f>
        <v>0</v>
      </c>
      <c r="J71" s="31">
        <f>P!N72</f>
        <v>0</v>
      </c>
      <c r="K71" s="31">
        <f>P!P72</f>
        <v>0.2</v>
      </c>
      <c r="L71" s="31">
        <f>P!R72</f>
        <v>2.5000000000000001E-2</v>
      </c>
      <c r="M71" s="31">
        <f>P!T72</f>
        <v>0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640</v>
      </c>
      <c r="V71" s="198" t="str">
        <f t="shared" si="1"/>
        <v>OK</v>
      </c>
      <c r="W71" s="25"/>
    </row>
    <row r="72" spans="1:23" ht="16.5">
      <c r="A72" s="21">
        <f>SUBTOTAL(103,B$4:B72)</f>
        <v>45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2</v>
      </c>
      <c r="H72" s="31">
        <f>P!J73</f>
        <v>0</v>
      </c>
      <c r="I72" s="31">
        <f>P!L73</f>
        <v>0</v>
      </c>
      <c r="J72" s="31">
        <f>P!N73</f>
        <v>0</v>
      </c>
      <c r="K72" s="31">
        <f>P!P73</f>
        <v>6</v>
      </c>
      <c r="L72" s="31">
        <f>P!R73</f>
        <v>4</v>
      </c>
      <c r="M72" s="31">
        <f>P!T73</f>
        <v>0</v>
      </c>
      <c r="N72" s="31">
        <f>P!V73</f>
        <v>2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114</v>
      </c>
      <c r="V72" s="198" t="str">
        <f t="shared" si="1"/>
        <v>OK</v>
      </c>
      <c r="W72" s="25"/>
    </row>
    <row r="73" spans="1:23" ht="16.5">
      <c r="A73" s="21">
        <f>SUBTOTAL(103,B$4:B73)</f>
        <v>46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0.4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4</v>
      </c>
      <c r="L73" s="31">
        <f>P!R74</f>
        <v>1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4440</v>
      </c>
      <c r="V73" s="198" t="str">
        <f t="shared" si="1"/>
        <v>OK</v>
      </c>
      <c r="W73" s="25"/>
    </row>
    <row r="74" spans="1:23" ht="16.5">
      <c r="A74" s="21">
        <f>SUBTOTAL(103,B$4:B74)</f>
        <v>47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0.4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4</v>
      </c>
      <c r="L74" s="31">
        <f>P!R75</f>
        <v>1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3680</v>
      </c>
      <c r="V74" s="198" t="str">
        <f t="shared" si="1"/>
        <v>OK</v>
      </c>
      <c r="W74" s="25"/>
    </row>
    <row r="75" spans="1:23" ht="16.5" hidden="1">
      <c r="A75" s="428">
        <f>SUBTOTAL(103,B$4:B75)</f>
        <v>47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 hidden="1">
      <c r="A76" s="21">
        <f>SUBTOTAL(103,B$4:B76)</f>
        <v>47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47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48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</v>
      </c>
      <c r="I78" s="31">
        <f>P!L79</f>
        <v>0</v>
      </c>
      <c r="J78" s="31">
        <f>P!N79</f>
        <v>0</v>
      </c>
      <c r="K78" s="31">
        <f>P!P79</f>
        <v>0.2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720</v>
      </c>
      <c r="V78" s="198" t="str">
        <f t="shared" si="1"/>
        <v>OK</v>
      </c>
      <c r="W78" s="25"/>
    </row>
    <row r="79" spans="1:23" ht="16.5">
      <c r="A79" s="21">
        <f>SUBTOTAL(103,B$4:B79)</f>
        <v>49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</v>
      </c>
      <c r="H79" s="31">
        <f>P!J80</f>
        <v>0</v>
      </c>
      <c r="I79" s="31">
        <f>P!L80</f>
        <v>0</v>
      </c>
      <c r="J79" s="31">
        <f>P!N80</f>
        <v>0</v>
      </c>
      <c r="K79" s="31">
        <f>P!P80</f>
        <v>0.1</v>
      </c>
      <c r="L79" s="31">
        <f>P!R80</f>
        <v>0.1</v>
      </c>
      <c r="M79" s="31">
        <f>P!T80</f>
        <v>0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115</v>
      </c>
      <c r="V79" s="198" t="str">
        <f t="shared" si="1"/>
        <v>OK</v>
      </c>
      <c r="W79" s="25"/>
    </row>
    <row r="80" spans="1:23" ht="16.5">
      <c r="A80" s="428">
        <f>SUBTOTAL(103,B$4:B80)</f>
        <v>50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0.05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20</v>
      </c>
      <c r="V80" s="198" t="str">
        <f t="shared" si="1"/>
        <v>OK</v>
      </c>
      <c r="W80" s="25"/>
    </row>
    <row r="81" spans="1:23" ht="16.5">
      <c r="A81" s="21">
        <f>SUBTOTAL(103,B$4:B81)</f>
        <v>51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0</v>
      </c>
      <c r="K81" s="31">
        <f>P!P82</f>
        <v>8</v>
      </c>
      <c r="L81" s="31">
        <f>P!R82</f>
        <v>0</v>
      </c>
      <c r="M81" s="31">
        <f>P!T82</f>
        <v>0</v>
      </c>
      <c r="N81" s="31">
        <f>P!V82</f>
        <v>1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1620</v>
      </c>
      <c r="V81" s="198" t="str">
        <f t="shared" si="1"/>
        <v>OK</v>
      </c>
      <c r="W81" s="25"/>
    </row>
    <row r="82" spans="1:23" ht="16.5" hidden="1">
      <c r="A82" s="428">
        <f>SUBTOTAL(103,B$4:B82)</f>
        <v>51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51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51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51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>
      <c r="A86" s="21">
        <f>SUBTOTAL(103,B$4:B86)</f>
        <v>52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0.2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40</v>
      </c>
      <c r="V86" s="198" t="str">
        <f t="shared" si="1"/>
        <v>OK</v>
      </c>
      <c r="W86" s="25"/>
    </row>
    <row r="87" spans="1:23" ht="16.5">
      <c r="A87" s="21">
        <f>SUBTOTAL(103,B$4:B87)</f>
        <v>53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0.2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0.5</v>
      </c>
      <c r="L87" s="31">
        <f>P!R88</f>
        <v>0.4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1345</v>
      </c>
      <c r="V87" s="198" t="str">
        <f t="shared" si="1"/>
        <v>OK</v>
      </c>
      <c r="W87" s="25"/>
    </row>
    <row r="88" spans="1:23" ht="16.5">
      <c r="A88" s="21">
        <f>SUBTOTAL(103,B$4:B88)</f>
        <v>54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4</v>
      </c>
      <c r="G88" s="31">
        <f>P!H89</f>
        <v>24</v>
      </c>
      <c r="H88" s="31">
        <f>P!J89</f>
        <v>0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1888</v>
      </c>
      <c r="V88" s="198" t="str">
        <f t="shared" si="1"/>
        <v>OK</v>
      </c>
      <c r="W88" s="25"/>
    </row>
    <row r="89" spans="1:23" ht="16.5">
      <c r="A89" s="21">
        <f>SUBTOTAL(103,B$4:B89)</f>
        <v>55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20</v>
      </c>
      <c r="H89" s="31">
        <f>P!J90</f>
        <v>0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2200</v>
      </c>
      <c r="V89" s="198" t="str">
        <f t="shared" si="1"/>
        <v>OK</v>
      </c>
      <c r="W89" s="25"/>
    </row>
    <row r="90" spans="1:23" ht="16.5">
      <c r="A90" s="21">
        <f>SUBTOTAL(103,B$4:B90)</f>
        <v>56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200</v>
      </c>
      <c r="F90" s="31">
        <f>P!F91</f>
        <v>60</v>
      </c>
      <c r="G90" s="31">
        <f>P!H91</f>
        <v>210</v>
      </c>
      <c r="H90" s="31">
        <f>P!J91</f>
        <v>60</v>
      </c>
      <c r="I90" s="31">
        <f>P!L91</f>
        <v>0</v>
      </c>
      <c r="J90" s="31">
        <f>P!N91</f>
        <v>0</v>
      </c>
      <c r="K90" s="31">
        <f>P!P91</f>
        <v>1590</v>
      </c>
      <c r="L90" s="31">
        <f>P!R91</f>
        <v>300</v>
      </c>
      <c r="M90" s="31">
        <f>P!T91</f>
        <v>90</v>
      </c>
      <c r="N90" s="31">
        <f>P!V91</f>
        <v>90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30236</v>
      </c>
      <c r="V90" s="198" t="str">
        <f t="shared" si="1"/>
        <v>OK</v>
      </c>
      <c r="W90" s="25"/>
    </row>
    <row r="91" spans="1:23" ht="16.5" hidden="1">
      <c r="A91" s="428">
        <f>SUBTOTAL(103,B$4:B91)</f>
        <v>56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56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>
      <c r="A93" s="21">
        <f>SUBTOTAL(103,B$4:B93)</f>
        <v>57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1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220</v>
      </c>
      <c r="V93" s="198" t="str">
        <f t="shared" si="1"/>
        <v>OK</v>
      </c>
      <c r="W93" s="25"/>
    </row>
    <row r="94" spans="1:23" ht="16.5" hidden="1">
      <c r="A94" s="428">
        <f>SUBTOTAL(103,B$4:B94)</f>
        <v>57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 hidden="1">
      <c r="A95" s="21">
        <f>SUBTOTAL(103,B$4:B95)</f>
        <v>57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0</v>
      </c>
      <c r="V95" s="198" t="str">
        <f t="shared" si="1"/>
        <v>×</v>
      </c>
      <c r="W95" s="25"/>
    </row>
    <row r="96" spans="1:23" ht="16.5">
      <c r="A96" s="21">
        <f>SUBTOTAL(103,B$4:B96)</f>
        <v>58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4</v>
      </c>
      <c r="F96" s="31">
        <f>P!F97</f>
        <v>4</v>
      </c>
      <c r="G96" s="31">
        <f>P!H97</f>
        <v>0</v>
      </c>
      <c r="H96" s="31">
        <f>P!J97</f>
        <v>4</v>
      </c>
      <c r="I96" s="31">
        <f>P!L97</f>
        <v>0</v>
      </c>
      <c r="J96" s="31">
        <f>P!N97</f>
        <v>0</v>
      </c>
      <c r="K96" s="31">
        <f>P!P97</f>
        <v>4</v>
      </c>
      <c r="L96" s="31">
        <f>P!R97</f>
        <v>0</v>
      </c>
      <c r="M96" s="31">
        <f>P!T97</f>
        <v>2</v>
      </c>
      <c r="N96" s="31">
        <f>P!V97</f>
        <v>4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1870</v>
      </c>
      <c r="V96" s="198" t="str">
        <f t="shared" si="1"/>
        <v>OK</v>
      </c>
      <c r="W96" s="25"/>
    </row>
    <row r="97" spans="1:23" ht="16.5" hidden="1">
      <c r="A97" s="428">
        <f>SUBTOTAL(103,B$4:B97)</f>
        <v>58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58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 hidden="1">
      <c r="A99" s="21">
        <f>SUBTOTAL(103,B$4:B99)</f>
        <v>58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0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0</v>
      </c>
      <c r="V99" s="198" t="str">
        <f t="shared" si="1"/>
        <v>×</v>
      </c>
      <c r="W99" s="25"/>
    </row>
    <row r="100" spans="1:23" ht="16.5">
      <c r="A100" s="428">
        <f>SUBTOTAL(103,B$4:B100)</f>
        <v>59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0.45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260</v>
      </c>
      <c r="V100" s="198" t="str">
        <f t="shared" si="1"/>
        <v>OK</v>
      </c>
      <c r="W100" s="25"/>
    </row>
    <row r="101" spans="1:23" ht="16.5" hidden="1">
      <c r="A101" s="21">
        <f>SUBTOTAL(103,B$4:B101)</f>
        <v>59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0</v>
      </c>
      <c r="V101" s="198" t="str">
        <f t="shared" si="1"/>
        <v>×</v>
      </c>
      <c r="W101" s="25"/>
    </row>
    <row r="102" spans="1:23" ht="16.5" hidden="1">
      <c r="A102" s="428">
        <f>SUBTOTAL(103,B$4:B102)</f>
        <v>59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59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>
      <c r="A104" s="21">
        <f>SUBTOTAL(103,B$4:B104)</f>
        <v>60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1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220</v>
      </c>
      <c r="V104" s="198" t="str">
        <f t="shared" si="1"/>
        <v>OK</v>
      </c>
      <c r="W104" s="25"/>
    </row>
    <row r="105" spans="1:23" ht="16.5" hidden="1">
      <c r="A105" s="21">
        <f>SUBTOTAL(103,B$4:B105)</f>
        <v>60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60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hidden="1" customHeight="1">
      <c r="A107" s="21">
        <f>SUBTOTAL(103,B$4:B107)</f>
        <v>60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0</v>
      </c>
      <c r="V107" s="198" t="str">
        <f t="shared" si="1"/>
        <v>×</v>
      </c>
      <c r="W107" s="25"/>
    </row>
    <row r="108" spans="1:23" ht="16.5" hidden="1">
      <c r="A108" s="21">
        <f>SUBTOTAL(103,B$4:B108)</f>
        <v>60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60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 hidden="1">
      <c r="A110" s="21">
        <f>SUBTOTAL(103,B$4:B110)</f>
        <v>60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60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60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61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0.5</v>
      </c>
      <c r="F113" s="31">
        <f>P!F114</f>
        <v>0</v>
      </c>
      <c r="G113" s="31">
        <f>P!H114</f>
        <v>0</v>
      </c>
      <c r="H113" s="31">
        <f>P!J114</f>
        <v>0</v>
      </c>
      <c r="I113" s="31">
        <f>P!L114</f>
        <v>0</v>
      </c>
      <c r="J113" s="31">
        <f>P!N114</f>
        <v>0</v>
      </c>
      <c r="K113" s="31">
        <f>P!P114</f>
        <v>0.3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1340</v>
      </c>
      <c r="V113" s="198" t="str">
        <f t="shared" si="1"/>
        <v>OK</v>
      </c>
      <c r="W113" s="25"/>
    </row>
    <row r="114" spans="1:23" ht="16.5" hidden="1">
      <c r="A114" s="21">
        <f>SUBTOTAL(103,B$4:B114)</f>
        <v>61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 hidden="1">
      <c r="A115" s="21">
        <f>SUBTOTAL(103,B$4:B115)</f>
        <v>61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 hidden="1">
      <c r="A116" s="21">
        <f>SUBTOTAL(103,B$4:B116)</f>
        <v>61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62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144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144</v>
      </c>
      <c r="M117" s="31">
        <f>P!T118</f>
        <v>30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3080</v>
      </c>
      <c r="V117" s="198" t="str">
        <f t="shared" si="1"/>
        <v>OK</v>
      </c>
      <c r="W117" s="25"/>
    </row>
    <row r="118" spans="1:23" ht="16.5" hidden="1">
      <c r="A118" s="428">
        <f>SUBTOTAL(103,B$4:B118)</f>
        <v>62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 hidden="1">
      <c r="A119" s="21">
        <f>SUBTOTAL(103,B$4:B119)</f>
        <v>62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62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>
      <c r="A121" s="21">
        <f>SUBTOTAL(103,B$4:B121)</f>
        <v>63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1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140</v>
      </c>
      <c r="V121" s="198" t="str">
        <f t="shared" si="1"/>
        <v>OK</v>
      </c>
      <c r="W121" s="25"/>
    </row>
    <row r="122" spans="1:23" ht="16.5" hidden="1">
      <c r="A122" s="21">
        <f>SUBTOTAL(103,B$4:B122)</f>
        <v>63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63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 hidden="1">
      <c r="A124" s="21">
        <f>SUBTOTAL(103,B$4:B124)</f>
        <v>63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0</v>
      </c>
      <c r="V124" s="198" t="str">
        <f t="shared" si="1"/>
        <v>×</v>
      </c>
      <c r="W124" s="25"/>
    </row>
    <row r="125" spans="1:23" ht="16.5">
      <c r="A125" s="21">
        <f>SUBTOTAL(103,B$4:B125)</f>
        <v>64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54</v>
      </c>
      <c r="F125" s="31">
        <f>P!F126</f>
        <v>37</v>
      </c>
      <c r="G125" s="31">
        <f>P!H126</f>
        <v>26</v>
      </c>
      <c r="H125" s="31">
        <f>P!J126</f>
        <v>19</v>
      </c>
      <c r="I125" s="31">
        <f>P!L126</f>
        <v>23</v>
      </c>
      <c r="J125" s="31">
        <f>P!N126</f>
        <v>30</v>
      </c>
      <c r="K125" s="31">
        <f>P!P126</f>
        <v>40</v>
      </c>
      <c r="L125" s="31">
        <f>P!R126</f>
        <v>40</v>
      </c>
      <c r="M125" s="31">
        <f>P!T126</f>
        <v>52</v>
      </c>
      <c r="N125" s="31">
        <f>P!V126</f>
        <v>26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3487</v>
      </c>
      <c r="V125" s="198" t="str">
        <f t="shared" si="1"/>
        <v>OK</v>
      </c>
      <c r="W125" s="25"/>
    </row>
    <row r="126" spans="1:23" ht="16.5" hidden="1">
      <c r="A126" s="428">
        <f>SUBTOTAL(103,B$4:B126)</f>
        <v>64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0</v>
      </c>
      <c r="V126" s="198" t="str">
        <f t="shared" si="1"/>
        <v>×</v>
      </c>
      <c r="W126" s="25"/>
    </row>
    <row r="127" spans="1:23" ht="16.5">
      <c r="A127" s="21">
        <f>SUBTOTAL(103,B$4:B127)</f>
        <v>65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0</v>
      </c>
      <c r="F127" s="31">
        <f>P!F128</f>
        <v>1</v>
      </c>
      <c r="G127" s="31">
        <f>P!H128</f>
        <v>12.3</v>
      </c>
      <c r="H127" s="31">
        <f>P!J128</f>
        <v>0</v>
      </c>
      <c r="I127" s="31">
        <f>P!L128</f>
        <v>0</v>
      </c>
      <c r="J127" s="31">
        <f>P!N128</f>
        <v>0</v>
      </c>
      <c r="K127" s="31">
        <f>P!P128</f>
        <v>10.9</v>
      </c>
      <c r="L127" s="31">
        <f>P!R128</f>
        <v>0</v>
      </c>
      <c r="M127" s="31">
        <f>P!T128</f>
        <v>3.3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2692</v>
      </c>
      <c r="V127" s="198" t="str">
        <f t="shared" si="1"/>
        <v>OK</v>
      </c>
      <c r="W127" s="25"/>
    </row>
    <row r="128" spans="1:23" ht="16.5">
      <c r="A128" s="21">
        <f>SUBTOTAL(103,B$4:B128)</f>
        <v>66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4.4000000000000004</v>
      </c>
      <c r="F128" s="31">
        <f>P!F129</f>
        <v>0</v>
      </c>
      <c r="G128" s="31">
        <f>P!H129</f>
        <v>9</v>
      </c>
      <c r="H128" s="31">
        <f>P!J129</f>
        <v>0</v>
      </c>
      <c r="I128" s="31">
        <f>P!L129</f>
        <v>0</v>
      </c>
      <c r="J128" s="31">
        <f>P!N129</f>
        <v>0</v>
      </c>
      <c r="K128" s="31">
        <f>P!P129</f>
        <v>0</v>
      </c>
      <c r="L128" s="31">
        <f>P!R129</f>
        <v>0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4868</v>
      </c>
      <c r="V128" s="198" t="str">
        <f t="shared" si="1"/>
        <v>OK</v>
      </c>
      <c r="W128" s="25"/>
    </row>
    <row r="129" spans="1:23" ht="16.5" hidden="1">
      <c r="A129" s="21">
        <f>SUBTOTAL(103,B$4:B129)</f>
        <v>66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</v>
      </c>
      <c r="G129" s="31">
        <f>P!H130</f>
        <v>0</v>
      </c>
      <c r="H129" s="31">
        <f>P!J130</f>
        <v>0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0</v>
      </c>
      <c r="V129" s="198" t="str">
        <f t="shared" si="1"/>
        <v>×</v>
      </c>
      <c r="W129" s="25"/>
    </row>
    <row r="130" spans="1:23" ht="16.5" hidden="1">
      <c r="A130" s="428">
        <f>SUBTOTAL(103,B$4:B130)</f>
        <v>66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67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0</v>
      </c>
      <c r="F131" s="31">
        <f>P!F132</f>
        <v>0</v>
      </c>
      <c r="G131" s="31">
        <f>P!H132</f>
        <v>2</v>
      </c>
      <c r="H131" s="31">
        <f>P!J132</f>
        <v>1.1000000000000001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2</v>
      </c>
      <c r="N131" s="31">
        <f>P!V132</f>
        <v>3.1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861</v>
      </c>
      <c r="V131" s="198" t="str">
        <f t="shared" si="1"/>
        <v>OK</v>
      </c>
      <c r="W131" s="25"/>
    </row>
    <row r="132" spans="1:23" ht="16.5" hidden="1">
      <c r="A132" s="428">
        <f>SUBTOTAL(103,B$4:B132)</f>
        <v>67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 hidden="1">
      <c r="A133" s="21">
        <f>SUBTOTAL(103,B$4:B133)</f>
        <v>67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>
      <c r="A134" s="21">
        <f>SUBTOTAL(103,B$4:B134)</f>
        <v>68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10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2000</v>
      </c>
      <c r="V134" s="198" t="str">
        <f t="shared" si="2"/>
        <v>OK</v>
      </c>
      <c r="W134" s="25"/>
    </row>
    <row r="135" spans="1:23" ht="16.5" hidden="1">
      <c r="A135" s="21">
        <f>SUBTOTAL(103,B$4:B135)</f>
        <v>68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68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 hidden="1">
      <c r="A137" s="21">
        <f>SUBTOTAL(103,B$4:B137)</f>
        <v>68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0</v>
      </c>
      <c r="V137" s="198" t="str">
        <f t="shared" si="2"/>
        <v>×</v>
      </c>
      <c r="W137" s="25"/>
    </row>
    <row r="138" spans="1:23" ht="16.5" hidden="1">
      <c r="A138" s="428">
        <f>SUBTOTAL(103,B$4:B138)</f>
        <v>68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68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68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68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 hidden="1">
      <c r="A142" s="21">
        <f>SUBTOTAL(103,B$4:B142)</f>
        <v>68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68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69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5</v>
      </c>
      <c r="F144" s="31">
        <f>P!F145</f>
        <v>0</v>
      </c>
      <c r="G144" s="31">
        <f>P!H145</f>
        <v>25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60</v>
      </c>
      <c r="M144" s="31">
        <f>P!T145</f>
        <v>5</v>
      </c>
      <c r="N144" s="31">
        <f>P!V145</f>
        <v>5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110000</v>
      </c>
      <c r="V144" s="198" t="str">
        <f t="shared" si="2"/>
        <v>OK</v>
      </c>
      <c r="W144" s="25"/>
    </row>
    <row r="145" spans="1:23" ht="16.5" hidden="1">
      <c r="A145" s="428">
        <f>SUBTOTAL(103,B$4:B145)</f>
        <v>69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0</v>
      </c>
      <c r="V145" s="198" t="str">
        <f t="shared" si="2"/>
        <v>×</v>
      </c>
      <c r="W145" s="25"/>
    </row>
    <row r="146" spans="1:23" ht="16.5" hidden="1">
      <c r="A146" s="21">
        <f>SUBTOTAL(103,B$4:B146)</f>
        <v>69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0</v>
      </c>
      <c r="V146" s="198" t="str">
        <f t="shared" si="2"/>
        <v>×</v>
      </c>
      <c r="W146" s="25"/>
    </row>
    <row r="147" spans="1:23" ht="16.5">
      <c r="A147" s="428">
        <f>SUBTOTAL(103,B$4:B147)</f>
        <v>70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0.7</v>
      </c>
      <c r="F147" s="32">
        <f>P!F148</f>
        <v>0</v>
      </c>
      <c r="G147" s="32">
        <f>P!H148</f>
        <v>1.5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4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6820</v>
      </c>
      <c r="V147" s="198" t="str">
        <f t="shared" si="2"/>
        <v>OK</v>
      </c>
      <c r="W147" s="25"/>
    </row>
    <row r="148" spans="1:23" ht="16.5" hidden="1">
      <c r="A148" s="21">
        <f>SUBTOTAL(103,B$4:B148)</f>
        <v>70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70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70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71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25</v>
      </c>
      <c r="F151" s="31">
        <f>P!F152</f>
        <v>12</v>
      </c>
      <c r="G151" s="31">
        <f>P!H152</f>
        <v>11</v>
      </c>
      <c r="H151" s="31">
        <f>P!J152</f>
        <v>13</v>
      </c>
      <c r="I151" s="31">
        <f>P!L152</f>
        <v>8</v>
      </c>
      <c r="J151" s="31">
        <f>P!N152</f>
        <v>8</v>
      </c>
      <c r="K151" s="31">
        <f>P!P152</f>
        <v>354</v>
      </c>
      <c r="L151" s="31">
        <f>P!R152</f>
        <v>0</v>
      </c>
      <c r="M151" s="31">
        <f>P!T152</f>
        <v>13</v>
      </c>
      <c r="N151" s="31">
        <f>P!V152</f>
        <v>8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101682</v>
      </c>
      <c r="V151" s="198" t="str">
        <f t="shared" si="2"/>
        <v>OK</v>
      </c>
      <c r="W151" s="25"/>
    </row>
    <row r="152" spans="1:23" ht="16.5" hidden="1">
      <c r="A152" s="21">
        <f>SUBTOTAL(103,B$4:B152)</f>
        <v>71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0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0</v>
      </c>
      <c r="V152" s="198" t="str">
        <f t="shared" si="2"/>
        <v>×</v>
      </c>
      <c r="W152" s="25"/>
    </row>
    <row r="153" spans="1:23" ht="16.5">
      <c r="A153" s="21">
        <f>SUBTOTAL(103,B$4:B153)</f>
        <v>72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0</v>
      </c>
      <c r="F153" s="31">
        <f>P!F154</f>
        <v>0</v>
      </c>
      <c r="G153" s="31">
        <f>P!H154</f>
        <v>2</v>
      </c>
      <c r="H153" s="31">
        <f>P!J154</f>
        <v>0</v>
      </c>
      <c r="I153" s="31">
        <f>P!L154</f>
        <v>0</v>
      </c>
      <c r="J153" s="31">
        <f>P!N154</f>
        <v>0</v>
      </c>
      <c r="K153" s="31">
        <f>P!P154</f>
        <v>11</v>
      </c>
      <c r="L153" s="31">
        <f>P!R154</f>
        <v>3.25</v>
      </c>
      <c r="M153" s="31">
        <f>P!T154</f>
        <v>0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3737</v>
      </c>
      <c r="V153" s="198" t="str">
        <f t="shared" si="2"/>
        <v>OK</v>
      </c>
      <c r="W153" s="25"/>
    </row>
    <row r="154" spans="1:23" ht="16.5">
      <c r="A154" s="21">
        <f>SUBTOTAL(103,B$4:B154)</f>
        <v>73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5.3</v>
      </c>
      <c r="F154" s="31">
        <f>P!F155</f>
        <v>5.0999999999999996</v>
      </c>
      <c r="G154" s="31">
        <f>P!H155</f>
        <v>6.9</v>
      </c>
      <c r="H154" s="31">
        <f>P!J155</f>
        <v>5.5</v>
      </c>
      <c r="I154" s="31">
        <f>P!L155</f>
        <v>0</v>
      </c>
      <c r="J154" s="31">
        <f>P!N155</f>
        <v>5.2</v>
      </c>
      <c r="K154" s="31">
        <f>P!P155</f>
        <v>5.0999999999999996</v>
      </c>
      <c r="L154" s="31">
        <f>P!R155</f>
        <v>0</v>
      </c>
      <c r="M154" s="31">
        <f>P!T155</f>
        <v>5.9</v>
      </c>
      <c r="N154" s="31">
        <f>P!V155</f>
        <v>10.199999999999999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18439</v>
      </c>
      <c r="V154" s="198" t="str">
        <f t="shared" si="2"/>
        <v>OK</v>
      </c>
      <c r="W154" s="25"/>
    </row>
    <row r="155" spans="1:23" ht="16.5" hidden="1">
      <c r="A155" s="428">
        <f>SUBTOTAL(103,B$4:B155)</f>
        <v>73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73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73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73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 hidden="1">
      <c r="A159" s="21">
        <f>SUBTOTAL(103,B$4:B159)</f>
        <v>73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 hidden="1">
      <c r="A160" s="21">
        <f>SUBTOTAL(103,B$4:B160)</f>
        <v>73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0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0</v>
      </c>
      <c r="V160" s="198" t="str">
        <f t="shared" si="2"/>
        <v>×</v>
      </c>
      <c r="W160" s="25"/>
    </row>
    <row r="161" spans="1:23" ht="16.5">
      <c r="A161" s="428">
        <f>SUBTOTAL(103,B$4:B161)</f>
        <v>74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3</v>
      </c>
      <c r="N161" s="32">
        <f>P!V162</f>
        <v>4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2990</v>
      </c>
      <c r="V161" s="198" t="str">
        <f t="shared" si="2"/>
        <v>OK</v>
      </c>
      <c r="W161" s="25"/>
    </row>
    <row r="162" spans="1:23" ht="16.5">
      <c r="A162" s="21">
        <f>SUBTOTAL(103,B$4:B162)</f>
        <v>75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1</v>
      </c>
      <c r="F162" s="31">
        <f>P!F163</f>
        <v>0</v>
      </c>
      <c r="G162" s="31">
        <f>P!H163</f>
        <v>0</v>
      </c>
      <c r="H162" s="31">
        <f>P!J163</f>
        <v>1</v>
      </c>
      <c r="I162" s="31">
        <f>P!L163</f>
        <v>0</v>
      </c>
      <c r="J162" s="31">
        <f>P!N163</f>
        <v>0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1350</v>
      </c>
      <c r="V162" s="198" t="str">
        <f t="shared" si="2"/>
        <v>OK</v>
      </c>
      <c r="W162" s="25"/>
    </row>
    <row r="163" spans="1:23" ht="16.5" hidden="1">
      <c r="A163" s="428">
        <f>SUBTOTAL(103,B$4:B163)</f>
        <v>75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75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 hidden="1">
      <c r="A165" s="21">
        <f>SUBTOTAL(103,B$4:B165)</f>
        <v>75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75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75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 hidden="1">
      <c r="A168" s="21">
        <f>SUBTOTAL(103,B$4:B168)</f>
        <v>75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 hidden="1">
      <c r="A169" s="21">
        <f>SUBTOTAL(103,B$4:B169)</f>
        <v>75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0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0</v>
      </c>
      <c r="V169" s="198" t="str">
        <f t="shared" si="2"/>
        <v>×</v>
      </c>
      <c r="W169" s="25"/>
    </row>
    <row r="170" spans="1:23" ht="16.5" hidden="1">
      <c r="A170" s="21">
        <f>SUBTOTAL(103,B$4:B170)</f>
        <v>75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0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0</v>
      </c>
      <c r="V170" s="198" t="str">
        <f t="shared" si="2"/>
        <v>×</v>
      </c>
      <c r="W170" s="25"/>
    </row>
    <row r="171" spans="1:23" ht="16.5">
      <c r="A171" s="428">
        <f>SUBTOTAL(103,B$4:B171)</f>
        <v>76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9.6999999999999993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0</v>
      </c>
      <c r="K171" s="32">
        <f>P!P172</f>
        <v>0</v>
      </c>
      <c r="L171" s="32">
        <f>P!R172</f>
        <v>8.9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9607</v>
      </c>
      <c r="V171" s="198" t="str">
        <f t="shared" si="2"/>
        <v>OK</v>
      </c>
      <c r="W171" s="25"/>
    </row>
    <row r="172" spans="1:23" ht="16.5" hidden="1">
      <c r="A172" s="21">
        <f>SUBTOTAL(103,B$4:B172)</f>
        <v>76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76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76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76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76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76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77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3</v>
      </c>
      <c r="F178" s="31">
        <f>P!F179</f>
        <v>0</v>
      </c>
      <c r="G178" s="31">
        <f>P!H179</f>
        <v>12</v>
      </c>
      <c r="H178" s="31">
        <f>P!J179</f>
        <v>0</v>
      </c>
      <c r="I178" s="31">
        <f>P!L179</f>
        <v>2</v>
      </c>
      <c r="J178" s="31">
        <f>P!N179</f>
        <v>3</v>
      </c>
      <c r="K178" s="31">
        <f>P!P179</f>
        <v>4</v>
      </c>
      <c r="L178" s="31">
        <f>P!R179</f>
        <v>10</v>
      </c>
      <c r="M178" s="31">
        <f>P!T179</f>
        <v>8</v>
      </c>
      <c r="N178" s="31">
        <f>P!V179</f>
        <v>15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1349</v>
      </c>
      <c r="V178" s="198" t="str">
        <f t="shared" si="2"/>
        <v>OK</v>
      </c>
      <c r="W178" s="25"/>
    </row>
    <row r="179" spans="1:23" ht="16.5">
      <c r="A179" s="21">
        <f>SUBTOTAL(103,B$4:B179)</f>
        <v>78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10</v>
      </c>
      <c r="F179" s="31">
        <f>P!F180</f>
        <v>5</v>
      </c>
      <c r="G179" s="31">
        <f>P!H180</f>
        <v>11</v>
      </c>
      <c r="H179" s="31">
        <f>P!J180</f>
        <v>5</v>
      </c>
      <c r="I179" s="31">
        <f>P!L180</f>
        <v>3</v>
      </c>
      <c r="J179" s="31">
        <f>P!N180</f>
        <v>3</v>
      </c>
      <c r="K179" s="31">
        <f>P!P180</f>
        <v>50</v>
      </c>
      <c r="L179" s="31">
        <f>P!R180</f>
        <v>15</v>
      </c>
      <c r="M179" s="31">
        <f>P!T180</f>
        <v>8</v>
      </c>
      <c r="N179" s="31">
        <f>P!V180</f>
        <v>8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9559</v>
      </c>
      <c r="V179" s="198" t="str">
        <f t="shared" si="2"/>
        <v>OK</v>
      </c>
      <c r="W179" s="25"/>
    </row>
    <row r="180" spans="1:23" ht="16.5">
      <c r="A180" s="21">
        <f>SUBTOTAL(103,B$4:B180)</f>
        <v>79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1.5</v>
      </c>
      <c r="F180" s="31">
        <f>P!F181</f>
        <v>0.5</v>
      </c>
      <c r="G180" s="31">
        <f>P!H181</f>
        <v>1.5</v>
      </c>
      <c r="H180" s="31">
        <f>P!J181</f>
        <v>1</v>
      </c>
      <c r="I180" s="31">
        <f>P!L181</f>
        <v>0.5</v>
      </c>
      <c r="J180" s="31">
        <f>P!N181</f>
        <v>0.5</v>
      </c>
      <c r="K180" s="31">
        <f>P!P181</f>
        <v>8.5</v>
      </c>
      <c r="L180" s="31">
        <f>P!R181</f>
        <v>1.5</v>
      </c>
      <c r="M180" s="31">
        <f>P!T181</f>
        <v>1</v>
      </c>
      <c r="N180" s="31">
        <f>P!V181</f>
        <v>1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3235</v>
      </c>
      <c r="V180" s="198" t="str">
        <f t="shared" si="2"/>
        <v>OK</v>
      </c>
      <c r="W180" s="25"/>
    </row>
    <row r="181" spans="1:23" ht="16.5">
      <c r="A181" s="21">
        <f>SUBTOTAL(103,B$4:B181)</f>
        <v>80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1</v>
      </c>
      <c r="F181" s="31">
        <f>P!F182</f>
        <v>0.5</v>
      </c>
      <c r="G181" s="31">
        <f>P!H182</f>
        <v>1</v>
      </c>
      <c r="H181" s="31">
        <f>P!J182</f>
        <v>0.5</v>
      </c>
      <c r="I181" s="31">
        <f>P!L182</f>
        <v>0.5</v>
      </c>
      <c r="J181" s="31">
        <f>P!N182</f>
        <v>0.5</v>
      </c>
      <c r="K181" s="31">
        <f>P!P182</f>
        <v>3</v>
      </c>
      <c r="L181" s="31">
        <f>P!R182</f>
        <v>1</v>
      </c>
      <c r="M181" s="31">
        <f>P!T182</f>
        <v>1</v>
      </c>
      <c r="N181" s="31">
        <f>P!V182</f>
        <v>1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1655</v>
      </c>
      <c r="V181" s="198" t="str">
        <f t="shared" si="2"/>
        <v>OK</v>
      </c>
      <c r="W181" s="25"/>
    </row>
    <row r="182" spans="1:23" ht="16.5">
      <c r="A182" s="21">
        <f>SUBTOTAL(103,B$4:B182)</f>
        <v>81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2</v>
      </c>
      <c r="F182" s="31">
        <f>P!F183</f>
        <v>1</v>
      </c>
      <c r="G182" s="31">
        <f>P!H183</f>
        <v>2</v>
      </c>
      <c r="H182" s="31">
        <f>P!J183</f>
        <v>1</v>
      </c>
      <c r="I182" s="31">
        <f>P!L183</f>
        <v>0.5</v>
      </c>
      <c r="J182" s="31">
        <f>P!N183</f>
        <v>0.5</v>
      </c>
      <c r="K182" s="31">
        <f>P!P183</f>
        <v>5</v>
      </c>
      <c r="L182" s="31">
        <f>P!R183</f>
        <v>3</v>
      </c>
      <c r="M182" s="31">
        <f>P!T183</f>
        <v>2</v>
      </c>
      <c r="N182" s="31">
        <f>P!V183</f>
        <v>2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2970</v>
      </c>
      <c r="V182" s="198" t="str">
        <f t="shared" si="2"/>
        <v>OK</v>
      </c>
      <c r="W182" s="25"/>
    </row>
    <row r="183" spans="1:23" ht="16.5">
      <c r="A183" s="21">
        <f>SUBTOTAL(103,B$4:B183)</f>
        <v>82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25</v>
      </c>
      <c r="F183" s="31">
        <f>P!F184</f>
        <v>15</v>
      </c>
      <c r="G183" s="31">
        <f>P!H184</f>
        <v>30</v>
      </c>
      <c r="H183" s="31">
        <f>P!J184</f>
        <v>15</v>
      </c>
      <c r="I183" s="31">
        <f>P!L184</f>
        <v>10</v>
      </c>
      <c r="J183" s="31">
        <f>P!N184</f>
        <v>10</v>
      </c>
      <c r="K183" s="31">
        <f>P!P184</f>
        <v>20</v>
      </c>
      <c r="L183" s="31">
        <f>P!R184</f>
        <v>50</v>
      </c>
      <c r="M183" s="31">
        <f>P!T184</f>
        <v>20</v>
      </c>
      <c r="N183" s="31">
        <f>P!V184</f>
        <v>20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1780</v>
      </c>
      <c r="V183" s="198" t="str">
        <f t="shared" si="2"/>
        <v>OK</v>
      </c>
      <c r="W183" s="25"/>
    </row>
    <row r="184" spans="1:23" ht="16.5">
      <c r="A184" s="21">
        <f>SUBTOTAL(103,B$4:B184)</f>
        <v>83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5</v>
      </c>
      <c r="F184" s="31">
        <f>P!F185</f>
        <v>3</v>
      </c>
      <c r="G184" s="31">
        <f>P!H185</f>
        <v>6</v>
      </c>
      <c r="H184" s="31">
        <f>P!J185</f>
        <v>4</v>
      </c>
      <c r="I184" s="31">
        <f>P!L185</f>
        <v>2</v>
      </c>
      <c r="J184" s="31">
        <f>P!N185</f>
        <v>2</v>
      </c>
      <c r="K184" s="31">
        <f>P!P185</f>
        <v>3</v>
      </c>
      <c r="L184" s="31">
        <f>P!R185</f>
        <v>13</v>
      </c>
      <c r="M184" s="31">
        <f>P!T185</f>
        <v>4</v>
      </c>
      <c r="N184" s="31">
        <f>P!V185</f>
        <v>4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2530</v>
      </c>
      <c r="V184" s="198" t="str">
        <f t="shared" si="2"/>
        <v>OK</v>
      </c>
      <c r="W184" s="25"/>
    </row>
    <row r="185" spans="1:23" ht="16.5">
      <c r="A185" s="21">
        <f>SUBTOTAL(103,B$4:B185)</f>
        <v>84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2.5</v>
      </c>
      <c r="F185" s="31">
        <f>P!F186</f>
        <v>1</v>
      </c>
      <c r="G185" s="31">
        <f>P!H186</f>
        <v>3</v>
      </c>
      <c r="H185" s="31">
        <f>P!J186</f>
        <v>1</v>
      </c>
      <c r="I185" s="31">
        <f>P!L186</f>
        <v>0.5</v>
      </c>
      <c r="J185" s="31">
        <f>P!N186</f>
        <v>0.5</v>
      </c>
      <c r="K185" s="31">
        <f>P!P186</f>
        <v>1</v>
      </c>
      <c r="L185" s="31">
        <f>P!R186</f>
        <v>3</v>
      </c>
      <c r="M185" s="31">
        <f>P!T186</f>
        <v>4</v>
      </c>
      <c r="N185" s="31">
        <f>P!V186</f>
        <v>2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1645</v>
      </c>
      <c r="V185" s="198" t="str">
        <f t="shared" si="2"/>
        <v>OK</v>
      </c>
      <c r="W185" s="25"/>
    </row>
    <row r="186" spans="1:23" ht="16.5">
      <c r="A186" s="21">
        <f>SUBTOTAL(103,B$4:B186)</f>
        <v>85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1.5</v>
      </c>
      <c r="F186" s="31">
        <f>P!F187</f>
        <v>0</v>
      </c>
      <c r="G186" s="31">
        <f>P!H187</f>
        <v>5</v>
      </c>
      <c r="H186" s="31">
        <f>P!J187</f>
        <v>0</v>
      </c>
      <c r="I186" s="31">
        <f>P!L187</f>
        <v>0</v>
      </c>
      <c r="J186" s="31">
        <f>P!N187</f>
        <v>0</v>
      </c>
      <c r="K186" s="31">
        <f>P!P187</f>
        <v>2</v>
      </c>
      <c r="L186" s="31">
        <f>P!R187</f>
        <v>0</v>
      </c>
      <c r="M186" s="31">
        <f>P!T187</f>
        <v>0</v>
      </c>
      <c r="N186" s="31">
        <f>P!V187</f>
        <v>1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735</v>
      </c>
      <c r="V186" s="198" t="str">
        <f t="shared" si="2"/>
        <v>OK</v>
      </c>
      <c r="W186" s="25"/>
    </row>
    <row r="187" spans="1:23" ht="16.5">
      <c r="A187" s="428">
        <f>SUBTOTAL(103,B$4:B187)</f>
        <v>86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0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3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300</v>
      </c>
      <c r="V187" s="198" t="str">
        <f t="shared" si="2"/>
        <v>OK</v>
      </c>
      <c r="W187" s="25"/>
    </row>
    <row r="188" spans="1:23" ht="16.5">
      <c r="A188" s="21">
        <f>SUBTOTAL(103,B$4:B188)</f>
        <v>87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5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18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1150</v>
      </c>
      <c r="V188" s="198" t="str">
        <f t="shared" si="2"/>
        <v>OK</v>
      </c>
      <c r="W188" s="25"/>
    </row>
    <row r="189" spans="1:23" ht="16.5">
      <c r="A189" s="21">
        <f>SUBTOTAL(103,B$4:B189)</f>
        <v>88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0</v>
      </c>
      <c r="F189" s="31">
        <f>P!F190</f>
        <v>0</v>
      </c>
      <c r="G189" s="31">
        <f>P!H190</f>
        <v>95</v>
      </c>
      <c r="H189" s="31">
        <f>P!J190</f>
        <v>0</v>
      </c>
      <c r="I189" s="31">
        <f>P!L190</f>
        <v>0</v>
      </c>
      <c r="J189" s="31">
        <f>P!N190</f>
        <v>32</v>
      </c>
      <c r="K189" s="31">
        <f>P!P190</f>
        <v>0</v>
      </c>
      <c r="L189" s="31">
        <f>P!R190</f>
        <v>76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1170</v>
      </c>
      <c r="V189" s="198" t="str">
        <f t="shared" si="2"/>
        <v>OK</v>
      </c>
      <c r="W189" s="25"/>
    </row>
    <row r="190" spans="1:23" ht="16.5" hidden="1">
      <c r="A190" s="428">
        <f>SUBTOTAL(103,B$4:B190)</f>
        <v>88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89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40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720</v>
      </c>
      <c r="V191" s="198" t="str">
        <f t="shared" si="2"/>
        <v>OK</v>
      </c>
      <c r="W191" s="25"/>
    </row>
    <row r="192" spans="1:23" ht="16.5">
      <c r="A192" s="21">
        <f>SUBTOTAL(103,B$4:B192)</f>
        <v>90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6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6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480</v>
      </c>
      <c r="V192" s="198" t="str">
        <f t="shared" si="2"/>
        <v>OK</v>
      </c>
      <c r="W192" s="25"/>
    </row>
    <row r="193" spans="1:23" ht="16.5" hidden="1">
      <c r="A193" s="428">
        <f>SUBTOTAL(103,B$4:B193)</f>
        <v>90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8</v>
      </c>
      <c r="H194" s="31">
        <f>P!J195</f>
        <v>0</v>
      </c>
      <c r="I194" s="31">
        <f>P!L195</f>
        <v>9</v>
      </c>
      <c r="J194" s="31">
        <f>P!N195</f>
        <v>0</v>
      </c>
      <c r="K194" s="31">
        <f>P!P195</f>
        <v>0</v>
      </c>
      <c r="L194" s="31">
        <f>P!R195</f>
        <v>0</v>
      </c>
      <c r="M194" s="31">
        <f>P!T195</f>
        <v>8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1085</v>
      </c>
      <c r="V194" s="198" t="str">
        <f t="shared" si="2"/>
        <v>OK</v>
      </c>
      <c r="W194" s="25"/>
    </row>
    <row r="195" spans="1:23" ht="16.5">
      <c r="A195" s="21">
        <f>SUBTOTAL(103,B$4:B195)</f>
        <v>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20.2</v>
      </c>
      <c r="F195" s="31">
        <f>P!F196</f>
        <v>1</v>
      </c>
      <c r="G195" s="31">
        <f>P!H196</f>
        <v>0</v>
      </c>
      <c r="H195" s="31">
        <f>P!J196</f>
        <v>18.2</v>
      </c>
      <c r="I195" s="31">
        <f>P!L196</f>
        <v>0</v>
      </c>
      <c r="J195" s="31">
        <f>P!N196</f>
        <v>0</v>
      </c>
      <c r="K195" s="31">
        <f>P!P196</f>
        <v>0</v>
      </c>
      <c r="L195" s="31">
        <f>P!R196</f>
        <v>12.37</v>
      </c>
      <c r="M195" s="31">
        <f>P!T196</f>
        <v>5.3</v>
      </c>
      <c r="N195" s="31">
        <f>P!V196</f>
        <v>5.2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2150</v>
      </c>
      <c r="V195" s="198" t="str">
        <f t="shared" si="2"/>
        <v>OK</v>
      </c>
      <c r="W195" s="25"/>
    </row>
    <row r="196" spans="1:23" ht="16.5">
      <c r="A196" s="21">
        <f>SUBTOTAL(103,B$4:B196)</f>
        <v>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10</v>
      </c>
      <c r="F196" s="31">
        <f>P!F197</f>
        <v>0</v>
      </c>
      <c r="G196" s="31">
        <f>P!H197</f>
        <v>7</v>
      </c>
      <c r="H196" s="31">
        <f>P!J197</f>
        <v>3</v>
      </c>
      <c r="I196" s="31">
        <f>P!L197</f>
        <v>0</v>
      </c>
      <c r="J196" s="31">
        <f>P!N197</f>
        <v>0</v>
      </c>
      <c r="K196" s="31">
        <f>P!P197</f>
        <v>0</v>
      </c>
      <c r="L196" s="31">
        <f>P!R197</f>
        <v>3</v>
      </c>
      <c r="M196" s="31">
        <f>P!T197</f>
        <v>3</v>
      </c>
      <c r="N196" s="31">
        <f>P!V197</f>
        <v>14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1014</v>
      </c>
      <c r="V196" s="198" t="str">
        <f t="shared" si="2"/>
        <v>OK</v>
      </c>
      <c r="W196" s="25"/>
    </row>
    <row r="197" spans="1:23" ht="16.5" hidden="1">
      <c r="A197" s="21">
        <f>SUBTOTAL(103,B$4:B197)</f>
        <v>93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94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2</v>
      </c>
      <c r="F198" s="31">
        <f>P!F199</f>
        <v>1</v>
      </c>
      <c r="G198" s="31">
        <f>P!H199</f>
        <v>2</v>
      </c>
      <c r="H198" s="31">
        <f>P!J199</f>
        <v>1</v>
      </c>
      <c r="I198" s="31">
        <f>P!L199</f>
        <v>0</v>
      </c>
      <c r="J198" s="31">
        <f>P!N199</f>
        <v>1</v>
      </c>
      <c r="K198" s="31">
        <f>P!P199</f>
        <v>4</v>
      </c>
      <c r="L198" s="31">
        <f>P!R199</f>
        <v>2</v>
      </c>
      <c r="M198" s="31">
        <f>P!T199</f>
        <v>1</v>
      </c>
      <c r="N198" s="31">
        <f>P!V199</f>
        <v>2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1830</v>
      </c>
      <c r="V198" s="198" t="str">
        <f t="shared" si="3"/>
        <v>OK</v>
      </c>
      <c r="W198" s="25"/>
    </row>
    <row r="199" spans="1:23" ht="16.5">
      <c r="A199" s="21">
        <f>SUBTOTAL(103,B$4:B199)</f>
        <v>95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1</v>
      </c>
      <c r="F199" s="31">
        <f>P!F200</f>
        <v>0.5</v>
      </c>
      <c r="G199" s="31">
        <f>P!H200</f>
        <v>2</v>
      </c>
      <c r="H199" s="31">
        <f>P!J200</f>
        <v>0.5</v>
      </c>
      <c r="I199" s="31">
        <f>P!L200</f>
        <v>0.5</v>
      </c>
      <c r="J199" s="31">
        <f>P!N200</f>
        <v>0.5</v>
      </c>
      <c r="K199" s="31">
        <f>P!P200</f>
        <v>0.5</v>
      </c>
      <c r="L199" s="31">
        <f>P!R200</f>
        <v>3</v>
      </c>
      <c r="M199" s="31">
        <f>P!T200</f>
        <v>1</v>
      </c>
      <c r="N199" s="31">
        <f>P!V200</f>
        <v>1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1420</v>
      </c>
      <c r="V199" s="198" t="str">
        <f t="shared" si="3"/>
        <v>OK</v>
      </c>
      <c r="W199" s="25"/>
    </row>
    <row r="200" spans="1:23" ht="16.5">
      <c r="A200" s="21">
        <f>SUBTOTAL(103,B$4:B200)</f>
        <v>96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0.5</v>
      </c>
      <c r="F200" s="31">
        <f>P!F201</f>
        <v>0</v>
      </c>
      <c r="G200" s="31">
        <f>P!H201</f>
        <v>1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1.5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435</v>
      </c>
      <c r="V200" s="198" t="str">
        <f t="shared" si="3"/>
        <v>OK</v>
      </c>
      <c r="W200" s="25"/>
    </row>
    <row r="201" spans="1:23" ht="16.5" hidden="1">
      <c r="A201" s="428">
        <f>SUBTOTAL(103,B$4:B201)</f>
        <v>96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96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96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97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0</v>
      </c>
      <c r="H204" s="31">
        <f>P!J205</f>
        <v>6</v>
      </c>
      <c r="I204" s="31">
        <f>P!L205</f>
        <v>0</v>
      </c>
      <c r="J204" s="31">
        <f>P!N205</f>
        <v>0</v>
      </c>
      <c r="K204" s="31">
        <f>P!P205</f>
        <v>5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830</v>
      </c>
      <c r="V204" s="198" t="str">
        <f t="shared" si="3"/>
        <v>OK</v>
      </c>
      <c r="W204" s="25"/>
    </row>
    <row r="205" spans="1:23" ht="16.5">
      <c r="A205" s="21">
        <f>SUBTOTAL(103,B$4:B205)</f>
        <v>98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1</v>
      </c>
      <c r="F205" s="31">
        <f>P!F206</f>
        <v>0</v>
      </c>
      <c r="G205" s="31">
        <f>P!H206</f>
        <v>2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0</v>
      </c>
      <c r="N205" s="31">
        <f>P!V206</f>
        <v>1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175</v>
      </c>
      <c r="V205" s="198" t="str">
        <f t="shared" si="3"/>
        <v>OK</v>
      </c>
      <c r="W205" s="25"/>
    </row>
    <row r="206" spans="1:23" ht="16.5">
      <c r="A206" s="21">
        <f>SUBTOTAL(103,B$4:B206)</f>
        <v>99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2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2</v>
      </c>
      <c r="N206" s="31">
        <f>P!V207</f>
        <v>1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280</v>
      </c>
      <c r="V206" s="198" t="str">
        <f t="shared" si="3"/>
        <v>OK</v>
      </c>
      <c r="W206" s="25"/>
    </row>
    <row r="207" spans="1:23" ht="16.5">
      <c r="A207" s="21">
        <f>SUBTOTAL(103,B$4:B207)</f>
        <v>100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10</v>
      </c>
      <c r="F207" s="31">
        <f>P!F208</f>
        <v>10</v>
      </c>
      <c r="G207" s="31">
        <f>P!H208</f>
        <v>1</v>
      </c>
      <c r="H207" s="31">
        <f>P!J208</f>
        <v>5</v>
      </c>
      <c r="I207" s="31">
        <f>P!L208</f>
        <v>0</v>
      </c>
      <c r="J207" s="31">
        <f>P!N208</f>
        <v>5</v>
      </c>
      <c r="K207" s="31">
        <f>P!P208</f>
        <v>0</v>
      </c>
      <c r="L207" s="31">
        <f>P!R208</f>
        <v>5</v>
      </c>
      <c r="M207" s="31">
        <f>P!T208</f>
        <v>5</v>
      </c>
      <c r="N207" s="31">
        <f>P!V208</f>
        <v>15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2590</v>
      </c>
      <c r="V207" s="198" t="str">
        <f t="shared" si="3"/>
        <v>OK</v>
      </c>
      <c r="W207" s="25"/>
    </row>
    <row r="208" spans="1:23" ht="16.5">
      <c r="A208" s="21">
        <f>SUBTOTAL(103,B$4:B208)</f>
        <v>101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12</v>
      </c>
      <c r="F208" s="31">
        <f>P!F209</f>
        <v>0</v>
      </c>
      <c r="G208" s="31">
        <f>P!H209</f>
        <v>0</v>
      </c>
      <c r="H208" s="31">
        <f>P!J209</f>
        <v>0</v>
      </c>
      <c r="I208" s="31">
        <f>P!L209</f>
        <v>5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10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1814</v>
      </c>
      <c r="V208" s="198" t="str">
        <f t="shared" si="3"/>
        <v>OK</v>
      </c>
      <c r="W208" s="25"/>
    </row>
    <row r="209" spans="1:23" ht="16.5" hidden="1">
      <c r="A209" s="428">
        <f>SUBTOTAL(103,B$4:B209)</f>
        <v>101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102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5</v>
      </c>
      <c r="G210" s="31">
        <f>P!H211</f>
        <v>0</v>
      </c>
      <c r="H210" s="31">
        <f>P!J211</f>
        <v>0</v>
      </c>
      <c r="I210" s="31">
        <f>P!L211</f>
        <v>3</v>
      </c>
      <c r="J210" s="31">
        <f>P!N211</f>
        <v>0</v>
      </c>
      <c r="K210" s="31">
        <f>P!P211</f>
        <v>0</v>
      </c>
      <c r="L210" s="31">
        <f>P!R211</f>
        <v>0</v>
      </c>
      <c r="M210" s="31">
        <f>P!T211</f>
        <v>6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560</v>
      </c>
      <c r="V210" s="198" t="str">
        <f t="shared" si="3"/>
        <v>OK</v>
      </c>
      <c r="W210" s="25"/>
    </row>
    <row r="211" spans="1:23" ht="16.5" hidden="1">
      <c r="A211" s="428">
        <f>SUBTOTAL(103,B$4:B211)</f>
        <v>102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 hidden="1">
      <c r="A212" s="21">
        <f>SUBTOTAL(103,B$4:B212)</f>
        <v>102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0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0</v>
      </c>
      <c r="V212" s="198" t="str">
        <f t="shared" si="3"/>
        <v>×</v>
      </c>
      <c r="W212" s="25"/>
    </row>
    <row r="213" spans="1:23" ht="16.5" hidden="1">
      <c r="A213" s="428">
        <f>SUBTOTAL(103,B$4:B213)</f>
        <v>102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102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103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0</v>
      </c>
      <c r="F215" s="31">
        <f>P!F216</f>
        <v>0</v>
      </c>
      <c r="G215" s="31">
        <f>P!H216</f>
        <v>0</v>
      </c>
      <c r="H215" s="31">
        <f>P!J216</f>
        <v>0</v>
      </c>
      <c r="I215" s="31">
        <f>P!L216</f>
        <v>0</v>
      </c>
      <c r="J215" s="31">
        <f>P!N216</f>
        <v>0</v>
      </c>
      <c r="K215" s="31">
        <f>P!P216</f>
        <v>0</v>
      </c>
      <c r="L215" s="31">
        <f>P!R216</f>
        <v>4</v>
      </c>
      <c r="M215" s="31">
        <f>P!T216</f>
        <v>2</v>
      </c>
      <c r="N215" s="31">
        <f>P!V216</f>
        <v>2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670</v>
      </c>
      <c r="V215" s="198" t="str">
        <f t="shared" si="3"/>
        <v>OK</v>
      </c>
      <c r="W215" s="25"/>
    </row>
    <row r="216" spans="1:23" ht="16.5" hidden="1">
      <c r="A216" s="428">
        <f>SUBTOTAL(103,B$4:B216)</f>
        <v>103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103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103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103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103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103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103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103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103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103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103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103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103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 hidden="1">
      <c r="A229" s="21">
        <f>SUBTOTAL(103,B$4:B229)</f>
        <v>103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0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0</v>
      </c>
      <c r="V229" s="198" t="str">
        <f t="shared" si="3"/>
        <v>×</v>
      </c>
      <c r="W229" s="25"/>
    </row>
    <row r="230" spans="1:23" ht="16.5">
      <c r="A230" s="21">
        <f>SUBTOTAL(103,B$4:B230)</f>
        <v>104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0</v>
      </c>
      <c r="F230" s="31">
        <f>P!F231</f>
        <v>0</v>
      </c>
      <c r="G230" s="31">
        <f>P!H231</f>
        <v>5.6</v>
      </c>
      <c r="H230" s="31">
        <f>P!J231</f>
        <v>0.73599999999999999</v>
      </c>
      <c r="I230" s="31">
        <f>P!L231</f>
        <v>0</v>
      </c>
      <c r="J230" s="31">
        <f>P!N231</f>
        <v>0</v>
      </c>
      <c r="K230" s="31">
        <f>P!P231</f>
        <v>3.6</v>
      </c>
      <c r="L230" s="31">
        <f>P!R231</f>
        <v>0</v>
      </c>
      <c r="M230" s="31">
        <f>P!T231</f>
        <v>1.5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7836</v>
      </c>
      <c r="V230" s="198" t="str">
        <f t="shared" si="3"/>
        <v>OK</v>
      </c>
      <c r="W230" s="25"/>
    </row>
    <row r="231" spans="1:23" ht="16.5" hidden="1">
      <c r="A231" s="21">
        <f>SUBTOTAL(103,B$4:B231)</f>
        <v>104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0</v>
      </c>
      <c r="V231" s="198" t="str">
        <f t="shared" si="3"/>
        <v>×</v>
      </c>
      <c r="W231" s="25"/>
    </row>
    <row r="232" spans="1:23" ht="16.5" hidden="1">
      <c r="A232" s="21">
        <f>SUBTOTAL(103,B$4:B232)</f>
        <v>104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0</v>
      </c>
      <c r="V232" s="198" t="str">
        <f t="shared" si="3"/>
        <v>×</v>
      </c>
      <c r="W232" s="25"/>
    </row>
    <row r="233" spans="1:23" ht="16.5">
      <c r="A233" s="21">
        <f>SUBTOTAL(103,B$4:B233)</f>
        <v>105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90</v>
      </c>
      <c r="F233" s="31">
        <f>P!F234</f>
        <v>90</v>
      </c>
      <c r="G233" s="31">
        <f>P!H234</f>
        <v>0</v>
      </c>
      <c r="H233" s="31">
        <f>P!J234</f>
        <v>0</v>
      </c>
      <c r="I233" s="31">
        <f>P!L234</f>
        <v>0</v>
      </c>
      <c r="J233" s="31">
        <f>P!N234</f>
        <v>10.8</v>
      </c>
      <c r="K233" s="31">
        <f>P!P234</f>
        <v>90</v>
      </c>
      <c r="L233" s="31">
        <f>P!R234</f>
        <v>0</v>
      </c>
      <c r="M233" s="31">
        <f>P!T234</f>
        <v>90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25920</v>
      </c>
      <c r="V233" s="198" t="str">
        <f t="shared" si="3"/>
        <v>OK</v>
      </c>
      <c r="W233" s="25"/>
    </row>
    <row r="234" spans="1:23" ht="16.5" hidden="1">
      <c r="A234" s="428">
        <f>SUBTOTAL(103,B$4:B234)</f>
        <v>105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 hidden="1">
      <c r="A235" s="21">
        <f>SUBTOTAL(103,B$4:B235)</f>
        <v>105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105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105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105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105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 hidden="1">
      <c r="A240" s="21">
        <f>SUBTOTAL(103,B$4:B240)</f>
        <v>105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105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105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105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106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146</v>
      </c>
      <c r="F244" s="31">
        <f>P!F245</f>
        <v>96</v>
      </c>
      <c r="G244" s="31">
        <f>P!H245</f>
        <v>71</v>
      </c>
      <c r="H244" s="31">
        <f>P!J245</f>
        <v>55</v>
      </c>
      <c r="I244" s="31">
        <f>P!L245</f>
        <v>58</v>
      </c>
      <c r="J244" s="31">
        <f>P!N245</f>
        <v>75</v>
      </c>
      <c r="K244" s="31">
        <f>P!P245</f>
        <v>0</v>
      </c>
      <c r="L244" s="31">
        <f>P!R245</f>
        <v>119</v>
      </c>
      <c r="M244" s="31">
        <f>P!T245</f>
        <v>154</v>
      </c>
      <c r="N244" s="31">
        <f>P!V245</f>
        <v>146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8709</v>
      </c>
      <c r="V244" s="198" t="str">
        <f t="shared" si="3"/>
        <v>OK</v>
      </c>
      <c r="W244" s="25"/>
    </row>
    <row r="245" spans="1:25" ht="16.5" hidden="1">
      <c r="A245" s="428">
        <f>SUBTOTAL(103,B$4:B245)</f>
        <v>106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 hidden="1">
      <c r="A246" s="21">
        <f>SUBTOTAL(103,B$4:B246)</f>
        <v>106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>
      <c r="A247" s="21">
        <f>SUBTOTAL(103,B$4:B247)</f>
        <v>107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1290</v>
      </c>
      <c r="L247" s="31">
        <f>P!R248</f>
        <v>206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37400</v>
      </c>
      <c r="V247" s="198" t="str">
        <f t="shared" si="3"/>
        <v>OK</v>
      </c>
      <c r="W247" s="25"/>
    </row>
    <row r="248" spans="1:25" ht="57.75" customHeight="1">
      <c r="A248" s="21">
        <f>SUBTOTAL(103,B$4:B248)</f>
        <v>108</v>
      </c>
      <c r="B248" s="21">
        <f>P!A249</f>
        <v>245</v>
      </c>
      <c r="C248" s="423" t="str">
        <f>P!B249</f>
        <v>বিবিধ (পাটিসাপটা পিঠা, রেক্সিন, তালা,ঝাল মুড়ি, নাটি বিস্কুট, ব্লেন্ডার মেরামত...)</v>
      </c>
      <c r="D248" s="11" t="str">
        <f>P!C249</f>
        <v>টাকা</v>
      </c>
      <c r="E248" s="31">
        <f>P!D249</f>
        <v>1350</v>
      </c>
      <c r="F248" s="31">
        <f>P!F249</f>
        <v>960</v>
      </c>
      <c r="G248" s="31">
        <f>P!H249</f>
        <v>240</v>
      </c>
      <c r="H248" s="31">
        <f>P!J249</f>
        <v>940</v>
      </c>
      <c r="I248" s="31">
        <f>P!L249</f>
        <v>0</v>
      </c>
      <c r="J248" s="31">
        <f>P!N249</f>
        <v>0</v>
      </c>
      <c r="K248" s="31">
        <f>P!P249</f>
        <v>11890</v>
      </c>
      <c r="L248" s="31">
        <f>P!R249</f>
        <v>16544</v>
      </c>
      <c r="M248" s="31">
        <f>P!T249</f>
        <v>0</v>
      </c>
      <c r="N248" s="31">
        <f>P!V249</f>
        <v>340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32264</v>
      </c>
      <c r="V248" s="198" t="str">
        <f t="shared" si="3"/>
        <v>OK</v>
      </c>
      <c r="W248" s="25"/>
    </row>
    <row r="249" spans="1:25" ht="16.5">
      <c r="A249" s="21">
        <f>SUBTOTAL(103,B$4:B249)</f>
        <v>109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0</v>
      </c>
      <c r="G249" s="31">
        <f>P!H250</f>
        <v>250</v>
      </c>
      <c r="H249" s="31">
        <f>P!J250</f>
        <v>60</v>
      </c>
      <c r="I249" s="31">
        <f>P!L250</f>
        <v>0</v>
      </c>
      <c r="J249" s="31">
        <f>P!N250</f>
        <v>0</v>
      </c>
      <c r="K249" s="31">
        <f>P!P250</f>
        <v>360</v>
      </c>
      <c r="L249" s="31">
        <f>P!R250</f>
        <v>200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870</v>
      </c>
      <c r="V249" s="198" t="str">
        <f t="shared" si="3"/>
        <v>OK</v>
      </c>
      <c r="W249" s="25"/>
    </row>
    <row r="250" spans="1:25" ht="16.5" hidden="1">
      <c r="A250" s="21">
        <f>SUBTOTAL(103,B$4:B250)</f>
        <v>109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110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160</v>
      </c>
      <c r="F251" s="31">
        <f>P!F252</f>
        <v>50</v>
      </c>
      <c r="G251" s="31">
        <f>P!H252</f>
        <v>70</v>
      </c>
      <c r="H251" s="31">
        <f>P!J252</f>
        <v>50</v>
      </c>
      <c r="I251" s="31">
        <f>P!L252</f>
        <v>0</v>
      </c>
      <c r="J251" s="31">
        <f>P!N252</f>
        <v>50</v>
      </c>
      <c r="K251" s="31">
        <f>P!P252</f>
        <v>50</v>
      </c>
      <c r="L251" s="31">
        <f>P!R252</f>
        <v>100</v>
      </c>
      <c r="M251" s="31">
        <f>P!T252</f>
        <v>60</v>
      </c>
      <c r="N251" s="31">
        <f>P!V252</f>
        <v>100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690</v>
      </c>
      <c r="V251" s="198" t="str">
        <f t="shared" si="3"/>
        <v>OK</v>
      </c>
      <c r="W251" s="25"/>
    </row>
    <row r="252" spans="1:25" ht="16.5">
      <c r="A252" s="21">
        <f>SUBTOTAL(103,B$4:B252)</f>
        <v>111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580</v>
      </c>
      <c r="F252" s="31">
        <f>P!F253</f>
        <v>300</v>
      </c>
      <c r="G252" s="31">
        <f>P!H253</f>
        <v>750</v>
      </c>
      <c r="H252" s="31">
        <f>P!J253</f>
        <v>270</v>
      </c>
      <c r="I252" s="31">
        <f>P!L253</f>
        <v>110</v>
      </c>
      <c r="J252" s="31">
        <f>P!N253</f>
        <v>180</v>
      </c>
      <c r="K252" s="31">
        <f>P!P253</f>
        <v>1300</v>
      </c>
      <c r="L252" s="31">
        <f>P!R253</f>
        <v>940</v>
      </c>
      <c r="M252" s="31">
        <f>P!T253</f>
        <v>300</v>
      </c>
      <c r="N252" s="31">
        <f>P!V253</f>
        <v>490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5220</v>
      </c>
      <c r="V252" s="198" t="str">
        <f t="shared" si="3"/>
        <v>OK</v>
      </c>
      <c r="W252" s="25"/>
    </row>
    <row r="253" spans="1:25" ht="19.5">
      <c r="A253" s="21">
        <f>SUBTOTAL(103,B$4:B253)</f>
        <v>112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2100</v>
      </c>
      <c r="F253" s="31">
        <f>P!F254</f>
        <v>600</v>
      </c>
      <c r="G253" s="31">
        <f>P!H254</f>
        <v>3800</v>
      </c>
      <c r="H253" s="31">
        <f>P!J254</f>
        <v>1600</v>
      </c>
      <c r="I253" s="31">
        <f>P!L254</f>
        <v>400</v>
      </c>
      <c r="J253" s="31">
        <f>P!N254</f>
        <v>1000</v>
      </c>
      <c r="K253" s="31">
        <f>P!P254</f>
        <v>3200</v>
      </c>
      <c r="L253" s="31">
        <f>P!R254</f>
        <v>6300</v>
      </c>
      <c r="M253" s="31">
        <f>P!T254</f>
        <v>3200</v>
      </c>
      <c r="N253" s="31">
        <f>P!V254</f>
        <v>2800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25000</v>
      </c>
      <c r="V253" s="198" t="str">
        <f t="shared" si="3"/>
        <v>OK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9">
        <f>SUM(U4:U253)</f>
        <v>669297</v>
      </c>
      <c r="U254" s="460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2"/>
      <c r="K255" s="452"/>
      <c r="L255" s="452"/>
      <c r="M255" s="452"/>
      <c r="N255" s="452"/>
      <c r="O255" s="452"/>
      <c r="P255" s="452"/>
      <c r="Q255" s="452"/>
      <c r="R255" s="452"/>
      <c r="S255" s="452"/>
      <c r="T255" s="455"/>
      <c r="U255" s="452"/>
      <c r="V255"/>
      <c r="W255" s="25"/>
      <c r="X255" s="368" t="b">
        <f>T254=TS!D20</f>
        <v>1</v>
      </c>
      <c r="Y255" s="368" t="s">
        <v>377</v>
      </c>
    </row>
    <row r="256" spans="1:25" ht="16.5">
      <c r="I256" s="453"/>
      <c r="J256" s="453"/>
      <c r="K256" s="453"/>
      <c r="L256" s="453"/>
      <c r="M256" s="453"/>
      <c r="N256" s="453"/>
      <c r="O256" s="453"/>
      <c r="P256" s="453"/>
      <c r="Q256" s="453"/>
      <c r="R256" s="453"/>
      <c r="S256" s="453"/>
      <c r="T256" s="453"/>
      <c r="U256" s="453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2"/>
      <c r="J260" s="452"/>
      <c r="K260" s="452"/>
      <c r="L260" s="452"/>
      <c r="M260" s="452"/>
      <c r="N260" s="452"/>
      <c r="O260" s="452"/>
      <c r="P260" s="452"/>
      <c r="Q260" s="452"/>
      <c r="R260" s="452"/>
      <c r="S260" s="452"/>
      <c r="T260" s="452"/>
      <c r="U260" s="452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77" priority="7" operator="equal">
      <formula>"NZ"</formula>
    </cfRule>
    <cfRule type="cellIs" dxfId="476" priority="8" operator="equal">
      <formula>"OK"</formula>
    </cfRule>
  </conditionalFormatting>
  <conditionalFormatting sqref="W255 V4:W253">
    <cfRule type="cellIs" dxfId="475" priority="3" operator="equal">
      <formula>"NZ"</formula>
    </cfRule>
    <cfRule type="cellIs" dxfId="474" priority="4" operator="equal">
      <formula>"OK"</formula>
    </cfRule>
  </conditionalFormatting>
  <conditionalFormatting sqref="W7">
    <cfRule type="cellIs" dxfId="473" priority="2" operator="equal">
      <formula>"×"</formula>
    </cfRule>
  </conditionalFormatting>
  <conditionalFormatting sqref="V1:V2 V4:V253 V257:V1048576">
    <cfRule type="cellIs" dxfId="472" priority="1" operator="equal">
      <formula>"×"</formula>
    </cfRule>
  </conditionalFormatting>
  <pageMargins left="0.5" right="0.5" top="0.3" bottom="1" header="0" footer="0"/>
  <pageSetup paperSize="9" scale="8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Normal="100" workbookViewId="0">
      <pane xSplit="3" ySplit="2" topLeftCell="O243" activePane="bottomRight" state="frozen"/>
      <selection pane="topRight" activeCell="D1" sqref="D1"/>
      <selection pane="bottomLeft" activeCell="A3" sqref="A3"/>
      <selection pane="bottomRight" activeCell="AP252" sqref="AP252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28515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6.85546875" style="90" customWidth="1"/>
    <col min="27" max="27" width="7.140625" style="92" customWidth="1"/>
    <col min="28" max="28" width="7.140625" style="90" hidden="1" customWidth="1"/>
    <col min="29" max="29" width="7.140625" style="92" hidden="1" customWidth="1"/>
    <col min="30" max="30" width="7.140625" style="90" hidden="1" customWidth="1"/>
    <col min="31" max="31" width="7.140625" style="92" hidden="1" customWidth="1"/>
    <col min="32" max="32" width="7.140625" style="90" hidden="1" customWidth="1"/>
    <col min="33" max="33" width="7.140625" style="92" hidden="1" customWidth="1"/>
    <col min="34" max="34" width="7.140625" style="90" hidden="1" customWidth="1"/>
    <col min="35" max="35" width="4.5703125" style="92" hidden="1" customWidth="1"/>
    <col min="36" max="36" width="4.5703125" style="90" hidden="1" customWidth="1"/>
    <col min="37" max="39" width="4.5703125" style="92" hidden="1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462" t="s">
        <v>0</v>
      </c>
      <c r="B1" s="462" t="s">
        <v>1</v>
      </c>
      <c r="C1" s="462" t="s">
        <v>2</v>
      </c>
      <c r="D1" s="463" t="s">
        <v>204</v>
      </c>
      <c r="E1" s="464" t="s">
        <v>262</v>
      </c>
      <c r="F1" s="461" t="s">
        <v>11</v>
      </c>
      <c r="G1" s="461" t="s">
        <v>263</v>
      </c>
      <c r="H1" s="256">
        <f>I1</f>
        <v>45943</v>
      </c>
      <c r="I1" s="246">
        <f>H!C7</f>
        <v>45943</v>
      </c>
      <c r="J1" s="256">
        <f>K1</f>
        <v>45944</v>
      </c>
      <c r="K1" s="246">
        <f>I1+1</f>
        <v>45944</v>
      </c>
      <c r="L1" s="256">
        <f>M1</f>
        <v>45945</v>
      </c>
      <c r="M1" s="246">
        <f t="shared" ref="M1:W1" si="0">K1+1</f>
        <v>45945</v>
      </c>
      <c r="N1" s="256">
        <f>O1</f>
        <v>45946</v>
      </c>
      <c r="O1" s="246">
        <f t="shared" si="0"/>
        <v>45946</v>
      </c>
      <c r="P1" s="256">
        <f>Q1</f>
        <v>45947</v>
      </c>
      <c r="Q1" s="246">
        <f>O1+1</f>
        <v>45947</v>
      </c>
      <c r="R1" s="256">
        <f>S1</f>
        <v>45948</v>
      </c>
      <c r="S1" s="246">
        <f t="shared" si="0"/>
        <v>45948</v>
      </c>
      <c r="T1" s="256">
        <f>U1</f>
        <v>45949</v>
      </c>
      <c r="U1" s="246">
        <f t="shared" si="0"/>
        <v>45949</v>
      </c>
      <c r="V1" s="256">
        <f>W1</f>
        <v>45950</v>
      </c>
      <c r="W1" s="244">
        <f t="shared" si="0"/>
        <v>45950</v>
      </c>
      <c r="X1" s="256">
        <f>Y1</f>
        <v>45951</v>
      </c>
      <c r="Y1" s="244">
        <f t="shared" ref="Y1" si="1">W1+1</f>
        <v>45951</v>
      </c>
      <c r="Z1" s="256">
        <f>AA1</f>
        <v>45952</v>
      </c>
      <c r="AA1" s="244">
        <f t="shared" ref="AA1" si="2">Y1+1</f>
        <v>45952</v>
      </c>
      <c r="AB1" s="256">
        <f>AC1</f>
        <v>45953</v>
      </c>
      <c r="AC1" s="244">
        <f>AA1+1</f>
        <v>45953</v>
      </c>
      <c r="AD1" s="256">
        <f>AE1</f>
        <v>45954</v>
      </c>
      <c r="AE1" s="244">
        <f>AC1+1</f>
        <v>45954</v>
      </c>
      <c r="AF1" s="256">
        <f>AG1</f>
        <v>45955</v>
      </c>
      <c r="AG1" s="244">
        <f>AE1+1</f>
        <v>45955</v>
      </c>
      <c r="AH1" s="256">
        <f>AI1</f>
        <v>45956</v>
      </c>
      <c r="AI1" s="244">
        <f>AG1+1</f>
        <v>45956</v>
      </c>
      <c r="AJ1" s="256">
        <f>AH1+1</f>
        <v>45957</v>
      </c>
      <c r="AK1" s="244">
        <f>AI1+1</f>
        <v>45957</v>
      </c>
      <c r="AL1" s="256">
        <f>AJ1+1</f>
        <v>45958</v>
      </c>
      <c r="AM1" s="244">
        <f>AK1+1</f>
        <v>45958</v>
      </c>
      <c r="AN1" s="469" t="s">
        <v>231</v>
      </c>
      <c r="AO1" s="465" t="s">
        <v>13</v>
      </c>
      <c r="AP1" s="467" t="s">
        <v>15</v>
      </c>
      <c r="AQ1" s="471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462"/>
      <c r="B2" s="462"/>
      <c r="C2" s="462"/>
      <c r="D2" s="463"/>
      <c r="E2" s="464"/>
      <c r="F2" s="461"/>
      <c r="G2" s="461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470"/>
      <c r="AO2" s="466"/>
      <c r="AP2" s="468"/>
      <c r="AQ2" s="471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100.21012838760906</v>
      </c>
      <c r="E5" s="258">
        <v>18.610000000000042</v>
      </c>
      <c r="F5" s="259">
        <f>P!AJ7</f>
        <v>200</v>
      </c>
      <c r="G5" s="259">
        <f t="shared" si="3"/>
        <v>218.61000000000004</v>
      </c>
      <c r="H5" s="291">
        <v>20</v>
      </c>
      <c r="I5" s="292">
        <v>22</v>
      </c>
      <c r="J5" s="291">
        <v>15</v>
      </c>
      <c r="K5" s="292">
        <v>18.5</v>
      </c>
      <c r="L5" s="319">
        <v>20</v>
      </c>
      <c r="M5" s="320">
        <v>15.6</v>
      </c>
      <c r="N5" s="319">
        <v>16</v>
      </c>
      <c r="O5" s="320">
        <v>16</v>
      </c>
      <c r="P5" s="319">
        <v>10</v>
      </c>
      <c r="Q5" s="320">
        <v>7.5</v>
      </c>
      <c r="R5" s="319">
        <v>10</v>
      </c>
      <c r="S5" s="320">
        <v>9.5</v>
      </c>
      <c r="T5" s="319">
        <v>16</v>
      </c>
      <c r="U5" s="320">
        <v>13.5</v>
      </c>
      <c r="V5" s="319">
        <v>15</v>
      </c>
      <c r="W5" s="320">
        <v>15</v>
      </c>
      <c r="X5" s="319">
        <v>20</v>
      </c>
      <c r="Y5" s="320">
        <v>19.399999999999999</v>
      </c>
      <c r="Z5" s="319">
        <v>20</v>
      </c>
      <c r="AA5" s="320">
        <v>20.5</v>
      </c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157.5</v>
      </c>
      <c r="AO5" s="267">
        <f>P!AK7</f>
        <v>85</v>
      </c>
      <c r="AP5" s="268">
        <f t="shared" si="5"/>
        <v>61.110000000000042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121.84516648101271</v>
      </c>
      <c r="E6" s="258">
        <v>49.950000000000017</v>
      </c>
      <c r="F6" s="259">
        <f>P!AJ8</f>
        <v>300</v>
      </c>
      <c r="G6" s="259">
        <f t="shared" si="3"/>
        <v>349.95000000000005</v>
      </c>
      <c r="H6" s="291">
        <v>5</v>
      </c>
      <c r="I6" s="292">
        <v>9</v>
      </c>
      <c r="J6" s="291"/>
      <c r="K6" s="292"/>
      <c r="L6" s="319">
        <v>16</v>
      </c>
      <c r="M6" s="320">
        <v>16</v>
      </c>
      <c r="N6" s="319"/>
      <c r="O6" s="320"/>
      <c r="P6" s="319"/>
      <c r="Q6" s="320"/>
      <c r="R6" s="319"/>
      <c r="S6" s="320"/>
      <c r="T6" s="319">
        <v>234</v>
      </c>
      <c r="U6" s="320">
        <v>238.5</v>
      </c>
      <c r="V6" s="319">
        <v>35</v>
      </c>
      <c r="W6" s="320">
        <v>37</v>
      </c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300.5</v>
      </c>
      <c r="AO6" s="267">
        <f>P!AK8</f>
        <v>122</v>
      </c>
      <c r="AP6" s="268">
        <f t="shared" si="5"/>
        <v>49.450000000000045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143.94174382221362</v>
      </c>
      <c r="E8" s="258">
        <v>26.220000000000006</v>
      </c>
      <c r="F8" s="259">
        <f>P!AJ10</f>
        <v>25</v>
      </c>
      <c r="G8" s="259">
        <f t="shared" si="3"/>
        <v>51.220000000000006</v>
      </c>
      <c r="H8" s="291">
        <v>4</v>
      </c>
      <c r="I8" s="292">
        <v>3</v>
      </c>
      <c r="J8" s="291">
        <v>3</v>
      </c>
      <c r="K8" s="292">
        <v>3</v>
      </c>
      <c r="L8" s="319">
        <v>3</v>
      </c>
      <c r="M8" s="320">
        <v>3</v>
      </c>
      <c r="N8" s="319">
        <v>3</v>
      </c>
      <c r="O8" s="320">
        <v>3</v>
      </c>
      <c r="P8" s="319">
        <v>2</v>
      </c>
      <c r="Q8" s="320">
        <v>2.2999999999999998</v>
      </c>
      <c r="R8" s="319">
        <v>2</v>
      </c>
      <c r="S8" s="320">
        <v>1.8</v>
      </c>
      <c r="T8" s="319">
        <v>3</v>
      </c>
      <c r="U8" s="320">
        <v>2</v>
      </c>
      <c r="V8" s="319">
        <v>3</v>
      </c>
      <c r="W8" s="320">
        <v>2.5</v>
      </c>
      <c r="X8" s="319">
        <v>4</v>
      </c>
      <c r="Y8" s="320">
        <v>3.38</v>
      </c>
      <c r="Z8" s="319">
        <v>4</v>
      </c>
      <c r="AA8" s="320">
        <v>4</v>
      </c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27.98</v>
      </c>
      <c r="AO8" s="267">
        <f>P!AK10</f>
        <v>155</v>
      </c>
      <c r="AP8" s="268">
        <f t="shared" si="5"/>
        <v>23.240000000000006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161.26059791484607</v>
      </c>
      <c r="E9" s="258">
        <v>33.019999999999996</v>
      </c>
      <c r="F9" s="259">
        <f>P!AJ11</f>
        <v>30</v>
      </c>
      <c r="G9" s="259">
        <f t="shared" si="3"/>
        <v>63.019999999999996</v>
      </c>
      <c r="H9" s="291"/>
      <c r="I9" s="292">
        <v>2</v>
      </c>
      <c r="J9" s="291">
        <v>2</v>
      </c>
      <c r="K9" s="292">
        <v>2</v>
      </c>
      <c r="L9" s="319"/>
      <c r="M9" s="320">
        <v>0.5</v>
      </c>
      <c r="N9" s="319">
        <v>2</v>
      </c>
      <c r="O9" s="320">
        <v>2</v>
      </c>
      <c r="P9" s="319"/>
      <c r="Q9" s="320">
        <v>0.3</v>
      </c>
      <c r="R9" s="319"/>
      <c r="S9" s="320">
        <v>0.5</v>
      </c>
      <c r="T9" s="319">
        <v>2</v>
      </c>
      <c r="U9" s="320">
        <v>2</v>
      </c>
      <c r="V9" s="319"/>
      <c r="W9" s="320">
        <v>1</v>
      </c>
      <c r="X9" s="319">
        <v>2</v>
      </c>
      <c r="Y9" s="320">
        <v>2</v>
      </c>
      <c r="Z9" s="319">
        <v>4</v>
      </c>
      <c r="AA9" s="320">
        <v>4</v>
      </c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16.3</v>
      </c>
      <c r="AO9" s="267">
        <f>P!AK11</f>
        <v>160</v>
      </c>
      <c r="AP9" s="268">
        <f t="shared" si="5"/>
        <v>46.72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130.05801514698564</v>
      </c>
      <c r="E10" s="258">
        <v>33.450000000000003</v>
      </c>
      <c r="F10" s="259">
        <f>P!AJ12</f>
        <v>0</v>
      </c>
      <c r="G10" s="259">
        <f t="shared" si="3"/>
        <v>33.450000000000003</v>
      </c>
      <c r="H10" s="291"/>
      <c r="I10" s="292">
        <v>3</v>
      </c>
      <c r="J10" s="291"/>
      <c r="K10" s="292"/>
      <c r="L10" s="319">
        <v>2</v>
      </c>
      <c r="M10" s="320">
        <v>1.5</v>
      </c>
      <c r="N10" s="319"/>
      <c r="O10" s="320"/>
      <c r="P10" s="319">
        <v>2</v>
      </c>
      <c r="Q10" s="320"/>
      <c r="R10" s="319">
        <v>2</v>
      </c>
      <c r="S10" s="320">
        <v>1</v>
      </c>
      <c r="T10" s="319"/>
      <c r="U10" s="320"/>
      <c r="V10" s="319">
        <v>2</v>
      </c>
      <c r="W10" s="320">
        <v>2</v>
      </c>
      <c r="X10" s="319">
        <v>2</v>
      </c>
      <c r="Y10" s="320">
        <v>4</v>
      </c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11.5</v>
      </c>
      <c r="AO10" s="267">
        <f>P!AK12</f>
        <v>130.05801514698564</v>
      </c>
      <c r="AP10" s="268">
        <f t="shared" si="5"/>
        <v>21.950000000000003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58</v>
      </c>
      <c r="E12" s="258">
        <v>0</v>
      </c>
      <c r="F12" s="259">
        <f>P!AJ14</f>
        <v>6</v>
      </c>
      <c r="G12" s="259">
        <f t="shared" si="3"/>
        <v>6</v>
      </c>
      <c r="H12" s="291"/>
      <c r="I12" s="292"/>
      <c r="J12" s="291"/>
      <c r="K12" s="292"/>
      <c r="L12" s="319">
        <v>2</v>
      </c>
      <c r="M12" s="320">
        <v>2</v>
      </c>
      <c r="N12" s="319"/>
      <c r="O12" s="320"/>
      <c r="P12" s="319"/>
      <c r="Q12" s="320"/>
      <c r="R12" s="319"/>
      <c r="S12" s="320"/>
      <c r="T12" s="319"/>
      <c r="U12" s="320"/>
      <c r="V12" s="319">
        <v>4</v>
      </c>
      <c r="W12" s="320">
        <v>4</v>
      </c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6</v>
      </c>
      <c r="AO12" s="267">
        <f>P!AK14</f>
        <v>58.666666666666664</v>
      </c>
      <c r="AP12" s="268">
        <f t="shared" si="5"/>
        <v>0</v>
      </c>
      <c r="AQ12" s="85" t="str">
        <f t="shared" si="6"/>
        <v>০</v>
      </c>
    </row>
    <row r="13" spans="1:55">
      <c r="A13" s="83">
        <v>11</v>
      </c>
      <c r="B13" s="107" t="s">
        <v>25</v>
      </c>
      <c r="C13" s="83" t="s">
        <v>26</v>
      </c>
      <c r="D13" s="258">
        <v>179.99999999977095</v>
      </c>
      <c r="E13" s="258">
        <v>12.5</v>
      </c>
      <c r="F13" s="259">
        <f>P!AJ15</f>
        <v>140</v>
      </c>
      <c r="G13" s="259">
        <f>E13+F13</f>
        <v>152.5</v>
      </c>
      <c r="H13" s="291">
        <v>13</v>
      </c>
      <c r="I13" s="292">
        <v>16</v>
      </c>
      <c r="J13" s="291">
        <v>5</v>
      </c>
      <c r="K13" s="292">
        <v>5</v>
      </c>
      <c r="L13" s="319">
        <v>12</v>
      </c>
      <c r="M13" s="320">
        <v>16</v>
      </c>
      <c r="N13" s="319">
        <v>6</v>
      </c>
      <c r="O13" s="320">
        <v>4</v>
      </c>
      <c r="P13" s="319">
        <v>4</v>
      </c>
      <c r="Q13" s="320">
        <v>6</v>
      </c>
      <c r="R13" s="319">
        <v>4</v>
      </c>
      <c r="S13" s="320">
        <v>3</v>
      </c>
      <c r="T13" s="319">
        <v>57</v>
      </c>
      <c r="U13" s="320">
        <v>68.5</v>
      </c>
      <c r="V13" s="319">
        <v>17</v>
      </c>
      <c r="W13" s="320">
        <v>17</v>
      </c>
      <c r="X13" s="319">
        <v>10</v>
      </c>
      <c r="Y13" s="320">
        <v>8</v>
      </c>
      <c r="Z13" s="319">
        <v>9</v>
      </c>
      <c r="AA13" s="320">
        <v>5</v>
      </c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148.5</v>
      </c>
      <c r="AO13" s="267">
        <f>P!AK15</f>
        <v>181.96428571428572</v>
      </c>
      <c r="AP13" s="268">
        <f t="shared" si="5"/>
        <v>4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416.64582290532582</v>
      </c>
      <c r="E14" s="258">
        <v>0.51999999999999869</v>
      </c>
      <c r="F14" s="259">
        <f>P!AJ16</f>
        <v>4</v>
      </c>
      <c r="G14" s="259">
        <f t="shared" si="3"/>
        <v>4.5199999999999987</v>
      </c>
      <c r="H14" s="291">
        <v>0.3</v>
      </c>
      <c r="I14" s="292"/>
      <c r="J14" s="291">
        <v>0.2</v>
      </c>
      <c r="K14" s="292">
        <v>0.2</v>
      </c>
      <c r="L14" s="319">
        <v>0.3</v>
      </c>
      <c r="M14" s="320">
        <v>0.15</v>
      </c>
      <c r="N14" s="319">
        <v>0.3</v>
      </c>
      <c r="O14" s="320">
        <v>0.3</v>
      </c>
      <c r="P14" s="319">
        <v>0.2</v>
      </c>
      <c r="Q14" s="320">
        <v>1.5</v>
      </c>
      <c r="R14" s="319">
        <v>0.2</v>
      </c>
      <c r="S14" s="320"/>
      <c r="T14" s="319"/>
      <c r="U14" s="320"/>
      <c r="V14" s="319">
        <v>0.3</v>
      </c>
      <c r="W14" s="320">
        <v>0.3</v>
      </c>
      <c r="X14" s="319">
        <v>0.3</v>
      </c>
      <c r="Y14" s="320">
        <v>0.3</v>
      </c>
      <c r="Z14" s="319">
        <v>0.8</v>
      </c>
      <c r="AA14" s="320">
        <v>0.4</v>
      </c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3.1499999999999995</v>
      </c>
      <c r="AO14" s="267">
        <f>P!AK16</f>
        <v>320</v>
      </c>
      <c r="AP14" s="268">
        <f t="shared" si="5"/>
        <v>1.3699999999999992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39.999999371098916</v>
      </c>
      <c r="E15" s="258">
        <v>18.799999999999997</v>
      </c>
      <c r="F15" s="259">
        <f>P!AJ17</f>
        <v>50</v>
      </c>
      <c r="G15" s="259">
        <f t="shared" si="3"/>
        <v>68.8</v>
      </c>
      <c r="H15" s="291">
        <v>3</v>
      </c>
      <c r="I15" s="292"/>
      <c r="J15" s="291">
        <v>1</v>
      </c>
      <c r="K15" s="292">
        <v>1</v>
      </c>
      <c r="L15" s="319">
        <v>5</v>
      </c>
      <c r="M15" s="320">
        <v>3</v>
      </c>
      <c r="N15" s="319">
        <v>2</v>
      </c>
      <c r="O15" s="320">
        <v>1</v>
      </c>
      <c r="P15" s="319">
        <v>1</v>
      </c>
      <c r="Q15" s="320"/>
      <c r="R15" s="319">
        <v>1</v>
      </c>
      <c r="S15" s="320"/>
      <c r="T15" s="319">
        <v>25</v>
      </c>
      <c r="U15" s="320">
        <v>25</v>
      </c>
      <c r="V15" s="319">
        <v>6</v>
      </c>
      <c r="W15" s="320">
        <v>6</v>
      </c>
      <c r="X15" s="319">
        <v>1</v>
      </c>
      <c r="Y15" s="320">
        <v>1</v>
      </c>
      <c r="Z15" s="319">
        <v>2</v>
      </c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37</v>
      </c>
      <c r="AO15" s="267">
        <f>P!AK17</f>
        <v>40</v>
      </c>
      <c r="AP15" s="268">
        <f t="shared" si="5"/>
        <v>31.799999999999997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260.86956521739131</v>
      </c>
      <c r="E17" s="258">
        <v>0.45000000000000018</v>
      </c>
      <c r="F17" s="259">
        <f>P!AJ19</f>
        <v>1.4</v>
      </c>
      <c r="G17" s="259">
        <f t="shared" si="3"/>
        <v>1.85</v>
      </c>
      <c r="H17" s="291"/>
      <c r="I17" s="292"/>
      <c r="J17" s="291"/>
      <c r="K17" s="292"/>
      <c r="L17" s="319">
        <v>0.2</v>
      </c>
      <c r="M17" s="320">
        <v>0.2</v>
      </c>
      <c r="N17" s="319"/>
      <c r="O17" s="320"/>
      <c r="P17" s="319"/>
      <c r="Q17" s="320"/>
      <c r="R17" s="319"/>
      <c r="S17" s="320"/>
      <c r="T17" s="319">
        <v>1</v>
      </c>
      <c r="U17" s="320">
        <v>1</v>
      </c>
      <c r="V17" s="319">
        <v>0.5</v>
      </c>
      <c r="W17" s="320">
        <v>0.45</v>
      </c>
      <c r="X17" s="319"/>
      <c r="Y17" s="320"/>
      <c r="Z17" s="319">
        <v>0.1</v>
      </c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1.65</v>
      </c>
      <c r="AO17" s="267">
        <f>P!AK19</f>
        <v>407.14285714285717</v>
      </c>
      <c r="AP17" s="268">
        <f t="shared" si="5"/>
        <v>0.20000000000000018</v>
      </c>
      <c r="AQ17" s="85" t="str">
        <f t="shared" si="6"/>
        <v>NZ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0.5</v>
      </c>
      <c r="F18" s="259">
        <f>P!AJ20</f>
        <v>1</v>
      </c>
      <c r="G18" s="259">
        <f t="shared" si="3"/>
        <v>1.5</v>
      </c>
      <c r="H18" s="291">
        <v>0.2</v>
      </c>
      <c r="I18" s="292">
        <v>0.1</v>
      </c>
      <c r="J18" s="291"/>
      <c r="K18" s="292">
        <v>0.5</v>
      </c>
      <c r="L18" s="319">
        <v>0.5</v>
      </c>
      <c r="M18" s="320">
        <v>0.5</v>
      </c>
      <c r="N18" s="319"/>
      <c r="O18" s="320"/>
      <c r="P18" s="319"/>
      <c r="Q18" s="320"/>
      <c r="R18" s="319"/>
      <c r="S18" s="320"/>
      <c r="T18" s="319"/>
      <c r="U18" s="320"/>
      <c r="V18" s="319">
        <v>1</v>
      </c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1.1000000000000001</v>
      </c>
      <c r="AO18" s="267">
        <f>P!AK20</f>
        <v>180</v>
      </c>
      <c r="AP18" s="268">
        <f t="shared" si="5"/>
        <v>0.39999999999999991</v>
      </c>
      <c r="AQ18" s="85" t="str">
        <f t="shared" si="6"/>
        <v>NZ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59.999999999982975</v>
      </c>
      <c r="E19" s="258">
        <v>30</v>
      </c>
      <c r="F19" s="259">
        <f>P!AJ21</f>
        <v>126</v>
      </c>
      <c r="G19" s="259">
        <f t="shared" si="3"/>
        <v>156</v>
      </c>
      <c r="H19" s="291">
        <v>8</v>
      </c>
      <c r="I19" s="292">
        <v>13</v>
      </c>
      <c r="J19" s="291">
        <v>5</v>
      </c>
      <c r="K19" s="292">
        <v>6</v>
      </c>
      <c r="L19" s="319">
        <v>10</v>
      </c>
      <c r="M19" s="320">
        <v>11</v>
      </c>
      <c r="N19" s="319">
        <v>4</v>
      </c>
      <c r="O19" s="320">
        <v>5</v>
      </c>
      <c r="P19" s="319">
        <v>3</v>
      </c>
      <c r="Q19" s="320">
        <v>2</v>
      </c>
      <c r="R19" s="319">
        <v>3</v>
      </c>
      <c r="S19" s="320">
        <v>3</v>
      </c>
      <c r="T19" s="319">
        <v>35</v>
      </c>
      <c r="U19" s="320">
        <v>9</v>
      </c>
      <c r="V19" s="319">
        <v>12</v>
      </c>
      <c r="W19" s="320">
        <v>17</v>
      </c>
      <c r="X19" s="319">
        <v>8</v>
      </c>
      <c r="Y19" s="320">
        <v>15</v>
      </c>
      <c r="Z19" s="319">
        <v>8</v>
      </c>
      <c r="AA19" s="320">
        <v>11</v>
      </c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92</v>
      </c>
      <c r="AO19" s="267">
        <f>P!AK21</f>
        <v>60</v>
      </c>
      <c r="AP19" s="268">
        <f t="shared" si="5"/>
        <v>64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920.00810783419479</v>
      </c>
      <c r="E20" s="258">
        <v>1.0100000000000016</v>
      </c>
      <c r="F20" s="259">
        <f>P!AJ22</f>
        <v>14</v>
      </c>
      <c r="G20" s="259">
        <f t="shared" si="3"/>
        <v>15.010000000000002</v>
      </c>
      <c r="H20" s="291">
        <v>1</v>
      </c>
      <c r="I20" s="292">
        <v>1</v>
      </c>
      <c r="J20" s="291">
        <v>0.2</v>
      </c>
      <c r="K20" s="292">
        <v>0.98</v>
      </c>
      <c r="L20" s="319">
        <v>3</v>
      </c>
      <c r="M20" s="320">
        <v>2.9</v>
      </c>
      <c r="N20" s="319">
        <v>0.2</v>
      </c>
      <c r="O20" s="320">
        <v>1</v>
      </c>
      <c r="P20" s="319">
        <v>0.2</v>
      </c>
      <c r="Q20" s="320"/>
      <c r="R20" s="319">
        <v>0.2</v>
      </c>
      <c r="S20" s="320"/>
      <c r="T20" s="319">
        <v>8</v>
      </c>
      <c r="U20" s="320">
        <v>6.2</v>
      </c>
      <c r="V20" s="319">
        <v>1.5</v>
      </c>
      <c r="W20" s="320">
        <v>1.7</v>
      </c>
      <c r="X20" s="319">
        <v>0.2</v>
      </c>
      <c r="Y20" s="320">
        <v>0.75</v>
      </c>
      <c r="Z20" s="319">
        <v>0.5</v>
      </c>
      <c r="AA20" s="320">
        <v>0.4</v>
      </c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14.93</v>
      </c>
      <c r="AO20" s="267">
        <f>P!AK22</f>
        <v>955</v>
      </c>
      <c r="AP20" s="268">
        <f t="shared" si="5"/>
        <v>8.0000000000001847E-2</v>
      </c>
      <c r="AQ20" s="85" t="str">
        <f t="shared" si="6"/>
        <v>NZ</v>
      </c>
    </row>
    <row r="21" spans="1:44">
      <c r="A21" s="83">
        <v>19</v>
      </c>
      <c r="B21" s="107" t="s">
        <v>33</v>
      </c>
      <c r="C21" s="83" t="s">
        <v>9</v>
      </c>
      <c r="D21" s="258">
        <v>187.69230769230768</v>
      </c>
      <c r="E21" s="258">
        <v>1</v>
      </c>
      <c r="F21" s="259">
        <f>P!AJ23</f>
        <v>6</v>
      </c>
      <c r="G21" s="259">
        <f t="shared" si="3"/>
        <v>7</v>
      </c>
      <c r="H21" s="291">
        <v>0.2</v>
      </c>
      <c r="I21" s="292"/>
      <c r="J21" s="291"/>
      <c r="K21" s="292"/>
      <c r="L21" s="319">
        <v>1</v>
      </c>
      <c r="M21" s="320">
        <v>1</v>
      </c>
      <c r="N21" s="319"/>
      <c r="O21" s="320"/>
      <c r="P21" s="319"/>
      <c r="Q21" s="320"/>
      <c r="R21" s="319"/>
      <c r="S21" s="320"/>
      <c r="T21" s="319">
        <v>5</v>
      </c>
      <c r="U21" s="320">
        <v>2.8</v>
      </c>
      <c r="V21" s="319">
        <v>2</v>
      </c>
      <c r="W21" s="320">
        <v>3</v>
      </c>
      <c r="X21" s="319"/>
      <c r="Y21" s="320"/>
      <c r="Z21" s="319">
        <v>0.2</v>
      </c>
      <c r="AA21" s="320">
        <v>0.2</v>
      </c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7</v>
      </c>
      <c r="AO21" s="267">
        <f>P!AK23</f>
        <v>180</v>
      </c>
      <c r="AP21" s="268">
        <f t="shared" si="5"/>
        <v>0</v>
      </c>
      <c r="AQ21" s="85" t="str">
        <f t="shared" si="6"/>
        <v>০</v>
      </c>
    </row>
    <row r="22" spans="1:44">
      <c r="A22" s="83">
        <v>20</v>
      </c>
      <c r="B22" s="107" t="s">
        <v>34</v>
      </c>
      <c r="C22" s="83" t="s">
        <v>31</v>
      </c>
      <c r="D22" s="258">
        <v>2.5462272276633651</v>
      </c>
      <c r="E22" s="258">
        <v>858</v>
      </c>
      <c r="F22" s="259">
        <f>P!AJ24</f>
        <v>0</v>
      </c>
      <c r="G22" s="259">
        <f t="shared" si="3"/>
        <v>858</v>
      </c>
      <c r="H22" s="291">
        <v>28</v>
      </c>
      <c r="I22" s="292">
        <v>60</v>
      </c>
      <c r="J22" s="291"/>
      <c r="K22" s="292">
        <v>45</v>
      </c>
      <c r="L22" s="319">
        <v>80</v>
      </c>
      <c r="M22" s="320">
        <v>150</v>
      </c>
      <c r="N22" s="319"/>
      <c r="O22" s="320">
        <v>10</v>
      </c>
      <c r="P22" s="319"/>
      <c r="Q22" s="320">
        <v>15</v>
      </c>
      <c r="R22" s="319"/>
      <c r="S22" s="320">
        <v>5</v>
      </c>
      <c r="T22" s="319"/>
      <c r="U22" s="320">
        <v>10</v>
      </c>
      <c r="V22" s="319"/>
      <c r="W22" s="320">
        <v>80</v>
      </c>
      <c r="X22" s="319">
        <v>50</v>
      </c>
      <c r="Y22" s="320">
        <v>120</v>
      </c>
      <c r="Z22" s="319">
        <v>25</v>
      </c>
      <c r="AA22" s="320">
        <v>50</v>
      </c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545</v>
      </c>
      <c r="AO22" s="267">
        <f>P!AK24</f>
        <v>2.5462272276633651</v>
      </c>
      <c r="AP22" s="268">
        <f t="shared" si="5"/>
        <v>313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1</v>
      </c>
      <c r="G23" s="259">
        <f t="shared" si="3"/>
        <v>1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>
        <v>1</v>
      </c>
      <c r="W23" s="320">
        <v>1</v>
      </c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1</v>
      </c>
      <c r="AO23" s="267">
        <f>P!AK25</f>
        <v>180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0.39999999999999991</v>
      </c>
      <c r="F27" s="259">
        <f>P!AJ29</f>
        <v>1</v>
      </c>
      <c r="G27" s="259">
        <f t="shared" si="3"/>
        <v>1.4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>
        <v>1</v>
      </c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240</v>
      </c>
      <c r="AP27" s="268">
        <f t="shared" si="5"/>
        <v>1.4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1</v>
      </c>
      <c r="G28" s="259">
        <f t="shared" si="3"/>
        <v>1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>
        <v>1</v>
      </c>
      <c r="W28" s="320">
        <v>1</v>
      </c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1</v>
      </c>
      <c r="AO28" s="267">
        <f>P!AK30</f>
        <v>100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299999.99999999994</v>
      </c>
      <c r="E29" s="258">
        <v>0</v>
      </c>
      <c r="F29" s="259">
        <f>P!AJ31</f>
        <v>4.0000000000000001E-3</v>
      </c>
      <c r="G29" s="259">
        <f t="shared" si="3"/>
        <v>4.0000000000000001E-3</v>
      </c>
      <c r="H29" s="291"/>
      <c r="I29" s="292"/>
      <c r="J29" s="291"/>
      <c r="K29" s="292"/>
      <c r="L29" s="319">
        <v>1E-3</v>
      </c>
      <c r="M29" s="320">
        <v>2E-3</v>
      </c>
      <c r="N29" s="319"/>
      <c r="O29" s="320"/>
      <c r="P29" s="319"/>
      <c r="Q29" s="320"/>
      <c r="R29" s="319"/>
      <c r="S29" s="320"/>
      <c r="T29" s="319"/>
      <c r="U29" s="320"/>
      <c r="V29" s="319">
        <v>2E-3</v>
      </c>
      <c r="W29" s="320">
        <v>2E-3</v>
      </c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4.0000000000000001E-3</v>
      </c>
      <c r="AO29" s="267">
        <f>P!AK31</f>
        <v>300000</v>
      </c>
      <c r="AP29" s="268">
        <f t="shared" si="5"/>
        <v>0</v>
      </c>
      <c r="AQ29" s="85" t="str">
        <f t="shared" si="6"/>
        <v>০</v>
      </c>
    </row>
    <row r="30" spans="1:44">
      <c r="A30" s="83">
        <v>28</v>
      </c>
      <c r="B30" s="107" t="s">
        <v>41</v>
      </c>
      <c r="C30" s="83" t="s">
        <v>9</v>
      </c>
      <c r="D30" s="258">
        <v>2400</v>
      </c>
      <c r="E30" s="258">
        <v>0</v>
      </c>
      <c r="F30" s="259">
        <f>P!AJ32</f>
        <v>0.35</v>
      </c>
      <c r="G30" s="259">
        <f t="shared" si="3"/>
        <v>0.35</v>
      </c>
      <c r="H30" s="291">
        <v>0.01</v>
      </c>
      <c r="I30" s="292"/>
      <c r="J30" s="291"/>
      <c r="K30" s="292"/>
      <c r="L30" s="319">
        <v>2.5000000000000001E-2</v>
      </c>
      <c r="M30" s="320">
        <v>2.5000000000000001E-2</v>
      </c>
      <c r="N30" s="319"/>
      <c r="O30" s="320"/>
      <c r="P30" s="319"/>
      <c r="Q30" s="320"/>
      <c r="R30" s="319"/>
      <c r="S30" s="320"/>
      <c r="T30" s="319">
        <v>0.3</v>
      </c>
      <c r="U30" s="320">
        <v>0.3</v>
      </c>
      <c r="V30" s="319">
        <v>2.5000000000000001E-2</v>
      </c>
      <c r="W30" s="320">
        <v>2.5000000000000001E-2</v>
      </c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0.35000000000000003</v>
      </c>
      <c r="AO30" s="267">
        <f>P!AK32</f>
        <v>2457.1428571428573</v>
      </c>
      <c r="AP30" s="268">
        <f t="shared" si="5"/>
        <v>0</v>
      </c>
      <c r="AQ30" s="85" t="str">
        <f t="shared" si="6"/>
        <v>০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/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>
        <v>0.5</v>
      </c>
      <c r="Y31" s="320"/>
      <c r="Z31" s="319">
        <v>0.25</v>
      </c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/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139.36136274638145</v>
      </c>
      <c r="E34" s="258">
        <v>16</v>
      </c>
      <c r="F34" s="259">
        <f>P!AJ36</f>
        <v>32</v>
      </c>
      <c r="G34" s="259">
        <f t="shared" si="3"/>
        <v>48</v>
      </c>
      <c r="H34" s="291">
        <v>3</v>
      </c>
      <c r="I34" s="292">
        <v>10</v>
      </c>
      <c r="J34" s="291">
        <v>2</v>
      </c>
      <c r="K34" s="292">
        <v>1</v>
      </c>
      <c r="L34" s="319">
        <v>3</v>
      </c>
      <c r="M34" s="320">
        <v>3</v>
      </c>
      <c r="N34" s="319">
        <v>2</v>
      </c>
      <c r="O34" s="320">
        <v>2</v>
      </c>
      <c r="P34" s="319">
        <v>1</v>
      </c>
      <c r="Q34" s="320">
        <v>1</v>
      </c>
      <c r="R34" s="319">
        <v>1</v>
      </c>
      <c r="S34" s="320">
        <v>1</v>
      </c>
      <c r="T34" s="319">
        <v>4</v>
      </c>
      <c r="U34" s="320">
        <v>2</v>
      </c>
      <c r="V34" s="319">
        <v>5</v>
      </c>
      <c r="W34" s="320">
        <v>5</v>
      </c>
      <c r="X34" s="319">
        <v>2</v>
      </c>
      <c r="Y34" s="320">
        <v>2</v>
      </c>
      <c r="Z34" s="319">
        <v>2</v>
      </c>
      <c r="AA34" s="320">
        <v>3</v>
      </c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30</v>
      </c>
      <c r="AO34" s="267">
        <f>P!AK36</f>
        <v>135</v>
      </c>
      <c r="AP34" s="268">
        <f t="shared" si="5"/>
        <v>18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4</v>
      </c>
      <c r="G35" s="259">
        <f t="shared" si="3"/>
        <v>4</v>
      </c>
      <c r="H35" s="291">
        <v>0.7</v>
      </c>
      <c r="I35" s="292"/>
      <c r="J35" s="291"/>
      <c r="K35" s="292"/>
      <c r="L35" s="319">
        <v>1</v>
      </c>
      <c r="M35" s="320">
        <v>1.5</v>
      </c>
      <c r="N35" s="319"/>
      <c r="O35" s="320"/>
      <c r="P35" s="319"/>
      <c r="Q35" s="320"/>
      <c r="R35" s="319"/>
      <c r="S35" s="320"/>
      <c r="T35" s="319"/>
      <c r="U35" s="320"/>
      <c r="V35" s="319">
        <v>3</v>
      </c>
      <c r="W35" s="320">
        <v>2</v>
      </c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3.5</v>
      </c>
      <c r="AO35" s="267">
        <f>P!AK37</f>
        <v>170</v>
      </c>
      <c r="AP35" s="268">
        <f t="shared" si="5"/>
        <v>0.5</v>
      </c>
      <c r="AQ35" s="85" t="str">
        <f t="shared" si="6"/>
        <v>NZ</v>
      </c>
    </row>
    <row r="36" spans="1:43">
      <c r="A36" s="83">
        <v>34</v>
      </c>
      <c r="B36" s="107" t="s">
        <v>46</v>
      </c>
      <c r="C36" s="83" t="s">
        <v>9</v>
      </c>
      <c r="D36" s="258">
        <v>442.85714285714283</v>
      </c>
      <c r="E36" s="258">
        <v>2</v>
      </c>
      <c r="F36" s="259">
        <f>P!AJ38</f>
        <v>3.5</v>
      </c>
      <c r="G36" s="259">
        <f t="shared" si="3"/>
        <v>5.5</v>
      </c>
      <c r="H36" s="291">
        <v>0.1</v>
      </c>
      <c r="I36" s="292">
        <v>0.1</v>
      </c>
      <c r="J36" s="291"/>
      <c r="K36" s="292"/>
      <c r="L36" s="319">
        <v>0.2</v>
      </c>
      <c r="M36" s="320">
        <v>0.35</v>
      </c>
      <c r="N36" s="319"/>
      <c r="O36" s="320"/>
      <c r="P36" s="319"/>
      <c r="Q36" s="320"/>
      <c r="R36" s="319"/>
      <c r="S36" s="320"/>
      <c r="T36" s="319">
        <v>3</v>
      </c>
      <c r="U36" s="320">
        <v>4.05</v>
      </c>
      <c r="V36" s="319">
        <v>0.5</v>
      </c>
      <c r="W36" s="320">
        <v>1</v>
      </c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5.5</v>
      </c>
      <c r="AO36" s="267">
        <f>P!AK38</f>
        <v>450</v>
      </c>
      <c r="AP36" s="268">
        <f t="shared" si="5"/>
        <v>0</v>
      </c>
      <c r="AQ36" s="85" t="str">
        <f t="shared" si="6"/>
        <v>০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1</v>
      </c>
      <c r="G38" s="259">
        <f t="shared" si="3"/>
        <v>1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v>0</v>
      </c>
      <c r="T38" s="319"/>
      <c r="U38" s="331">
        <v>1</v>
      </c>
      <c r="V38" s="319"/>
      <c r="W38" s="331">
        <v>0</v>
      </c>
      <c r="X38" s="319"/>
      <c r="Y38" s="331">
        <v>0</v>
      </c>
      <c r="Z38" s="319"/>
      <c r="AA38" s="331"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1</v>
      </c>
      <c r="AO38" s="327">
        <f>P!AK40</f>
        <v>120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80.298507462686572</v>
      </c>
      <c r="E39" s="258">
        <v>0</v>
      </c>
      <c r="F39" s="259">
        <f>P!AJ41</f>
        <v>105</v>
      </c>
      <c r="G39" s="259">
        <f t="shared" si="3"/>
        <v>105</v>
      </c>
      <c r="H39" s="326">
        <v>10</v>
      </c>
      <c r="I39" s="331">
        <f>P!D41</f>
        <v>10</v>
      </c>
      <c r="J39" s="326">
        <v>3</v>
      </c>
      <c r="K39" s="331">
        <f>P!F41</f>
        <v>0</v>
      </c>
      <c r="L39" s="332">
        <v>25</v>
      </c>
      <c r="M39" s="331">
        <f>P!H41</f>
        <v>25</v>
      </c>
      <c r="N39" s="332"/>
      <c r="O39" s="331">
        <f>P!J41</f>
        <v>0</v>
      </c>
      <c r="P39" s="332"/>
      <c r="Q39" s="331">
        <f>P!L41</f>
        <v>0</v>
      </c>
      <c r="R39" s="332"/>
      <c r="S39" s="331">
        <v>0</v>
      </c>
      <c r="T39" s="332">
        <v>5</v>
      </c>
      <c r="U39" s="331">
        <v>5</v>
      </c>
      <c r="V39" s="332">
        <v>65</v>
      </c>
      <c r="W39" s="331">
        <v>65</v>
      </c>
      <c r="X39" s="332"/>
      <c r="Y39" s="331">
        <v>0</v>
      </c>
      <c r="Z39" s="332"/>
      <c r="AA39" s="331"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105</v>
      </c>
      <c r="AO39" s="339">
        <f>P!AK41</f>
        <v>76.666666666666671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101.875</v>
      </c>
      <c r="E40" s="258">
        <v>0</v>
      </c>
      <c r="F40" s="259">
        <f>P!AJ42</f>
        <v>3</v>
      </c>
      <c r="G40" s="259">
        <f t="shared" si="3"/>
        <v>3</v>
      </c>
      <c r="H40" s="326">
        <v>0.5</v>
      </c>
      <c r="I40" s="331">
        <f>P!D42</f>
        <v>0.5</v>
      </c>
      <c r="J40" s="326"/>
      <c r="K40" s="331">
        <f>P!F42</f>
        <v>0</v>
      </c>
      <c r="L40" s="332">
        <v>0.1</v>
      </c>
      <c r="M40" s="331">
        <f>P!H42</f>
        <v>1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v>0</v>
      </c>
      <c r="T40" s="332"/>
      <c r="U40" s="331">
        <v>0</v>
      </c>
      <c r="V40" s="332">
        <v>1.5</v>
      </c>
      <c r="W40" s="331">
        <v>1.5</v>
      </c>
      <c r="X40" s="332"/>
      <c r="Y40" s="331">
        <v>0</v>
      </c>
      <c r="Z40" s="332"/>
      <c r="AA40" s="331"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3</v>
      </c>
      <c r="AO40" s="339">
        <f>P!AK42</f>
        <v>86.666666666666671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1992</v>
      </c>
      <c r="F41" s="259">
        <f>P!AJ43</f>
        <v>0</v>
      </c>
      <c r="G41" s="259">
        <f t="shared" si="3"/>
        <v>1992</v>
      </c>
      <c r="H41" s="291"/>
      <c r="I41" s="292">
        <v>15</v>
      </c>
      <c r="J41" s="291"/>
      <c r="K41" s="292">
        <v>10</v>
      </c>
      <c r="L41" s="319"/>
      <c r="M41" s="320">
        <v>15</v>
      </c>
      <c r="N41" s="319"/>
      <c r="O41" s="320">
        <v>10</v>
      </c>
      <c r="P41" s="319"/>
      <c r="Q41" s="320">
        <v>10</v>
      </c>
      <c r="R41" s="319"/>
      <c r="S41" s="320">
        <v>5</v>
      </c>
      <c r="T41" s="319">
        <v>1290</v>
      </c>
      <c r="U41" s="320">
        <v>1290</v>
      </c>
      <c r="V41" s="319"/>
      <c r="W41" s="320">
        <v>5</v>
      </c>
      <c r="X41" s="319"/>
      <c r="Y41" s="320">
        <v>10</v>
      </c>
      <c r="Z41" s="319"/>
      <c r="AA41" s="320">
        <v>15</v>
      </c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1385</v>
      </c>
      <c r="AO41" s="329">
        <f>P!AK43</f>
        <v>8</v>
      </c>
      <c r="AP41" s="330">
        <f t="shared" si="5"/>
        <v>607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10.284074557272373</v>
      </c>
      <c r="E45" s="258">
        <v>1942</v>
      </c>
      <c r="F45" s="259">
        <f>P!AJ47</f>
        <v>1000</v>
      </c>
      <c r="G45" s="259">
        <f t="shared" si="3"/>
        <v>2942</v>
      </c>
      <c r="H45" s="291"/>
      <c r="I45" s="292">
        <v>75</v>
      </c>
      <c r="J45" s="291"/>
      <c r="K45" s="292">
        <v>63</v>
      </c>
      <c r="L45" s="319"/>
      <c r="M45" s="320">
        <v>66</v>
      </c>
      <c r="N45" s="319"/>
      <c r="O45" s="320">
        <v>63</v>
      </c>
      <c r="P45" s="319"/>
      <c r="Q45" s="320">
        <v>45</v>
      </c>
      <c r="R45" s="319"/>
      <c r="S45" s="320">
        <v>52</v>
      </c>
      <c r="T45" s="319">
        <v>1290</v>
      </c>
      <c r="U45" s="320">
        <v>1350</v>
      </c>
      <c r="V45" s="319"/>
      <c r="W45" s="320">
        <v>63</v>
      </c>
      <c r="X45" s="319"/>
      <c r="Y45" s="320">
        <v>52</v>
      </c>
      <c r="Z45" s="319"/>
      <c r="AA45" s="320">
        <v>63</v>
      </c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1892</v>
      </c>
      <c r="AO45" s="267">
        <f>P!AK47</f>
        <v>10</v>
      </c>
      <c r="AP45" s="268">
        <f t="shared" si="5"/>
        <v>1050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17</v>
      </c>
      <c r="F46" s="259">
        <f>P!AJ48</f>
        <v>0</v>
      </c>
      <c r="G46" s="259">
        <f t="shared" si="3"/>
        <v>17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17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2.4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2.4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14</v>
      </c>
      <c r="G50" s="259">
        <f t="shared" si="3"/>
        <v>14</v>
      </c>
      <c r="H50" s="291"/>
      <c r="I50" s="292"/>
      <c r="J50" s="291"/>
      <c r="K50" s="292"/>
      <c r="L50" s="319">
        <v>2</v>
      </c>
      <c r="M50" s="320">
        <v>2</v>
      </c>
      <c r="N50" s="319"/>
      <c r="O50" s="320"/>
      <c r="P50" s="319"/>
      <c r="Q50" s="320"/>
      <c r="R50" s="319"/>
      <c r="S50" s="320"/>
      <c r="T50" s="319">
        <v>8</v>
      </c>
      <c r="U50" s="320">
        <v>8</v>
      </c>
      <c r="V50" s="319">
        <v>4</v>
      </c>
      <c r="W50" s="320">
        <v>4</v>
      </c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14</v>
      </c>
      <c r="AO50" s="267">
        <f>P!AK52</f>
        <v>60</v>
      </c>
      <c r="AP50" s="268">
        <f t="shared" si="5"/>
        <v>0</v>
      </c>
      <c r="AQ50" s="85" t="str">
        <f t="shared" si="6"/>
        <v>০</v>
      </c>
    </row>
    <row r="51" spans="1:43">
      <c r="A51" s="83">
        <v>49</v>
      </c>
      <c r="B51" s="107" t="s">
        <v>58</v>
      </c>
      <c r="C51" s="83" t="s">
        <v>31</v>
      </c>
      <c r="D51" s="258">
        <v>90</v>
      </c>
      <c r="E51" s="258">
        <v>0</v>
      </c>
      <c r="F51" s="259">
        <f>P!AJ53</f>
        <v>4</v>
      </c>
      <c r="G51" s="259">
        <f t="shared" si="3"/>
        <v>4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>
        <v>2</v>
      </c>
      <c r="U51" s="320">
        <v>2</v>
      </c>
      <c r="V51" s="319">
        <v>2</v>
      </c>
      <c r="W51" s="320">
        <v>2</v>
      </c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4</v>
      </c>
      <c r="AO51" s="267">
        <f>P!AK53</f>
        <v>85</v>
      </c>
      <c r="AP51" s="268">
        <f t="shared" si="5"/>
        <v>0</v>
      </c>
      <c r="AQ51" s="85" t="str">
        <f t="shared" si="6"/>
        <v>০</v>
      </c>
    </row>
    <row r="52" spans="1:43">
      <c r="A52" s="83">
        <v>50</v>
      </c>
      <c r="B52" s="107" t="s">
        <v>59</v>
      </c>
      <c r="C52" s="83" t="s">
        <v>60</v>
      </c>
      <c r="D52" s="258">
        <v>40</v>
      </c>
      <c r="E52" s="258">
        <v>2</v>
      </c>
      <c r="F52" s="259">
        <f>P!AJ54</f>
        <v>6</v>
      </c>
      <c r="G52" s="259">
        <f t="shared" si="3"/>
        <v>8</v>
      </c>
      <c r="H52" s="291">
        <v>2</v>
      </c>
      <c r="I52" s="292">
        <v>2</v>
      </c>
      <c r="J52" s="291"/>
      <c r="K52" s="292"/>
      <c r="L52" s="319">
        <v>2</v>
      </c>
      <c r="M52" s="320">
        <v>3</v>
      </c>
      <c r="N52" s="319"/>
      <c r="O52" s="320"/>
      <c r="P52" s="319"/>
      <c r="Q52" s="320"/>
      <c r="R52" s="319"/>
      <c r="S52" s="320"/>
      <c r="T52" s="319"/>
      <c r="U52" s="320"/>
      <c r="V52" s="319">
        <v>2</v>
      </c>
      <c r="W52" s="320">
        <v>3</v>
      </c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8</v>
      </c>
      <c r="AO52" s="267">
        <f>P!AK54</f>
        <v>30</v>
      </c>
      <c r="AP52" s="268">
        <f t="shared" si="5"/>
        <v>0</v>
      </c>
      <c r="AQ52" s="85" t="str">
        <f t="shared" si="6"/>
        <v>০</v>
      </c>
    </row>
    <row r="53" spans="1:43">
      <c r="A53" s="83">
        <v>51</v>
      </c>
      <c r="B53" s="107" t="s">
        <v>61</v>
      </c>
      <c r="C53" s="83" t="s">
        <v>31</v>
      </c>
      <c r="D53" s="258">
        <v>1.4</v>
      </c>
      <c r="E53" s="258">
        <v>52</v>
      </c>
      <c r="F53" s="259">
        <f>P!AJ55</f>
        <v>300</v>
      </c>
      <c r="G53" s="259">
        <f t="shared" si="3"/>
        <v>352</v>
      </c>
      <c r="H53" s="291">
        <v>30</v>
      </c>
      <c r="I53" s="292"/>
      <c r="J53" s="291"/>
      <c r="K53" s="292"/>
      <c r="L53" s="319">
        <v>100</v>
      </c>
      <c r="M53" s="320">
        <v>100</v>
      </c>
      <c r="N53" s="319"/>
      <c r="O53" s="320"/>
      <c r="P53" s="319"/>
      <c r="Q53" s="320"/>
      <c r="R53" s="319"/>
      <c r="S53" s="320"/>
      <c r="T53" s="319"/>
      <c r="U53" s="320"/>
      <c r="V53" s="319">
        <v>206</v>
      </c>
      <c r="W53" s="320">
        <v>206</v>
      </c>
      <c r="X53" s="319"/>
      <c r="Y53" s="320">
        <v>10</v>
      </c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316</v>
      </c>
      <c r="AO53" s="267">
        <f>P!AK55</f>
        <v>2</v>
      </c>
      <c r="AP53" s="268">
        <f t="shared" si="5"/>
        <v>36</v>
      </c>
      <c r="AQ53" s="85" t="str">
        <f t="shared" si="6"/>
        <v xml:space="preserve"> </v>
      </c>
    </row>
    <row r="54" spans="1:43">
      <c r="A54" s="83">
        <v>52</v>
      </c>
      <c r="B54" s="107" t="s">
        <v>62</v>
      </c>
      <c r="C54" s="83" t="s">
        <v>31</v>
      </c>
      <c r="D54" s="258">
        <v>1.3641960487898861</v>
      </c>
      <c r="E54" s="258">
        <v>50</v>
      </c>
      <c r="F54" s="259">
        <f>P!AJ56</f>
        <v>150</v>
      </c>
      <c r="G54" s="259">
        <f t="shared" si="3"/>
        <v>200</v>
      </c>
      <c r="H54" s="291"/>
      <c r="I54" s="292"/>
      <c r="J54" s="291"/>
      <c r="K54" s="292"/>
      <c r="L54" s="319">
        <v>150</v>
      </c>
      <c r="M54" s="320">
        <v>150</v>
      </c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150</v>
      </c>
      <c r="AO54" s="267">
        <f>P!AK56</f>
        <v>1.4</v>
      </c>
      <c r="AP54" s="268">
        <f t="shared" si="5"/>
        <v>50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0.25086898116656609</v>
      </c>
      <c r="E55" s="258">
        <v>44</v>
      </c>
      <c r="F55" s="259">
        <f>P!AJ57</f>
        <v>200</v>
      </c>
      <c r="G55" s="259">
        <f t="shared" si="3"/>
        <v>244</v>
      </c>
      <c r="H55" s="291"/>
      <c r="I55" s="292"/>
      <c r="J55" s="291"/>
      <c r="K55" s="292"/>
      <c r="L55" s="319">
        <v>150</v>
      </c>
      <c r="M55" s="320">
        <v>150</v>
      </c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150</v>
      </c>
      <c r="AO55" s="267">
        <f>P!AK57</f>
        <v>0.25</v>
      </c>
      <c r="AP55" s="268">
        <f t="shared" si="5"/>
        <v>94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8</v>
      </c>
      <c r="F56" s="259">
        <f>P!AJ58</f>
        <v>60</v>
      </c>
      <c r="G56" s="259">
        <f t="shared" si="3"/>
        <v>68</v>
      </c>
      <c r="H56" s="291">
        <v>6</v>
      </c>
      <c r="I56" s="292">
        <v>4</v>
      </c>
      <c r="J56" s="291">
        <v>3</v>
      </c>
      <c r="K56" s="292">
        <v>3</v>
      </c>
      <c r="L56" s="319">
        <v>6</v>
      </c>
      <c r="M56" s="320">
        <v>6</v>
      </c>
      <c r="N56" s="319">
        <v>4</v>
      </c>
      <c r="O56" s="320">
        <v>4</v>
      </c>
      <c r="P56" s="319">
        <v>3</v>
      </c>
      <c r="Q56" s="320">
        <v>3</v>
      </c>
      <c r="R56" s="319">
        <v>2</v>
      </c>
      <c r="S56" s="320">
        <v>2</v>
      </c>
      <c r="T56" s="319">
        <v>20</v>
      </c>
      <c r="U56" s="320">
        <v>20</v>
      </c>
      <c r="V56" s="319">
        <v>15</v>
      </c>
      <c r="W56" s="320">
        <v>15</v>
      </c>
      <c r="X56" s="319">
        <v>5</v>
      </c>
      <c r="Y56" s="320">
        <v>5</v>
      </c>
      <c r="Z56" s="319">
        <v>5</v>
      </c>
      <c r="AA56" s="320">
        <v>2</v>
      </c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64</v>
      </c>
      <c r="AO56" s="267">
        <f>P!AK58</f>
        <v>20</v>
      </c>
      <c r="AP56" s="268">
        <f t="shared" si="5"/>
        <v>4</v>
      </c>
      <c r="AQ56" s="85" t="str">
        <f t="shared" si="6"/>
        <v xml:space="preserve"> 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1</v>
      </c>
      <c r="G57" s="259">
        <f t="shared" si="3"/>
        <v>1</v>
      </c>
      <c r="H57" s="291"/>
      <c r="I57" s="292"/>
      <c r="J57" s="291"/>
      <c r="K57" s="292"/>
      <c r="L57" s="319">
        <v>0.5</v>
      </c>
      <c r="M57" s="320">
        <v>0.5</v>
      </c>
      <c r="N57" s="319"/>
      <c r="O57" s="320"/>
      <c r="P57" s="319"/>
      <c r="Q57" s="320"/>
      <c r="R57" s="319"/>
      <c r="S57" s="320"/>
      <c r="T57" s="319"/>
      <c r="U57" s="320"/>
      <c r="V57" s="319">
        <v>1</v>
      </c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0.5</v>
      </c>
      <c r="AO57" s="267">
        <f>P!AK59</f>
        <v>1080</v>
      </c>
      <c r="AP57" s="268">
        <f t="shared" si="5"/>
        <v>0.5</v>
      </c>
      <c r="AQ57" s="85" t="str">
        <f t="shared" si="6"/>
        <v>NZ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>
        <v>2</v>
      </c>
      <c r="I58" s="292"/>
      <c r="J58" s="291">
        <v>1</v>
      </c>
      <c r="K58" s="292"/>
      <c r="L58" s="319">
        <v>2</v>
      </c>
      <c r="M58" s="320"/>
      <c r="N58" s="319">
        <v>1</v>
      </c>
      <c r="O58" s="320"/>
      <c r="P58" s="319">
        <v>1</v>
      </c>
      <c r="Q58" s="320"/>
      <c r="R58" s="319">
        <v>1</v>
      </c>
      <c r="S58" s="320"/>
      <c r="T58" s="319">
        <v>2</v>
      </c>
      <c r="U58" s="320"/>
      <c r="V58" s="319">
        <v>3</v>
      </c>
      <c r="W58" s="320"/>
      <c r="X58" s="319">
        <v>1</v>
      </c>
      <c r="Y58" s="320"/>
      <c r="Z58" s="319">
        <v>2</v>
      </c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>
        <v>1</v>
      </c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6</v>
      </c>
      <c r="F60" s="259">
        <f>P!AJ62</f>
        <v>7</v>
      </c>
      <c r="G60" s="259">
        <f t="shared" si="3"/>
        <v>13</v>
      </c>
      <c r="H60" s="291">
        <v>2</v>
      </c>
      <c r="I60" s="292"/>
      <c r="J60" s="291">
        <v>1</v>
      </c>
      <c r="K60" s="292">
        <v>1</v>
      </c>
      <c r="L60" s="319">
        <v>2</v>
      </c>
      <c r="M60" s="320">
        <v>2</v>
      </c>
      <c r="N60" s="319">
        <v>1</v>
      </c>
      <c r="O60" s="320"/>
      <c r="P60" s="319">
        <v>1</v>
      </c>
      <c r="Q60" s="320"/>
      <c r="R60" s="319">
        <v>1</v>
      </c>
      <c r="S60" s="320"/>
      <c r="T60" s="319">
        <v>2</v>
      </c>
      <c r="U60" s="320"/>
      <c r="V60" s="319">
        <v>2</v>
      </c>
      <c r="W60" s="320">
        <v>2</v>
      </c>
      <c r="X60" s="319">
        <v>2</v>
      </c>
      <c r="Y60" s="320">
        <v>2</v>
      </c>
      <c r="Z60" s="319">
        <v>2</v>
      </c>
      <c r="AA60" s="320">
        <v>2</v>
      </c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9</v>
      </c>
      <c r="AO60" s="267">
        <f>P!AK62</f>
        <v>124.28571428571429</v>
      </c>
      <c r="AP60" s="268">
        <f t="shared" si="5"/>
        <v>4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622.85714285714289</v>
      </c>
      <c r="E61" s="258">
        <v>0.45000000000000018</v>
      </c>
      <c r="F61" s="259">
        <f>P!AJ63</f>
        <v>2</v>
      </c>
      <c r="G61" s="259">
        <f t="shared" si="3"/>
        <v>2.4500000000000002</v>
      </c>
      <c r="H61" s="291">
        <v>0.3</v>
      </c>
      <c r="I61" s="292">
        <v>0.5</v>
      </c>
      <c r="J61" s="291">
        <v>0.5</v>
      </c>
      <c r="K61" s="292">
        <v>0.2</v>
      </c>
      <c r="L61" s="319">
        <v>0.2</v>
      </c>
      <c r="M61" s="320">
        <v>0.25</v>
      </c>
      <c r="N61" s="319">
        <v>0.2</v>
      </c>
      <c r="O61" s="320"/>
      <c r="P61" s="319">
        <v>0.2</v>
      </c>
      <c r="Q61" s="320">
        <v>0.25</v>
      </c>
      <c r="R61" s="319">
        <v>0.1</v>
      </c>
      <c r="S61" s="320">
        <v>0.25</v>
      </c>
      <c r="T61" s="319">
        <v>0.2</v>
      </c>
      <c r="U61" s="320">
        <v>0.3</v>
      </c>
      <c r="V61" s="319">
        <v>0.2</v>
      </c>
      <c r="W61" s="320">
        <v>0.1</v>
      </c>
      <c r="X61" s="319">
        <v>0.2</v>
      </c>
      <c r="Y61" s="320"/>
      <c r="Z61" s="319">
        <v>0.3</v>
      </c>
      <c r="AA61" s="320">
        <v>0.3</v>
      </c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2.15</v>
      </c>
      <c r="AO61" s="267">
        <f>P!AK63</f>
        <v>630</v>
      </c>
      <c r="AP61" s="268">
        <f t="shared" si="5"/>
        <v>0.30000000000000027</v>
      </c>
      <c r="AQ61" s="85" t="str">
        <f t="shared" si="6"/>
        <v>NZ</v>
      </c>
    </row>
    <row r="62" spans="1:43">
      <c r="A62" s="83">
        <v>60</v>
      </c>
      <c r="B62" s="107" t="s">
        <v>71</v>
      </c>
      <c r="C62" s="83" t="s">
        <v>9</v>
      </c>
      <c r="D62" s="258">
        <v>641.49253731343299</v>
      </c>
      <c r="E62" s="258">
        <v>1.1500000000000004</v>
      </c>
      <c r="F62" s="259">
        <f>P!AJ64</f>
        <v>4</v>
      </c>
      <c r="G62" s="259">
        <f t="shared" si="3"/>
        <v>5.15</v>
      </c>
      <c r="H62" s="291">
        <v>0.5</v>
      </c>
      <c r="I62" s="292">
        <v>0.5</v>
      </c>
      <c r="J62" s="291">
        <v>0.3</v>
      </c>
      <c r="K62" s="292">
        <v>0.2</v>
      </c>
      <c r="L62" s="319">
        <v>0.6</v>
      </c>
      <c r="M62" s="320">
        <v>0.1</v>
      </c>
      <c r="N62" s="319">
        <v>0.3</v>
      </c>
      <c r="O62" s="320"/>
      <c r="P62" s="319">
        <v>0.2</v>
      </c>
      <c r="Q62" s="320">
        <v>0.25</v>
      </c>
      <c r="R62" s="319">
        <v>0.2</v>
      </c>
      <c r="S62" s="320">
        <v>0.25</v>
      </c>
      <c r="T62" s="319">
        <v>2.5</v>
      </c>
      <c r="U62" s="320">
        <v>2</v>
      </c>
      <c r="V62" s="319">
        <v>1.5</v>
      </c>
      <c r="W62" s="320">
        <v>1</v>
      </c>
      <c r="X62" s="319">
        <v>0.3</v>
      </c>
      <c r="Y62" s="320">
        <v>0.3</v>
      </c>
      <c r="Z62" s="319">
        <v>0.4</v>
      </c>
      <c r="AA62" s="320">
        <v>0.3</v>
      </c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4.8999999999999995</v>
      </c>
      <c r="AO62" s="267">
        <f>P!AK64</f>
        <v>731.25</v>
      </c>
      <c r="AP62" s="268">
        <f t="shared" si="5"/>
        <v>0.25000000000000089</v>
      </c>
      <c r="AQ62" s="85" t="str">
        <f t="shared" si="6"/>
        <v>NZ</v>
      </c>
    </row>
    <row r="63" spans="1:43">
      <c r="A63" s="83">
        <v>61</v>
      </c>
      <c r="B63" s="107" t="s">
        <v>72</v>
      </c>
      <c r="C63" s="83" t="s">
        <v>9</v>
      </c>
      <c r="D63" s="258">
        <v>317.85714285714283</v>
      </c>
      <c r="E63" s="258">
        <v>0.39999999999999997</v>
      </c>
      <c r="F63" s="259">
        <f>P!AJ65</f>
        <v>0.30000000000000004</v>
      </c>
      <c r="G63" s="259">
        <f t="shared" si="3"/>
        <v>0.7</v>
      </c>
      <c r="H63" s="291"/>
      <c r="I63" s="292"/>
      <c r="J63" s="291"/>
      <c r="K63" s="292"/>
      <c r="L63" s="319">
        <v>0.1</v>
      </c>
      <c r="M63" s="320">
        <v>0.1</v>
      </c>
      <c r="N63" s="319"/>
      <c r="O63" s="320"/>
      <c r="P63" s="319"/>
      <c r="Q63" s="320"/>
      <c r="R63" s="319"/>
      <c r="S63" s="320"/>
      <c r="T63" s="319"/>
      <c r="U63" s="320"/>
      <c r="V63" s="319">
        <v>0.1</v>
      </c>
      <c r="W63" s="320"/>
      <c r="X63" s="319"/>
      <c r="Y63" s="320"/>
      <c r="Z63" s="319">
        <v>0.1</v>
      </c>
      <c r="AA63" s="320">
        <v>0.1</v>
      </c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0.2</v>
      </c>
      <c r="AO63" s="267">
        <f>P!AK65</f>
        <v>399.99999999999994</v>
      </c>
      <c r="AP63" s="268">
        <f t="shared" si="5"/>
        <v>0.49999999999999994</v>
      </c>
      <c r="AQ63" s="85" t="str">
        <f t="shared" si="6"/>
        <v>NZ</v>
      </c>
    </row>
    <row r="64" spans="1:43">
      <c r="A64" s="83">
        <v>62</v>
      </c>
      <c r="B64" s="107" t="s">
        <v>73</v>
      </c>
      <c r="C64" s="83" t="s">
        <v>9</v>
      </c>
      <c r="D64" s="258">
        <v>1000</v>
      </c>
      <c r="E64" s="258">
        <v>0.05</v>
      </c>
      <c r="F64" s="259">
        <f>P!AJ66</f>
        <v>0.5</v>
      </c>
      <c r="G64" s="259">
        <f t="shared" si="3"/>
        <v>0.55000000000000004</v>
      </c>
      <c r="H64" s="291">
        <v>0.05</v>
      </c>
      <c r="I64" s="292">
        <v>0.1</v>
      </c>
      <c r="J64" s="291"/>
      <c r="K64" s="292"/>
      <c r="L64" s="319">
        <v>0.2</v>
      </c>
      <c r="M64" s="320">
        <v>0.2</v>
      </c>
      <c r="N64" s="319"/>
      <c r="O64" s="320"/>
      <c r="P64" s="319"/>
      <c r="Q64" s="320"/>
      <c r="R64" s="319"/>
      <c r="S64" s="320"/>
      <c r="T64" s="319"/>
      <c r="U64" s="320"/>
      <c r="V64" s="319">
        <v>3</v>
      </c>
      <c r="W64" s="320">
        <v>0.25</v>
      </c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0.55000000000000004</v>
      </c>
      <c r="AO64" s="267">
        <f>P!AK66</f>
        <v>220</v>
      </c>
      <c r="AP64" s="268">
        <f t="shared" si="5"/>
        <v>0</v>
      </c>
      <c r="AQ64" s="85" t="str">
        <f t="shared" si="6"/>
        <v>০</v>
      </c>
    </row>
    <row r="65" spans="1:44">
      <c r="A65" s="83">
        <v>63</v>
      </c>
      <c r="B65" s="107" t="s">
        <v>74</v>
      </c>
      <c r="C65" s="83" t="s">
        <v>9</v>
      </c>
      <c r="D65" s="258">
        <v>848.07692307692309</v>
      </c>
      <c r="E65" s="258">
        <v>0.34999999999999964</v>
      </c>
      <c r="F65" s="259">
        <f>P!AJ67</f>
        <v>1.5</v>
      </c>
      <c r="G65" s="259">
        <f t="shared" si="3"/>
        <v>1.8499999999999996</v>
      </c>
      <c r="H65" s="291">
        <v>0.2</v>
      </c>
      <c r="I65" s="292">
        <v>0.3</v>
      </c>
      <c r="J65" s="291">
        <v>0.05</v>
      </c>
      <c r="K65" s="292">
        <v>0.05</v>
      </c>
      <c r="L65" s="319">
        <v>0.4</v>
      </c>
      <c r="M65" s="320">
        <v>0.2</v>
      </c>
      <c r="N65" s="319">
        <v>0.5</v>
      </c>
      <c r="O65" s="320">
        <v>0.1</v>
      </c>
      <c r="P65" s="319">
        <v>0.05</v>
      </c>
      <c r="Q65" s="320"/>
      <c r="R65" s="319">
        <v>0.05</v>
      </c>
      <c r="S65" s="320"/>
      <c r="T65" s="319">
        <v>0.7</v>
      </c>
      <c r="U65" s="320">
        <v>0.4</v>
      </c>
      <c r="V65" s="319">
        <v>0.7</v>
      </c>
      <c r="W65" s="320">
        <v>0.5</v>
      </c>
      <c r="X65" s="319">
        <v>0.1</v>
      </c>
      <c r="Y65" s="320">
        <v>0.1</v>
      </c>
      <c r="Z65" s="319">
        <v>0.2</v>
      </c>
      <c r="AA65" s="320">
        <v>0.2</v>
      </c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>I65+K65+M65+O65+Q65+S65+AC65+U65+W65+Y65+AA65+AE65+AG65+AI65+AK65+AM65</f>
        <v>1.85</v>
      </c>
      <c r="AO65" s="267">
        <f>P!AK67</f>
        <v>853.33333333333337</v>
      </c>
      <c r="AP65" s="268">
        <f>G65-AN65</f>
        <v>0</v>
      </c>
      <c r="AQ65" s="85" t="str">
        <f>IF(AND(AP65&gt;=0, AP65&lt;1),IF(AP65=0,"০","NZ")," ")</f>
        <v>০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5</v>
      </c>
      <c r="F66" s="259">
        <f>P!AJ68</f>
        <v>14</v>
      </c>
      <c r="G66" s="259">
        <f t="shared" si="3"/>
        <v>19</v>
      </c>
      <c r="H66" s="291"/>
      <c r="I66" s="292">
        <v>2</v>
      </c>
      <c r="J66" s="291"/>
      <c r="K66" s="292"/>
      <c r="L66" s="319">
        <v>2</v>
      </c>
      <c r="M66" s="320">
        <v>2</v>
      </c>
      <c r="N66" s="319"/>
      <c r="O66" s="320"/>
      <c r="P66" s="319"/>
      <c r="Q66" s="320"/>
      <c r="R66" s="319"/>
      <c r="S66" s="320"/>
      <c r="T66" s="319">
        <v>10</v>
      </c>
      <c r="U66" s="320">
        <v>10</v>
      </c>
      <c r="V66" s="319">
        <v>4</v>
      </c>
      <c r="W66" s="320">
        <v>4</v>
      </c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18</v>
      </c>
      <c r="AO66" s="267">
        <f>P!AK68</f>
        <v>18</v>
      </c>
      <c r="AP66" s="268">
        <f t="shared" si="5"/>
        <v>1</v>
      </c>
      <c r="AQ66" s="85" t="str">
        <f t="shared" si="6"/>
        <v xml:space="preserve"> 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5</v>
      </c>
      <c r="F67" s="259">
        <f>P!AJ69</f>
        <v>14</v>
      </c>
      <c r="G67" s="259">
        <f t="shared" si="3"/>
        <v>19</v>
      </c>
      <c r="H67" s="291"/>
      <c r="I67" s="292">
        <v>2</v>
      </c>
      <c r="J67" s="291"/>
      <c r="K67" s="292"/>
      <c r="L67" s="319">
        <v>2</v>
      </c>
      <c r="M67" s="320">
        <v>2</v>
      </c>
      <c r="N67" s="319"/>
      <c r="O67" s="320"/>
      <c r="P67" s="319"/>
      <c r="Q67" s="320"/>
      <c r="R67" s="319"/>
      <c r="S67" s="320"/>
      <c r="T67" s="319">
        <v>10</v>
      </c>
      <c r="U67" s="320">
        <v>10</v>
      </c>
      <c r="V67" s="319">
        <v>4</v>
      </c>
      <c r="W67" s="320">
        <v>4</v>
      </c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18</v>
      </c>
      <c r="AO67" s="267">
        <f>P!AK69</f>
        <v>18</v>
      </c>
      <c r="AP67" s="268">
        <f t="shared" ref="AP67:AP130" si="7">G67-AN67</f>
        <v>1</v>
      </c>
      <c r="AQ67" s="85" t="str">
        <f t="shared" si="6"/>
        <v xml:space="preserve"> </v>
      </c>
    </row>
    <row r="68" spans="1:44">
      <c r="A68" s="83">
        <v>66</v>
      </c>
      <c r="B68" s="107" t="s">
        <v>77</v>
      </c>
      <c r="C68" s="83" t="s">
        <v>9</v>
      </c>
      <c r="D68" s="258">
        <v>5635.1932385992914</v>
      </c>
      <c r="E68" s="258">
        <v>7.871428570999961E-2</v>
      </c>
      <c r="F68" s="259">
        <f>P!AJ70</f>
        <v>0.75000000000000011</v>
      </c>
      <c r="G68" s="259">
        <f t="shared" ref="G68:G133" si="8">E68+F68</f>
        <v>0.82871428570999972</v>
      </c>
      <c r="H68" s="291">
        <v>0.05</v>
      </c>
      <c r="I68" s="292">
        <v>0.03</v>
      </c>
      <c r="J68" s="291">
        <v>0.02</v>
      </c>
      <c r="K68" s="292">
        <v>0.02</v>
      </c>
      <c r="L68" s="319">
        <v>0.05</v>
      </c>
      <c r="M68" s="320">
        <v>0.05</v>
      </c>
      <c r="N68" s="319">
        <v>2.5000000000000001E-2</v>
      </c>
      <c r="O68" s="320">
        <v>0.5</v>
      </c>
      <c r="P68" s="319"/>
      <c r="Q68" s="320"/>
      <c r="R68" s="319">
        <v>0.01</v>
      </c>
      <c r="S68" s="320"/>
      <c r="T68" s="319">
        <v>0.4</v>
      </c>
      <c r="U68" s="320">
        <v>0.15</v>
      </c>
      <c r="V68" s="319">
        <v>0.1</v>
      </c>
      <c r="W68" s="320"/>
      <c r="X68" s="319">
        <v>0.02</v>
      </c>
      <c r="Y68" s="320"/>
      <c r="Z68" s="319">
        <v>2.5000000000000001E-2</v>
      </c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0.75</v>
      </c>
      <c r="AO68" s="267">
        <f>P!AK70</f>
        <v>5799.9999999999991</v>
      </c>
      <c r="AP68" s="268">
        <f t="shared" si="7"/>
        <v>7.8714285709999721E-2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588.20364111903689</v>
      </c>
      <c r="E69" s="258">
        <v>0.42999999999999905</v>
      </c>
      <c r="F69" s="259">
        <f>P!AJ71</f>
        <v>1.5</v>
      </c>
      <c r="G69" s="259">
        <f t="shared" si="8"/>
        <v>1.929999999999999</v>
      </c>
      <c r="H69" s="291">
        <v>0.1</v>
      </c>
      <c r="I69" s="292">
        <v>0.05</v>
      </c>
      <c r="J69" s="291">
        <v>0.05</v>
      </c>
      <c r="K69" s="292">
        <v>0.05</v>
      </c>
      <c r="L69" s="319">
        <v>0.1</v>
      </c>
      <c r="M69" s="320">
        <v>0.25</v>
      </c>
      <c r="N69" s="319">
        <v>0.05</v>
      </c>
      <c r="O69" s="320">
        <v>0.1</v>
      </c>
      <c r="P69" s="319"/>
      <c r="Q69" s="320"/>
      <c r="R69" s="319">
        <v>0.02</v>
      </c>
      <c r="S69" s="320"/>
      <c r="T69" s="319">
        <v>1</v>
      </c>
      <c r="U69" s="320">
        <v>0.81</v>
      </c>
      <c r="V69" s="319">
        <v>0.2</v>
      </c>
      <c r="W69" s="320">
        <v>0.3</v>
      </c>
      <c r="X69" s="319">
        <v>0.05</v>
      </c>
      <c r="Y69" s="320"/>
      <c r="Z69" s="319">
        <v>0.05</v>
      </c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1.56</v>
      </c>
      <c r="AO69" s="267">
        <f>P!AK71</f>
        <v>593.33333333333337</v>
      </c>
      <c r="AP69" s="268">
        <f t="shared" si="7"/>
        <v>0.369999999999999</v>
      </c>
      <c r="AQ69" s="85" t="str">
        <f t="shared" si="10"/>
        <v>NZ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1800</v>
      </c>
      <c r="E70" s="258">
        <v>6.9999999999999979E-2</v>
      </c>
      <c r="F70" s="259">
        <f>P!AJ72</f>
        <v>0.35000000000000003</v>
      </c>
      <c r="G70" s="259">
        <f t="shared" si="8"/>
        <v>0.42000000000000004</v>
      </c>
      <c r="H70" s="291">
        <v>0.02</v>
      </c>
      <c r="I70" s="292">
        <v>0.01</v>
      </c>
      <c r="J70" s="291">
        <v>0.01</v>
      </c>
      <c r="K70" s="292">
        <v>5.0000000000000001E-3</v>
      </c>
      <c r="L70" s="319">
        <v>2.5000000000000001E-2</v>
      </c>
      <c r="M70" s="320">
        <v>2.5000000000000001E-2</v>
      </c>
      <c r="N70" s="319">
        <v>0.01</v>
      </c>
      <c r="O70" s="320"/>
      <c r="P70" s="319"/>
      <c r="Q70" s="320"/>
      <c r="R70" s="319">
        <v>0.01</v>
      </c>
      <c r="S70" s="320">
        <v>0.05</v>
      </c>
      <c r="T70" s="319">
        <v>0.2</v>
      </c>
      <c r="U70" s="320">
        <v>0.2</v>
      </c>
      <c r="V70" s="319">
        <v>2.5000000000000001E-2</v>
      </c>
      <c r="W70" s="320">
        <v>0.06</v>
      </c>
      <c r="X70" s="319">
        <v>0.01</v>
      </c>
      <c r="Y70" s="320">
        <v>0.01</v>
      </c>
      <c r="Z70" s="319">
        <v>0.02</v>
      </c>
      <c r="AA70" s="320">
        <v>0.02</v>
      </c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0.38000000000000006</v>
      </c>
      <c r="AO70" s="267">
        <f>P!AK72</f>
        <v>1828.5714285714284</v>
      </c>
      <c r="AP70" s="268">
        <f t="shared" si="7"/>
        <v>3.999999999999998E-2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2</v>
      </c>
      <c r="F71" s="259">
        <f>P!AJ73</f>
        <v>14</v>
      </c>
      <c r="G71" s="259">
        <f t="shared" si="8"/>
        <v>16</v>
      </c>
      <c r="H71" s="291"/>
      <c r="I71" s="292">
        <v>2</v>
      </c>
      <c r="J71" s="291"/>
      <c r="K71" s="292"/>
      <c r="L71" s="319">
        <v>2</v>
      </c>
      <c r="M71" s="320">
        <v>2</v>
      </c>
      <c r="N71" s="319"/>
      <c r="O71" s="320"/>
      <c r="P71" s="319"/>
      <c r="Q71" s="320"/>
      <c r="R71" s="319"/>
      <c r="S71" s="320"/>
      <c r="T71" s="319">
        <v>6</v>
      </c>
      <c r="U71" s="320">
        <v>7</v>
      </c>
      <c r="V71" s="319">
        <v>4</v>
      </c>
      <c r="W71" s="320">
        <v>4</v>
      </c>
      <c r="X71" s="319"/>
      <c r="Y71" s="320"/>
      <c r="Z71" s="319">
        <v>2</v>
      </c>
      <c r="AA71" s="320">
        <v>1</v>
      </c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16</v>
      </c>
      <c r="AO71" s="267">
        <f>P!AK73</f>
        <v>8.1428571428571423</v>
      </c>
      <c r="AP71" s="268">
        <f t="shared" si="7"/>
        <v>0</v>
      </c>
      <c r="AQ71" s="85" t="str">
        <f t="shared" si="10"/>
        <v>০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818.82802879605947</v>
      </c>
      <c r="E72" s="258">
        <v>0.10000000000000053</v>
      </c>
      <c r="F72" s="259">
        <f>P!AJ74</f>
        <v>5.4</v>
      </c>
      <c r="G72" s="259">
        <f t="shared" si="8"/>
        <v>5.5000000000000009</v>
      </c>
      <c r="H72" s="291">
        <v>0.2</v>
      </c>
      <c r="I72" s="292">
        <v>0.2</v>
      </c>
      <c r="J72" s="291"/>
      <c r="K72" s="292"/>
      <c r="L72" s="319">
        <v>0.4</v>
      </c>
      <c r="M72" s="320">
        <v>0.4</v>
      </c>
      <c r="N72" s="319"/>
      <c r="O72" s="320"/>
      <c r="P72" s="319"/>
      <c r="Q72" s="320"/>
      <c r="R72" s="319"/>
      <c r="S72" s="320"/>
      <c r="T72" s="319">
        <v>4</v>
      </c>
      <c r="U72" s="320">
        <v>4</v>
      </c>
      <c r="V72" s="319">
        <v>1</v>
      </c>
      <c r="W72" s="320">
        <v>0.8</v>
      </c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5.3999999999999995</v>
      </c>
      <c r="AO72" s="267">
        <f>P!AK74</f>
        <v>822.22222222222217</v>
      </c>
      <c r="AP72" s="268">
        <f t="shared" si="7"/>
        <v>0.10000000000000142</v>
      </c>
      <c r="AQ72" s="85" t="str">
        <f t="shared" si="10"/>
        <v>NZ</v>
      </c>
    </row>
    <row r="73" spans="1:44">
      <c r="A73" s="83">
        <v>71</v>
      </c>
      <c r="B73" s="107" t="s">
        <v>82</v>
      </c>
      <c r="C73" s="83" t="s">
        <v>9</v>
      </c>
      <c r="D73" s="258">
        <v>647.16981132075477</v>
      </c>
      <c r="E73" s="258">
        <v>0.29999999999999982</v>
      </c>
      <c r="F73" s="259">
        <f>P!AJ75</f>
        <v>5.4</v>
      </c>
      <c r="G73" s="259">
        <f t="shared" si="8"/>
        <v>5.7</v>
      </c>
      <c r="H73" s="291">
        <v>0.2</v>
      </c>
      <c r="I73" s="292">
        <v>0.2</v>
      </c>
      <c r="J73" s="291"/>
      <c r="K73" s="292"/>
      <c r="L73" s="319">
        <v>0.4</v>
      </c>
      <c r="M73" s="320">
        <v>0.4</v>
      </c>
      <c r="N73" s="319"/>
      <c r="O73" s="320"/>
      <c r="P73" s="319"/>
      <c r="Q73" s="320"/>
      <c r="R73" s="319"/>
      <c r="S73" s="320"/>
      <c r="T73" s="319">
        <v>4</v>
      </c>
      <c r="U73" s="320">
        <v>4</v>
      </c>
      <c r="V73" s="319">
        <v>1</v>
      </c>
      <c r="W73" s="320">
        <v>1</v>
      </c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5.6</v>
      </c>
      <c r="AO73" s="267">
        <f>P!AK75</f>
        <v>681.48148148148141</v>
      </c>
      <c r="AP73" s="268">
        <f t="shared" si="7"/>
        <v>0.10000000000000053</v>
      </c>
      <c r="AQ73" s="85" t="str">
        <f t="shared" si="10"/>
        <v>NZ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1707.3889265897569</v>
      </c>
      <c r="E75" s="258">
        <v>2.75</v>
      </c>
      <c r="F75" s="259">
        <f>P!AJ77</f>
        <v>0</v>
      </c>
      <c r="G75" s="259">
        <f t="shared" si="8"/>
        <v>2.75</v>
      </c>
      <c r="H75" s="291">
        <v>0.5</v>
      </c>
      <c r="I75" s="292">
        <v>0.7</v>
      </c>
      <c r="J75" s="291"/>
      <c r="K75" s="292"/>
      <c r="L75" s="319">
        <v>1.8</v>
      </c>
      <c r="M75" s="320">
        <v>1.4</v>
      </c>
      <c r="N75" s="319"/>
      <c r="O75" s="320"/>
      <c r="P75" s="319"/>
      <c r="Q75" s="320"/>
      <c r="R75" s="319"/>
      <c r="S75" s="320"/>
      <c r="T75" s="319">
        <v>10</v>
      </c>
      <c r="U75" s="320">
        <v>0.3</v>
      </c>
      <c r="V75" s="319">
        <v>1.5</v>
      </c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2.3999999999999995</v>
      </c>
      <c r="AO75" s="267">
        <f>P!AK77</f>
        <v>1707.3889265897569</v>
      </c>
      <c r="AP75" s="268">
        <f t="shared" si="7"/>
        <v>0.35000000000000053</v>
      </c>
      <c r="AQ75" s="85" t="str">
        <f t="shared" si="10"/>
        <v>NZ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3505.4455508140431</v>
      </c>
      <c r="E77" s="258">
        <v>7.5000000000000094E-2</v>
      </c>
      <c r="F77" s="259">
        <f>P!AJ79</f>
        <v>0.2</v>
      </c>
      <c r="G77" s="259">
        <f t="shared" si="8"/>
        <v>0.27500000000000013</v>
      </c>
      <c r="H77" s="291"/>
      <c r="I77" s="292"/>
      <c r="J77" s="291"/>
      <c r="K77" s="292"/>
      <c r="L77" s="319">
        <v>2.5000000000000001E-2</v>
      </c>
      <c r="M77" s="320">
        <v>2.5000000000000001E-2</v>
      </c>
      <c r="N77" s="319"/>
      <c r="O77" s="320"/>
      <c r="P77" s="319"/>
      <c r="Q77" s="320"/>
      <c r="R77" s="319"/>
      <c r="S77" s="320"/>
      <c r="T77" s="319">
        <v>0.2</v>
      </c>
      <c r="U77" s="320">
        <v>0.1</v>
      </c>
      <c r="V77" s="319">
        <v>0.05</v>
      </c>
      <c r="W77" s="320">
        <v>0.05</v>
      </c>
      <c r="X77" s="319"/>
      <c r="Y77" s="320"/>
      <c r="Z77" s="319">
        <v>0.01</v>
      </c>
      <c r="AA77" s="320">
        <v>0.1</v>
      </c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0.27500000000000002</v>
      </c>
      <c r="AO77" s="267">
        <f>P!AK79</f>
        <v>3600</v>
      </c>
      <c r="AP77" s="269">
        <f t="shared" si="7"/>
        <v>0</v>
      </c>
      <c r="AQ77" s="85" t="str">
        <f t="shared" si="10"/>
        <v>০</v>
      </c>
    </row>
    <row r="78" spans="1:44">
      <c r="A78" s="83">
        <v>76</v>
      </c>
      <c r="B78" s="107" t="s">
        <v>86</v>
      </c>
      <c r="C78" s="83" t="s">
        <v>9</v>
      </c>
      <c r="D78" s="258">
        <v>479.11764705882354</v>
      </c>
      <c r="E78" s="258">
        <v>0.15000000000000002</v>
      </c>
      <c r="F78" s="259">
        <f>P!AJ80</f>
        <v>0.2</v>
      </c>
      <c r="G78" s="259">
        <f t="shared" si="8"/>
        <v>0.35000000000000003</v>
      </c>
      <c r="H78" s="291">
        <v>0.1</v>
      </c>
      <c r="I78" s="292">
        <v>0.01</v>
      </c>
      <c r="J78" s="291">
        <v>0.05</v>
      </c>
      <c r="K78" s="292"/>
      <c r="L78" s="319">
        <v>0.1</v>
      </c>
      <c r="M78" s="320">
        <v>0.1</v>
      </c>
      <c r="N78" s="319">
        <v>0.05</v>
      </c>
      <c r="O78" s="320"/>
      <c r="P78" s="319"/>
      <c r="Q78" s="320"/>
      <c r="R78" s="319">
        <v>0.05</v>
      </c>
      <c r="S78" s="320"/>
      <c r="T78" s="319">
        <v>0.1</v>
      </c>
      <c r="U78" s="320">
        <v>0.1</v>
      </c>
      <c r="V78" s="319">
        <v>0.1</v>
      </c>
      <c r="W78" s="320">
        <v>0.1</v>
      </c>
      <c r="X78" s="319">
        <v>0.1</v>
      </c>
      <c r="Y78" s="320"/>
      <c r="Z78" s="319">
        <v>0.1</v>
      </c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0.31000000000000005</v>
      </c>
      <c r="AO78" s="267">
        <f>P!AK80</f>
        <v>575</v>
      </c>
      <c r="AP78" s="268">
        <f t="shared" si="7"/>
        <v>3.999999999999998E-2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400</v>
      </c>
      <c r="E79" s="258">
        <v>0</v>
      </c>
      <c r="F79" s="259">
        <f>P!AJ81</f>
        <v>0.05</v>
      </c>
      <c r="G79" s="259">
        <f t="shared" si="8"/>
        <v>0.05</v>
      </c>
      <c r="H79" s="291"/>
      <c r="I79" s="292"/>
      <c r="J79" s="291"/>
      <c r="K79" s="292"/>
      <c r="L79" s="319">
        <v>0.01</v>
      </c>
      <c r="M79" s="320"/>
      <c r="N79" s="319"/>
      <c r="O79" s="320"/>
      <c r="P79" s="319"/>
      <c r="Q79" s="320"/>
      <c r="R79" s="319"/>
      <c r="S79" s="320"/>
      <c r="T79" s="319"/>
      <c r="U79" s="320">
        <v>4.4999999999999998E-2</v>
      </c>
      <c r="V79" s="319">
        <v>0.01</v>
      </c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4.4999999999999998E-2</v>
      </c>
      <c r="AO79" s="267">
        <f>P!AK81</f>
        <v>400</v>
      </c>
      <c r="AP79" s="268">
        <f t="shared" si="7"/>
        <v>5.0000000000000044E-3</v>
      </c>
      <c r="AQ79" s="85" t="str">
        <f t="shared" si="10"/>
        <v>NZ</v>
      </c>
    </row>
    <row r="80" spans="1:44">
      <c r="A80" s="83">
        <v>78</v>
      </c>
      <c r="B80" s="107" t="s">
        <v>88</v>
      </c>
      <c r="C80" s="83" t="s">
        <v>9</v>
      </c>
      <c r="D80" s="258">
        <v>179.99979770318728</v>
      </c>
      <c r="E80" s="258">
        <v>3.1499999999999986</v>
      </c>
      <c r="F80" s="259">
        <f>P!AJ82</f>
        <v>9</v>
      </c>
      <c r="G80" s="259">
        <f t="shared" si="8"/>
        <v>12.149999999999999</v>
      </c>
      <c r="H80" s="291">
        <v>1</v>
      </c>
      <c r="I80" s="292"/>
      <c r="J80" s="291">
        <v>1</v>
      </c>
      <c r="K80" s="292">
        <v>1</v>
      </c>
      <c r="L80" s="319">
        <v>2</v>
      </c>
      <c r="M80" s="320">
        <v>1.5</v>
      </c>
      <c r="N80" s="319">
        <v>1</v>
      </c>
      <c r="O80" s="320"/>
      <c r="P80" s="319">
        <v>0.5</v>
      </c>
      <c r="Q80" s="320">
        <v>0.1</v>
      </c>
      <c r="R80" s="319">
        <v>0.5</v>
      </c>
      <c r="S80" s="320"/>
      <c r="T80" s="319">
        <v>8</v>
      </c>
      <c r="U80" s="320">
        <v>7</v>
      </c>
      <c r="V80" s="319">
        <v>2</v>
      </c>
      <c r="W80" s="320">
        <v>2.4</v>
      </c>
      <c r="X80" s="319">
        <v>1</v>
      </c>
      <c r="Y80" s="320"/>
      <c r="Z80" s="319">
        <v>1</v>
      </c>
      <c r="AA80" s="320">
        <v>0.1</v>
      </c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12.1</v>
      </c>
      <c r="AO80" s="267">
        <f>P!AK82</f>
        <v>180</v>
      </c>
      <c r="AP80" s="268">
        <f t="shared" si="7"/>
        <v>4.9999999999998934E-2</v>
      </c>
      <c r="AQ80" s="85" t="str">
        <f t="shared" si="10"/>
        <v>NZ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>
        <v>0.01</v>
      </c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0.01</v>
      </c>
      <c r="AO83" s="267">
        <f>P!AK85</f>
        <v>2900</v>
      </c>
      <c r="AP83" s="268">
        <f t="shared" si="7"/>
        <v>0.14000000000000004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2811.8032786885246</v>
      </c>
      <c r="E84" s="258">
        <v>0.25499999999999995</v>
      </c>
      <c r="F84" s="259">
        <f>P!AJ86</f>
        <v>0</v>
      </c>
      <c r="G84" s="259">
        <f t="shared" si="8"/>
        <v>0.25499999999999995</v>
      </c>
      <c r="H84" s="291"/>
      <c r="I84" s="292"/>
      <c r="J84" s="291"/>
      <c r="K84" s="292"/>
      <c r="L84" s="319">
        <v>2.5000000000000001E-2</v>
      </c>
      <c r="M84" s="320">
        <v>2.5000000000000001E-2</v>
      </c>
      <c r="N84" s="319"/>
      <c r="O84" s="320"/>
      <c r="P84" s="319"/>
      <c r="Q84" s="320"/>
      <c r="R84" s="319"/>
      <c r="S84" s="320"/>
      <c r="T84" s="319"/>
      <c r="U84" s="320">
        <v>0.01</v>
      </c>
      <c r="V84" s="319">
        <v>0.05</v>
      </c>
      <c r="W84" s="320">
        <v>0.2</v>
      </c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0.23500000000000001</v>
      </c>
      <c r="AO84" s="267">
        <f>P!AK86</f>
        <v>2811.8032786885246</v>
      </c>
      <c r="AP84" s="268">
        <f t="shared" si="7"/>
        <v>1.9999999999999934E-2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210</v>
      </c>
      <c r="E85" s="258">
        <v>4.9999999999999989E-2</v>
      </c>
      <c r="F85" s="259">
        <f>P!AJ87</f>
        <v>0.2</v>
      </c>
      <c r="G85" s="259">
        <f t="shared" si="8"/>
        <v>0.25</v>
      </c>
      <c r="H85" s="291">
        <v>0.1</v>
      </c>
      <c r="I85" s="292">
        <v>0.1</v>
      </c>
      <c r="J85" s="291"/>
      <c r="K85" s="292"/>
      <c r="L85" s="319">
        <v>0.2</v>
      </c>
      <c r="M85" s="320">
        <v>0.1</v>
      </c>
      <c r="N85" s="319"/>
      <c r="O85" s="320"/>
      <c r="P85" s="319"/>
      <c r="Q85" s="320"/>
      <c r="R85" s="319"/>
      <c r="S85" s="320"/>
      <c r="T85" s="319"/>
      <c r="U85" s="320"/>
      <c r="V85" s="319">
        <v>0.4</v>
      </c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0.2</v>
      </c>
      <c r="AO85" s="267">
        <f>P!AK87</f>
        <v>200</v>
      </c>
      <c r="AP85" s="268">
        <f t="shared" si="7"/>
        <v>4.9999999999999989E-2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1800.0000000000002</v>
      </c>
      <c r="E86" s="258">
        <v>4.9999999999999933E-2</v>
      </c>
      <c r="F86" s="259">
        <f>P!AJ88</f>
        <v>1.1000000000000001</v>
      </c>
      <c r="G86" s="259">
        <f t="shared" si="8"/>
        <v>1.1499999999999999</v>
      </c>
      <c r="H86" s="291">
        <v>0.1</v>
      </c>
      <c r="I86" s="292">
        <v>0.1</v>
      </c>
      <c r="J86" s="291"/>
      <c r="K86" s="292"/>
      <c r="L86" s="319">
        <v>0.2</v>
      </c>
      <c r="M86" s="320">
        <v>0.2</v>
      </c>
      <c r="N86" s="319"/>
      <c r="O86" s="320"/>
      <c r="P86" s="319"/>
      <c r="Q86" s="320"/>
      <c r="R86" s="319"/>
      <c r="S86" s="320"/>
      <c r="T86" s="319">
        <v>0.5</v>
      </c>
      <c r="U86" s="320">
        <v>0.2</v>
      </c>
      <c r="V86" s="319">
        <v>0.4</v>
      </c>
      <c r="W86" s="320">
        <v>0.3</v>
      </c>
      <c r="X86" s="319"/>
      <c r="Y86" s="320"/>
      <c r="Z86" s="319">
        <v>0.2</v>
      </c>
      <c r="AA86" s="320">
        <v>0.1</v>
      </c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0.9</v>
      </c>
      <c r="AO86" s="267">
        <f>P!AK88</f>
        <v>1222.7272727272725</v>
      </c>
      <c r="AP86" s="269">
        <f t="shared" si="7"/>
        <v>0.24999999999999989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66.999999999946269</v>
      </c>
      <c r="E87" s="258">
        <v>2</v>
      </c>
      <c r="F87" s="259">
        <f>P!AJ89</f>
        <v>28</v>
      </c>
      <c r="G87" s="259">
        <f t="shared" si="8"/>
        <v>30</v>
      </c>
      <c r="H87" s="291"/>
      <c r="I87" s="292">
        <v>11</v>
      </c>
      <c r="J87" s="291"/>
      <c r="K87" s="292">
        <v>4</v>
      </c>
      <c r="L87" s="319">
        <v>6</v>
      </c>
      <c r="M87" s="320"/>
      <c r="N87" s="319"/>
      <c r="O87" s="320"/>
      <c r="P87" s="319"/>
      <c r="Q87" s="320"/>
      <c r="R87" s="319"/>
      <c r="S87" s="320"/>
      <c r="T87" s="319"/>
      <c r="U87" s="320"/>
      <c r="V87" s="319">
        <v>5</v>
      </c>
      <c r="W87" s="320">
        <v>6.5</v>
      </c>
      <c r="X87" s="319">
        <v>1</v>
      </c>
      <c r="Y87" s="320">
        <v>2</v>
      </c>
      <c r="Z87" s="319">
        <v>0.5</v>
      </c>
      <c r="AA87" s="320">
        <v>0.5</v>
      </c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24</v>
      </c>
      <c r="AO87" s="267">
        <f>P!AK89</f>
        <v>67.428571428571431</v>
      </c>
      <c r="AP87" s="268">
        <f t="shared" si="7"/>
        <v>6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117.18123758226116</v>
      </c>
      <c r="E88" s="258">
        <v>8.75</v>
      </c>
      <c r="F88" s="259">
        <f>P!AJ90</f>
        <v>20</v>
      </c>
      <c r="G88" s="259">
        <f t="shared" si="8"/>
        <v>28.75</v>
      </c>
      <c r="H88" s="291">
        <v>2</v>
      </c>
      <c r="I88" s="292">
        <v>2.5</v>
      </c>
      <c r="J88" s="291">
        <v>0.5</v>
      </c>
      <c r="K88" s="292">
        <v>1.5</v>
      </c>
      <c r="L88" s="319">
        <v>4</v>
      </c>
      <c r="M88" s="320">
        <v>7</v>
      </c>
      <c r="N88" s="319">
        <v>0.5</v>
      </c>
      <c r="O88" s="320"/>
      <c r="P88" s="319">
        <v>1</v>
      </c>
      <c r="Q88" s="320"/>
      <c r="R88" s="319">
        <v>0.5</v>
      </c>
      <c r="S88" s="320"/>
      <c r="T88" s="319">
        <v>4</v>
      </c>
      <c r="U88" s="320">
        <v>3.5</v>
      </c>
      <c r="V88" s="319">
        <v>8</v>
      </c>
      <c r="W88" s="320">
        <v>8.1999999999999993</v>
      </c>
      <c r="X88" s="319">
        <v>1</v>
      </c>
      <c r="Y88" s="320">
        <v>1</v>
      </c>
      <c r="Z88" s="319">
        <v>1</v>
      </c>
      <c r="AA88" s="320">
        <v>1.8</v>
      </c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25.5</v>
      </c>
      <c r="AO88" s="267">
        <f>P!AK90</f>
        <v>110</v>
      </c>
      <c r="AP88" s="268">
        <f t="shared" si="7"/>
        <v>3.25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11.518384452781351</v>
      </c>
      <c r="E89" s="258">
        <v>12</v>
      </c>
      <c r="F89" s="259">
        <f>P!AJ91</f>
        <v>2600</v>
      </c>
      <c r="G89" s="259">
        <f t="shared" si="8"/>
        <v>2612</v>
      </c>
      <c r="H89" s="291">
        <v>200</v>
      </c>
      <c r="I89" s="292">
        <v>200</v>
      </c>
      <c r="J89" s="291">
        <v>50</v>
      </c>
      <c r="K89" s="292">
        <v>68</v>
      </c>
      <c r="L89" s="319">
        <v>160</v>
      </c>
      <c r="M89" s="292">
        <v>161</v>
      </c>
      <c r="N89" s="319">
        <v>40</v>
      </c>
      <c r="O89" s="292">
        <v>40</v>
      </c>
      <c r="P89" s="319">
        <v>40</v>
      </c>
      <c r="Q89" s="292">
        <v>25</v>
      </c>
      <c r="R89" s="319">
        <v>40</v>
      </c>
      <c r="S89" s="292">
        <v>30</v>
      </c>
      <c r="T89" s="319">
        <v>1570</v>
      </c>
      <c r="U89" s="292">
        <v>1478</v>
      </c>
      <c r="V89" s="319">
        <v>290</v>
      </c>
      <c r="W89" s="292">
        <v>324</v>
      </c>
      <c r="X89" s="319">
        <v>80</v>
      </c>
      <c r="Y89" s="292">
        <v>107</v>
      </c>
      <c r="Z89" s="319">
        <v>90</v>
      </c>
      <c r="AA89" s="320">
        <v>91</v>
      </c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2524</v>
      </c>
      <c r="AO89" s="267">
        <f>P!AK91</f>
        <v>11.629230769230769</v>
      </c>
      <c r="AP89" s="268">
        <f t="shared" si="7"/>
        <v>88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0</v>
      </c>
      <c r="F91" s="259">
        <f>P!AJ93</f>
        <v>0</v>
      </c>
      <c r="G91" s="259">
        <f t="shared" si="8"/>
        <v>0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0</v>
      </c>
      <c r="AQ91" s="85" t="str">
        <f t="shared" si="10"/>
        <v>০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0.90000000000000036</v>
      </c>
      <c r="F92" s="259">
        <f>P!AJ94</f>
        <v>1</v>
      </c>
      <c r="G92" s="259">
        <f t="shared" si="8"/>
        <v>1.9000000000000004</v>
      </c>
      <c r="H92" s="291"/>
      <c r="I92" s="292"/>
      <c r="J92" s="291"/>
      <c r="K92" s="292"/>
      <c r="L92" s="319">
        <v>1</v>
      </c>
      <c r="M92" s="320">
        <v>1</v>
      </c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1</v>
      </c>
      <c r="AO92" s="267">
        <f>P!AK94</f>
        <v>220</v>
      </c>
      <c r="AP92" s="268">
        <f t="shared" si="7"/>
        <v>0.90000000000000036</v>
      </c>
      <c r="AQ92" s="85" t="str">
        <f t="shared" si="10"/>
        <v>NZ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0.5</v>
      </c>
      <c r="F94" s="259">
        <f>P!AJ96</f>
        <v>0</v>
      </c>
      <c r="G94" s="259">
        <f t="shared" si="8"/>
        <v>0.5</v>
      </c>
      <c r="H94" s="291"/>
      <c r="I94" s="292"/>
      <c r="J94" s="291"/>
      <c r="K94" s="292"/>
      <c r="L94" s="319"/>
      <c r="M94" s="320">
        <v>0.5</v>
      </c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0.5</v>
      </c>
      <c r="AO94" s="267">
        <f>P!AK96</f>
        <v>100</v>
      </c>
      <c r="AP94" s="268">
        <f t="shared" si="7"/>
        <v>0</v>
      </c>
      <c r="AQ94" s="85" t="str">
        <f t="shared" si="10"/>
        <v>০</v>
      </c>
    </row>
    <row r="95" spans="1:43">
      <c r="A95" s="83">
        <v>93</v>
      </c>
      <c r="B95" s="107" t="s">
        <v>99</v>
      </c>
      <c r="C95" s="83" t="s">
        <v>31</v>
      </c>
      <c r="D95" s="258">
        <v>85.220650042028581</v>
      </c>
      <c r="E95" s="258">
        <v>6.5</v>
      </c>
      <c r="F95" s="259">
        <f>P!AJ97</f>
        <v>22</v>
      </c>
      <c r="G95" s="259">
        <f t="shared" si="8"/>
        <v>28.5</v>
      </c>
      <c r="H95" s="291">
        <v>2</v>
      </c>
      <c r="I95" s="292">
        <v>4</v>
      </c>
      <c r="J95" s="291">
        <v>1</v>
      </c>
      <c r="K95" s="292">
        <v>3</v>
      </c>
      <c r="L95" s="319">
        <v>1</v>
      </c>
      <c r="M95" s="320">
        <v>4</v>
      </c>
      <c r="N95" s="319">
        <v>1</v>
      </c>
      <c r="O95" s="320">
        <v>1</v>
      </c>
      <c r="P95" s="319">
        <v>1</v>
      </c>
      <c r="Q95" s="320">
        <v>3</v>
      </c>
      <c r="R95" s="319">
        <v>1</v>
      </c>
      <c r="S95" s="320">
        <v>2</v>
      </c>
      <c r="T95" s="319">
        <v>2</v>
      </c>
      <c r="U95" s="320">
        <v>2</v>
      </c>
      <c r="V95" s="319">
        <v>1</v>
      </c>
      <c r="W95" s="320">
        <v>2.5</v>
      </c>
      <c r="X95" s="319">
        <v>2</v>
      </c>
      <c r="Y95" s="320">
        <v>2</v>
      </c>
      <c r="Z95" s="319">
        <v>2</v>
      </c>
      <c r="AA95" s="320">
        <v>2.5</v>
      </c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26</v>
      </c>
      <c r="AO95" s="267">
        <f>P!AK97</f>
        <v>85</v>
      </c>
      <c r="AP95" s="268">
        <f t="shared" si="7"/>
        <v>2.5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</v>
      </c>
      <c r="F97" s="259">
        <f>P!AJ99</f>
        <v>0</v>
      </c>
      <c r="G97" s="259">
        <f t="shared" si="8"/>
        <v>0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</v>
      </c>
      <c r="AQ97" s="85" t="str">
        <f t="shared" si="10"/>
        <v>০</v>
      </c>
    </row>
    <row r="98" spans="1:45">
      <c r="A98" s="83">
        <v>96</v>
      </c>
      <c r="B98" s="107" t="s">
        <v>336</v>
      </c>
      <c r="C98" s="83" t="s">
        <v>9</v>
      </c>
      <c r="D98" s="258">
        <v>200</v>
      </c>
      <c r="E98" s="258">
        <v>0</v>
      </c>
      <c r="F98" s="259">
        <f>P!AJ100</f>
        <v>0</v>
      </c>
      <c r="G98" s="259">
        <f t="shared" si="8"/>
        <v>0</v>
      </c>
      <c r="H98" s="291"/>
      <c r="I98" s="292"/>
      <c r="J98" s="291"/>
      <c r="K98" s="292"/>
      <c r="L98" s="319">
        <v>1</v>
      </c>
      <c r="M98" s="320"/>
      <c r="N98" s="319"/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0</v>
      </c>
      <c r="AO98" s="267">
        <f>P!AK100</f>
        <v>200</v>
      </c>
      <c r="AP98" s="268">
        <f t="shared" si="7"/>
        <v>0</v>
      </c>
      <c r="AQ98" s="85" t="str">
        <f t="shared" si="10"/>
        <v>০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598.39599714870712</v>
      </c>
      <c r="E99" s="258">
        <v>0.95</v>
      </c>
      <c r="F99" s="259">
        <f>P!AJ101</f>
        <v>0.45</v>
      </c>
      <c r="G99" s="259">
        <f t="shared" si="8"/>
        <v>1.4</v>
      </c>
      <c r="H99" s="291"/>
      <c r="I99" s="292"/>
      <c r="J99" s="291"/>
      <c r="K99" s="292">
        <v>0.1</v>
      </c>
      <c r="L99" s="319">
        <v>0.1</v>
      </c>
      <c r="M99" s="320"/>
      <c r="N99" s="319"/>
      <c r="O99" s="320"/>
      <c r="P99" s="319"/>
      <c r="Q99" s="320"/>
      <c r="R99" s="319"/>
      <c r="S99" s="320"/>
      <c r="T99" s="319"/>
      <c r="U99" s="320"/>
      <c r="V99" s="319">
        <v>1</v>
      </c>
      <c r="W99" s="320">
        <v>1</v>
      </c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1.1000000000000001</v>
      </c>
      <c r="AO99" s="267">
        <f>P!AK101</f>
        <v>577.77777777777771</v>
      </c>
      <c r="AP99" s="269">
        <f t="shared" si="7"/>
        <v>0.29999999999999982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170</v>
      </c>
      <c r="E100" s="258">
        <v>0</v>
      </c>
      <c r="F100" s="259">
        <f>P!AJ102</f>
        <v>0</v>
      </c>
      <c r="G100" s="259">
        <f t="shared" si="8"/>
        <v>0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170</v>
      </c>
      <c r="AP100" s="268">
        <f t="shared" si="7"/>
        <v>0</v>
      </c>
      <c r="AQ100" s="85" t="str">
        <f t="shared" si="10"/>
        <v>০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>
        <v>2</v>
      </c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1</v>
      </c>
      <c r="G103" s="259">
        <f t="shared" si="8"/>
        <v>1</v>
      </c>
      <c r="H103" s="291">
        <v>1</v>
      </c>
      <c r="I103" s="292">
        <v>1</v>
      </c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1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5</v>
      </c>
      <c r="F104" s="259">
        <f>P!AJ106</f>
        <v>0</v>
      </c>
      <c r="G104" s="259">
        <f t="shared" si="8"/>
        <v>5</v>
      </c>
      <c r="H104" s="291"/>
      <c r="I104" s="292"/>
      <c r="J104" s="291"/>
      <c r="K104" s="292"/>
      <c r="L104" s="319"/>
      <c r="M104" s="320"/>
      <c r="N104" s="319"/>
      <c r="O104" s="320"/>
      <c r="P104" s="319"/>
      <c r="Q104" s="320"/>
      <c r="R104" s="319"/>
      <c r="S104" s="320"/>
      <c r="T104" s="319">
        <v>3</v>
      </c>
      <c r="U104" s="320">
        <v>4</v>
      </c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4</v>
      </c>
      <c r="AO104" s="267">
        <f>P!AK106</f>
        <v>160</v>
      </c>
      <c r="AP104" s="268">
        <f t="shared" si="7"/>
        <v>1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0.5</v>
      </c>
      <c r="F106" s="259">
        <f>P!AJ108</f>
        <v>0</v>
      </c>
      <c r="G106" s="259">
        <f t="shared" si="8"/>
        <v>0.5</v>
      </c>
      <c r="H106" s="291"/>
      <c r="I106" s="292"/>
      <c r="J106" s="291"/>
      <c r="K106" s="292"/>
      <c r="L106" s="319">
        <v>1</v>
      </c>
      <c r="M106" s="320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20"/>
      <c r="Z106" s="319">
        <v>2</v>
      </c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0.5</v>
      </c>
      <c r="AQ106" s="85" t="str">
        <f t="shared" si="10"/>
        <v>NZ</v>
      </c>
    </row>
    <row r="107" spans="1:45">
      <c r="A107" s="83">
        <v>105</v>
      </c>
      <c r="B107" s="107" t="s">
        <v>108</v>
      </c>
      <c r="C107" s="83" t="s">
        <v>9</v>
      </c>
      <c r="D107" s="258">
        <v>302.23613053033381</v>
      </c>
      <c r="E107" s="258">
        <v>0</v>
      </c>
      <c r="F107" s="259">
        <f>P!AJ109</f>
        <v>0</v>
      </c>
      <c r="G107" s="259">
        <f t="shared" si="8"/>
        <v>0</v>
      </c>
      <c r="H107" s="291"/>
      <c r="I107" s="292"/>
      <c r="J107" s="291"/>
      <c r="K107" s="292"/>
      <c r="L107" s="319"/>
      <c r="M107" s="320"/>
      <c r="N107" s="319"/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302.23613053033381</v>
      </c>
      <c r="AP107" s="268">
        <f t="shared" si="7"/>
        <v>0</v>
      </c>
      <c r="AQ107" s="85" t="str">
        <f t="shared" si="10"/>
        <v>০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271.42857142857144</v>
      </c>
      <c r="E109" s="258">
        <v>1</v>
      </c>
      <c r="F109" s="259">
        <f>P!AJ111</f>
        <v>0</v>
      </c>
      <c r="G109" s="259">
        <f t="shared" si="8"/>
        <v>1</v>
      </c>
      <c r="H109" s="291"/>
      <c r="I109" s="292"/>
      <c r="J109" s="291"/>
      <c r="K109" s="292"/>
      <c r="L109" s="319">
        <v>1</v>
      </c>
      <c r="M109" s="320"/>
      <c r="N109" s="319"/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271.42857142857144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440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1976</v>
      </c>
      <c r="E112" s="258">
        <v>0</v>
      </c>
      <c r="F112" s="259">
        <f>P!AJ114</f>
        <v>0.8</v>
      </c>
      <c r="G112" s="259">
        <f t="shared" si="8"/>
        <v>0.8</v>
      </c>
      <c r="H112" s="291"/>
      <c r="I112" s="292">
        <v>0.5</v>
      </c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0.5</v>
      </c>
      <c r="AO112" s="267">
        <f>P!AK114</f>
        <v>1675</v>
      </c>
      <c r="AP112" s="268">
        <f t="shared" si="7"/>
        <v>0.30000000000000004</v>
      </c>
      <c r="AQ112" s="85" t="str">
        <f t="shared" si="10"/>
        <v>NZ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210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210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8.962203541755283</v>
      </c>
      <c r="E116" s="258">
        <v>53</v>
      </c>
      <c r="F116" s="259">
        <f>P!AJ118</f>
        <v>318</v>
      </c>
      <c r="G116" s="259">
        <f t="shared" si="8"/>
        <v>371</v>
      </c>
      <c r="H116" s="291"/>
      <c r="I116" s="292">
        <v>24</v>
      </c>
      <c r="J116" s="291"/>
      <c r="K116" s="292">
        <v>30</v>
      </c>
      <c r="L116" s="319"/>
      <c r="M116" s="320">
        <v>93</v>
      </c>
      <c r="N116" s="319"/>
      <c r="O116" s="320"/>
      <c r="P116" s="319"/>
      <c r="Q116" s="320"/>
      <c r="R116" s="319"/>
      <c r="S116" s="320"/>
      <c r="T116" s="319"/>
      <c r="U116" s="320"/>
      <c r="V116" s="319"/>
      <c r="W116" s="320">
        <v>127</v>
      </c>
      <c r="X116" s="319"/>
      <c r="Y116" s="320">
        <v>54</v>
      </c>
      <c r="Z116" s="319"/>
      <c r="AA116" s="320">
        <v>7</v>
      </c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335</v>
      </c>
      <c r="AO116" s="267">
        <f>P!AK118</f>
        <v>9.6855345911949691</v>
      </c>
      <c r="AP116" s="268">
        <f t="shared" si="7"/>
        <v>36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/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1</v>
      </c>
      <c r="G120" s="259">
        <f t="shared" si="8"/>
        <v>1</v>
      </c>
      <c r="H120" s="291">
        <v>1</v>
      </c>
      <c r="I120" s="292">
        <v>1</v>
      </c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1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982.25806451612902</v>
      </c>
      <c r="E123" s="258">
        <v>0</v>
      </c>
      <c r="F123" s="259">
        <f>P!AJ125</f>
        <v>0</v>
      </c>
      <c r="G123" s="259">
        <f t="shared" si="8"/>
        <v>0</v>
      </c>
      <c r="H123" s="291"/>
      <c r="I123" s="292"/>
      <c r="J123" s="291"/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982.25806451612902</v>
      </c>
      <c r="AP123" s="328">
        <f t="shared" si="7"/>
        <v>0</v>
      </c>
      <c r="AQ123" s="85" t="str">
        <f t="shared" si="10"/>
        <v>০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347</v>
      </c>
      <c r="G124" s="259">
        <f t="shared" si="8"/>
        <v>347</v>
      </c>
      <c r="H124" s="332">
        <v>58</v>
      </c>
      <c r="I124" s="331">
        <f>P!D126</f>
        <v>54</v>
      </c>
      <c r="J124" s="332">
        <v>30</v>
      </c>
      <c r="K124" s="331">
        <f>P!F126</f>
        <v>37</v>
      </c>
      <c r="L124" s="332">
        <v>30</v>
      </c>
      <c r="M124" s="331">
        <f>P!H126</f>
        <v>26</v>
      </c>
      <c r="N124" s="332">
        <v>30</v>
      </c>
      <c r="O124" s="331">
        <f>P!J126</f>
        <v>19</v>
      </c>
      <c r="P124" s="332">
        <v>30</v>
      </c>
      <c r="Q124" s="331">
        <f>P!L126</f>
        <v>23</v>
      </c>
      <c r="R124" s="332">
        <v>30</v>
      </c>
      <c r="S124" s="331">
        <v>30</v>
      </c>
      <c r="T124" s="332">
        <v>30</v>
      </c>
      <c r="U124" s="331">
        <v>40</v>
      </c>
      <c r="V124" s="332">
        <v>30</v>
      </c>
      <c r="W124" s="331">
        <v>40</v>
      </c>
      <c r="X124" s="332">
        <v>30</v>
      </c>
      <c r="Y124" s="331">
        <v>52</v>
      </c>
      <c r="Z124" s="332">
        <v>30</v>
      </c>
      <c r="AA124" s="331">
        <v>26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347</v>
      </c>
      <c r="AO124" s="339">
        <f>P!AK126</f>
        <v>10.048991354466859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433.33333333333337</v>
      </c>
      <c r="E125" s="258">
        <v>0</v>
      </c>
      <c r="F125" s="259">
        <f>P!AJ127</f>
        <v>0</v>
      </c>
      <c r="G125" s="259">
        <f t="shared" si="8"/>
        <v>0</v>
      </c>
      <c r="H125" s="332"/>
      <c r="I125" s="331">
        <f>P!D127</f>
        <v>0</v>
      </c>
      <c r="J125" s="332"/>
      <c r="K125" s="331">
        <f>P!F127</f>
        <v>0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v>0</v>
      </c>
      <c r="T125" s="332"/>
      <c r="U125" s="331">
        <v>0</v>
      </c>
      <c r="V125" s="332"/>
      <c r="W125" s="331">
        <v>0</v>
      </c>
      <c r="X125" s="332"/>
      <c r="Y125" s="331">
        <v>0</v>
      </c>
      <c r="Z125" s="332"/>
      <c r="AA125" s="331"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</v>
      </c>
      <c r="AO125" s="339">
        <f>P!AK127</f>
        <v>433.33333333333337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119.74489795918369</v>
      </c>
      <c r="E126" s="258">
        <v>0</v>
      </c>
      <c r="F126" s="259">
        <f>P!AJ128</f>
        <v>27.500000000000004</v>
      </c>
      <c r="G126" s="259">
        <f t="shared" si="8"/>
        <v>27.500000000000004</v>
      </c>
      <c r="H126" s="332"/>
      <c r="I126" s="331">
        <f>P!D128</f>
        <v>0</v>
      </c>
      <c r="J126" s="332"/>
      <c r="K126" s="331">
        <f>P!F128</f>
        <v>1</v>
      </c>
      <c r="L126" s="332">
        <v>10</v>
      </c>
      <c r="M126" s="331">
        <f>P!H128</f>
        <v>12.3</v>
      </c>
      <c r="N126" s="332"/>
      <c r="O126" s="331">
        <f>P!J128</f>
        <v>0</v>
      </c>
      <c r="P126" s="332"/>
      <c r="Q126" s="331">
        <f>P!L128</f>
        <v>0</v>
      </c>
      <c r="R126" s="332"/>
      <c r="S126" s="331">
        <v>0</v>
      </c>
      <c r="T126" s="332"/>
      <c r="U126" s="331">
        <v>10.9</v>
      </c>
      <c r="V126" s="332"/>
      <c r="W126" s="331">
        <v>0</v>
      </c>
      <c r="X126" s="332">
        <v>3</v>
      </c>
      <c r="Y126" s="331">
        <v>3.3</v>
      </c>
      <c r="Z126" s="332"/>
      <c r="AA126" s="331"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27.500000000000004</v>
      </c>
      <c r="AO126" s="339">
        <f>P!AK128</f>
        <v>97.890909090909076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373.23193916349811</v>
      </c>
      <c r="E127" s="258">
        <v>0</v>
      </c>
      <c r="F127" s="259">
        <f>P!AJ129</f>
        <v>13.4</v>
      </c>
      <c r="G127" s="259">
        <f t="shared" si="8"/>
        <v>13.4</v>
      </c>
      <c r="H127" s="332"/>
      <c r="I127" s="331">
        <f>P!D129</f>
        <v>4.4000000000000004</v>
      </c>
      <c r="J127" s="332"/>
      <c r="K127" s="331">
        <f>P!F129</f>
        <v>0</v>
      </c>
      <c r="L127" s="332"/>
      <c r="M127" s="331">
        <f>P!H129</f>
        <v>9</v>
      </c>
      <c r="N127" s="332"/>
      <c r="O127" s="331">
        <f>P!J129</f>
        <v>0</v>
      </c>
      <c r="P127" s="332"/>
      <c r="Q127" s="331">
        <f>P!L129</f>
        <v>0</v>
      </c>
      <c r="R127" s="332"/>
      <c r="S127" s="331">
        <v>0</v>
      </c>
      <c r="T127" s="332"/>
      <c r="U127" s="331">
        <v>0</v>
      </c>
      <c r="V127" s="332"/>
      <c r="W127" s="331">
        <v>0</v>
      </c>
      <c r="X127" s="332"/>
      <c r="Y127" s="331">
        <v>0</v>
      </c>
      <c r="Z127" s="332"/>
      <c r="AA127" s="331"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13.4</v>
      </c>
      <c r="AO127" s="339">
        <f>P!AK129</f>
        <v>363.28358208955223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0</v>
      </c>
      <c r="G128" s="259">
        <f t="shared" si="8"/>
        <v>0</v>
      </c>
      <c r="H128" s="332"/>
      <c r="I128" s="331">
        <f>P!D130</f>
        <v>0</v>
      </c>
      <c r="J128" s="332"/>
      <c r="K128" s="331">
        <f>P!F130</f>
        <v>0</v>
      </c>
      <c r="L128" s="332"/>
      <c r="M128" s="331">
        <f>P!H130</f>
        <v>0</v>
      </c>
      <c r="N128" s="332"/>
      <c r="O128" s="331">
        <f>P!J130</f>
        <v>0</v>
      </c>
      <c r="P128" s="332"/>
      <c r="Q128" s="331">
        <f>P!L130</f>
        <v>0</v>
      </c>
      <c r="R128" s="332"/>
      <c r="S128" s="331">
        <v>0</v>
      </c>
      <c r="T128" s="332"/>
      <c r="U128" s="331">
        <v>0</v>
      </c>
      <c r="V128" s="332"/>
      <c r="W128" s="331">
        <v>0</v>
      </c>
      <c r="X128" s="332"/>
      <c r="Y128" s="331">
        <v>0</v>
      </c>
      <c r="Z128" s="332"/>
      <c r="AA128" s="331"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0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/>
      <c r="O129" s="331">
        <f>P!J131</f>
        <v>0</v>
      </c>
      <c r="P129" s="332"/>
      <c r="Q129" s="331">
        <f>P!L131</f>
        <v>0</v>
      </c>
      <c r="R129" s="332"/>
      <c r="S129" s="331">
        <v>0</v>
      </c>
      <c r="T129" s="332"/>
      <c r="U129" s="331">
        <v>0</v>
      </c>
      <c r="V129" s="332"/>
      <c r="W129" s="331">
        <v>0</v>
      </c>
      <c r="X129" s="332"/>
      <c r="Y129" s="331">
        <v>0</v>
      </c>
      <c r="Z129" s="332"/>
      <c r="AA129" s="331"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90.277777777777771</v>
      </c>
      <c r="E130" s="258">
        <v>0</v>
      </c>
      <c r="F130" s="259">
        <f>P!AJ132</f>
        <v>8.1999999999999993</v>
      </c>
      <c r="G130" s="259">
        <f t="shared" si="8"/>
        <v>8.1999999999999993</v>
      </c>
      <c r="H130" s="332"/>
      <c r="I130" s="331">
        <f>P!D132</f>
        <v>0</v>
      </c>
      <c r="J130" s="332"/>
      <c r="K130" s="331">
        <f>P!F132</f>
        <v>0</v>
      </c>
      <c r="L130" s="332"/>
      <c r="M130" s="331">
        <f>P!H132</f>
        <v>2</v>
      </c>
      <c r="N130" s="332">
        <v>1</v>
      </c>
      <c r="O130" s="331">
        <f>P!J132</f>
        <v>1.1000000000000001</v>
      </c>
      <c r="P130" s="332"/>
      <c r="Q130" s="331">
        <f>P!L132</f>
        <v>0</v>
      </c>
      <c r="R130" s="332"/>
      <c r="S130" s="331">
        <v>0</v>
      </c>
      <c r="T130" s="332"/>
      <c r="U130" s="331">
        <v>0</v>
      </c>
      <c r="V130" s="332"/>
      <c r="W130" s="331">
        <v>0</v>
      </c>
      <c r="X130" s="332"/>
      <c r="Y130" s="331">
        <v>2</v>
      </c>
      <c r="Z130" s="332"/>
      <c r="AA130" s="331">
        <v>3.1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8.1999999999999993</v>
      </c>
      <c r="AO130" s="339">
        <f>P!AK132</f>
        <v>105.00000000000001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v>0</v>
      </c>
      <c r="T131" s="332"/>
      <c r="U131" s="331">
        <v>0</v>
      </c>
      <c r="V131" s="332"/>
      <c r="W131" s="331">
        <v>0</v>
      </c>
      <c r="X131" s="332"/>
      <c r="Y131" s="331">
        <v>0</v>
      </c>
      <c r="Z131" s="332"/>
      <c r="AA131" s="331"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v>0</v>
      </c>
      <c r="T132" s="332"/>
      <c r="U132" s="331">
        <v>0</v>
      </c>
      <c r="V132" s="332"/>
      <c r="W132" s="331">
        <v>0</v>
      </c>
      <c r="X132" s="332"/>
      <c r="Y132" s="331">
        <v>0</v>
      </c>
      <c r="Z132" s="332"/>
      <c r="AA132" s="331"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201.21212121212122</v>
      </c>
      <c r="E133" s="258">
        <v>0</v>
      </c>
      <c r="F133" s="259">
        <f>P!AJ135</f>
        <v>10</v>
      </c>
      <c r="G133" s="259">
        <f t="shared" si="8"/>
        <v>10</v>
      </c>
      <c r="H133" s="332"/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v>0</v>
      </c>
      <c r="T133" s="332"/>
      <c r="U133" s="331">
        <v>10</v>
      </c>
      <c r="V133" s="332"/>
      <c r="W133" s="331">
        <v>0</v>
      </c>
      <c r="X133" s="332"/>
      <c r="Y133" s="331">
        <v>0</v>
      </c>
      <c r="Z133" s="332"/>
      <c r="AA133" s="331"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10</v>
      </c>
      <c r="AO133" s="339">
        <f>P!AK135</f>
        <v>200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60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v>0</v>
      </c>
      <c r="T134" s="332"/>
      <c r="U134" s="331">
        <v>0</v>
      </c>
      <c r="V134" s="332"/>
      <c r="W134" s="331">
        <v>0</v>
      </c>
      <c r="X134" s="332"/>
      <c r="Y134" s="331">
        <v>0</v>
      </c>
      <c r="Z134" s="332"/>
      <c r="AA134" s="331"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60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408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v>0</v>
      </c>
      <c r="T135" s="332"/>
      <c r="U135" s="331">
        <v>0</v>
      </c>
      <c r="V135" s="332"/>
      <c r="W135" s="331">
        <v>0</v>
      </c>
      <c r="X135" s="332"/>
      <c r="Y135" s="331">
        <v>0</v>
      </c>
      <c r="Z135" s="332"/>
      <c r="AA135" s="331"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460</v>
      </c>
      <c r="E136" s="258">
        <v>0</v>
      </c>
      <c r="F136" s="259">
        <f>P!AJ138</f>
        <v>0</v>
      </c>
      <c r="G136" s="259">
        <f t="shared" ref="G136:G196" si="14">E136+F136</f>
        <v>0</v>
      </c>
      <c r="H136" s="332"/>
      <c r="I136" s="331">
        <f>P!D138</f>
        <v>0</v>
      </c>
      <c r="J136" s="332"/>
      <c r="K136" s="331">
        <f>P!F138</f>
        <v>0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v>0</v>
      </c>
      <c r="T136" s="332"/>
      <c r="U136" s="331">
        <v>0</v>
      </c>
      <c r="V136" s="332"/>
      <c r="W136" s="331">
        <v>0</v>
      </c>
      <c r="X136" s="332"/>
      <c r="Y136" s="331">
        <v>0</v>
      </c>
      <c r="Z136" s="332"/>
      <c r="AA136" s="331"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</v>
      </c>
      <c r="AO136" s="339">
        <f>P!AK138</f>
        <v>460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70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v>0</v>
      </c>
      <c r="T137" s="332"/>
      <c r="U137" s="331">
        <v>0</v>
      </c>
      <c r="V137" s="332"/>
      <c r="W137" s="331">
        <v>0</v>
      </c>
      <c r="X137" s="332"/>
      <c r="Y137" s="331">
        <v>0</v>
      </c>
      <c r="Z137" s="332"/>
      <c r="AA137" s="331"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70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404</v>
      </c>
      <c r="C141" s="83" t="s">
        <v>31</v>
      </c>
      <c r="D141" s="258">
        <v>20.040788245122613</v>
      </c>
      <c r="E141" s="258">
        <v>0</v>
      </c>
      <c r="F141" s="259">
        <f>P!AJ143</f>
        <v>0</v>
      </c>
      <c r="G141" s="259">
        <f t="shared" si="14"/>
        <v>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20.040788245122613</v>
      </c>
      <c r="AP141" s="268">
        <f t="shared" si="11"/>
        <v>0</v>
      </c>
      <c r="AQ141" s="85" t="str">
        <f t="shared" si="13"/>
        <v>০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0</v>
      </c>
      <c r="F143" s="259">
        <f>P!AJ145</f>
        <v>100</v>
      </c>
      <c r="G143" s="259">
        <f t="shared" si="14"/>
        <v>100</v>
      </c>
      <c r="H143" s="291"/>
      <c r="I143" s="292">
        <v>5</v>
      </c>
      <c r="J143" s="319"/>
      <c r="K143" s="292"/>
      <c r="L143" s="319">
        <v>10</v>
      </c>
      <c r="M143" s="292">
        <v>27</v>
      </c>
      <c r="N143" s="319"/>
      <c r="O143" s="292"/>
      <c r="P143" s="319"/>
      <c r="Q143" s="292"/>
      <c r="R143" s="319"/>
      <c r="S143" s="292"/>
      <c r="T143" s="319"/>
      <c r="U143" s="292"/>
      <c r="V143" s="319">
        <v>58</v>
      </c>
      <c r="W143" s="292">
        <v>58</v>
      </c>
      <c r="X143" s="319">
        <v>5</v>
      </c>
      <c r="Y143" s="292">
        <v>5</v>
      </c>
      <c r="Z143" s="319">
        <v>5</v>
      </c>
      <c r="AA143" s="292">
        <v>5</v>
      </c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100</v>
      </c>
      <c r="AO143" s="267">
        <f>P!AK145</f>
        <v>1100</v>
      </c>
      <c r="AP143" s="268">
        <f>G143-AN143</f>
        <v>0</v>
      </c>
      <c r="AQ143" s="85" t="str">
        <f t="shared" si="13"/>
        <v>০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0</v>
      </c>
      <c r="G144" s="259">
        <f t="shared" si="14"/>
        <v>0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35</v>
      </c>
      <c r="AP144" s="268">
        <f t="shared" si="11"/>
        <v>0</v>
      </c>
      <c r="AQ144" s="85" t="str">
        <f t="shared" si="13"/>
        <v>০</v>
      </c>
    </row>
    <row r="145" spans="1:53">
      <c r="A145" s="83">
        <v>143</v>
      </c>
      <c r="B145" s="107" t="s">
        <v>132</v>
      </c>
      <c r="C145" s="83" t="s">
        <v>9</v>
      </c>
      <c r="D145" s="258">
        <v>700</v>
      </c>
      <c r="E145" s="258">
        <v>0</v>
      </c>
      <c r="F145" s="259">
        <f>P!AJ147</f>
        <v>0</v>
      </c>
      <c r="G145" s="259">
        <f t="shared" si="14"/>
        <v>0</v>
      </c>
      <c r="H145" s="291"/>
      <c r="I145" s="320"/>
      <c r="J145" s="319"/>
      <c r="K145" s="320"/>
      <c r="L145" s="319"/>
      <c r="M145" s="320"/>
      <c r="N145" s="319"/>
      <c r="O145" s="320"/>
      <c r="P145" s="319"/>
      <c r="Q145" s="320"/>
      <c r="R145" s="319"/>
      <c r="S145" s="320"/>
      <c r="T145" s="319"/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700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6.2</v>
      </c>
      <c r="G146" s="259">
        <f t="shared" si="14"/>
        <v>6.2</v>
      </c>
      <c r="H146" s="291">
        <v>0.7</v>
      </c>
      <c r="I146" s="320">
        <v>0.7</v>
      </c>
      <c r="J146" s="319"/>
      <c r="K146" s="320"/>
      <c r="L146" s="319">
        <v>1.5</v>
      </c>
      <c r="M146" s="320">
        <v>1.5</v>
      </c>
      <c r="N146" s="319"/>
      <c r="O146" s="320"/>
      <c r="P146" s="319"/>
      <c r="Q146" s="320"/>
      <c r="R146" s="319"/>
      <c r="S146" s="320"/>
      <c r="T146" s="319"/>
      <c r="U146" s="320"/>
      <c r="V146" s="319">
        <v>4</v>
      </c>
      <c r="W146" s="320">
        <v>4</v>
      </c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6.2</v>
      </c>
      <c r="AO146" s="267">
        <f>P!AK148</f>
        <v>1100</v>
      </c>
      <c r="AP146" s="268">
        <f t="shared" si="11"/>
        <v>0</v>
      </c>
      <c r="AQ146" s="85" t="str">
        <f t="shared" si="13"/>
        <v>০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1100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1100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244.37939844902951</v>
      </c>
      <c r="E150" s="258">
        <v>23.990000000000236</v>
      </c>
      <c r="F150" s="312">
        <f>P!AJ152</f>
        <v>452</v>
      </c>
      <c r="G150" s="312">
        <f t="shared" si="14"/>
        <v>475.99000000000024</v>
      </c>
      <c r="H150" s="421">
        <v>25</v>
      </c>
      <c r="I150" s="320">
        <v>25</v>
      </c>
      <c r="J150" s="319">
        <v>12</v>
      </c>
      <c r="K150" s="320">
        <v>15.6</v>
      </c>
      <c r="L150" s="319">
        <v>8</v>
      </c>
      <c r="M150" s="320">
        <v>4.5</v>
      </c>
      <c r="N150" s="319">
        <v>13</v>
      </c>
      <c r="O150" s="320">
        <v>13</v>
      </c>
      <c r="P150" s="319">
        <v>8</v>
      </c>
      <c r="Q150" s="320">
        <v>8</v>
      </c>
      <c r="R150" s="319">
        <v>8</v>
      </c>
      <c r="S150" s="320">
        <v>8</v>
      </c>
      <c r="T150" s="319">
        <v>354</v>
      </c>
      <c r="U150" s="320">
        <v>342.5</v>
      </c>
      <c r="V150" s="319">
        <v>8</v>
      </c>
      <c r="W150" s="320">
        <v>7</v>
      </c>
      <c r="X150" s="319">
        <v>13</v>
      </c>
      <c r="Y150" s="320">
        <v>11</v>
      </c>
      <c r="Z150" s="319">
        <v>8</v>
      </c>
      <c r="AA150" s="320">
        <v>7</v>
      </c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441.6</v>
      </c>
      <c r="AO150" s="266">
        <f>P!AK152</f>
        <v>224.96017699115043</v>
      </c>
      <c r="AP150" s="422">
        <f t="shared" si="11"/>
        <v>34.390000000000214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453</v>
      </c>
      <c r="C151" s="83" t="s">
        <v>9</v>
      </c>
      <c r="D151" s="258">
        <v>45</v>
      </c>
      <c r="E151" s="258">
        <v>0</v>
      </c>
      <c r="F151" s="259">
        <f>P!AJ153</f>
        <v>0</v>
      </c>
      <c r="G151" s="259">
        <f t="shared" si="14"/>
        <v>0</v>
      </c>
      <c r="H151" s="291"/>
      <c r="I151" s="320"/>
      <c r="J151" s="319"/>
      <c r="K151" s="320"/>
      <c r="L151" s="319"/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45</v>
      </c>
      <c r="AP151" s="268">
        <f t="shared" si="11"/>
        <v>0</v>
      </c>
      <c r="AQ151" s="85" t="str">
        <f t="shared" si="13"/>
        <v>০</v>
      </c>
    </row>
    <row r="152" spans="1:53">
      <c r="A152" s="83">
        <v>150</v>
      </c>
      <c r="B152" s="107" t="s">
        <v>341</v>
      </c>
      <c r="C152" s="83" t="s">
        <v>9</v>
      </c>
      <c r="D152" s="258">
        <v>182.84245864803324</v>
      </c>
      <c r="E152" s="258">
        <v>1.5000000000000107</v>
      </c>
      <c r="F152" s="259">
        <f>P!AJ154</f>
        <v>16.25</v>
      </c>
      <c r="G152" s="259">
        <f t="shared" si="14"/>
        <v>17.750000000000011</v>
      </c>
      <c r="H152" s="291"/>
      <c r="I152" s="292"/>
      <c r="J152" s="319"/>
      <c r="K152" s="292"/>
      <c r="L152" s="319">
        <v>3</v>
      </c>
      <c r="M152" s="292">
        <v>3</v>
      </c>
      <c r="N152" s="319"/>
      <c r="O152" s="292"/>
      <c r="P152" s="319"/>
      <c r="Q152" s="292"/>
      <c r="R152" s="319"/>
      <c r="S152" s="292"/>
      <c r="T152" s="319">
        <v>11</v>
      </c>
      <c r="U152" s="292">
        <v>9.5</v>
      </c>
      <c r="V152" s="319">
        <v>3</v>
      </c>
      <c r="W152" s="292">
        <v>3.25</v>
      </c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15.75</v>
      </c>
      <c r="AO152" s="267">
        <f>P!AK154</f>
        <v>229.96923076923076</v>
      </c>
      <c r="AP152" s="268">
        <f t="shared" si="11"/>
        <v>2.0000000000000107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370.85387282392026</v>
      </c>
      <c r="E153" s="258">
        <v>2.2700000000000102</v>
      </c>
      <c r="F153" s="259">
        <f>P!AJ155</f>
        <v>49.2</v>
      </c>
      <c r="G153" s="259">
        <f t="shared" si="14"/>
        <v>51.470000000000013</v>
      </c>
      <c r="H153" s="291">
        <v>5</v>
      </c>
      <c r="I153" s="292">
        <v>9.6999999999999993</v>
      </c>
      <c r="J153" s="319">
        <v>5</v>
      </c>
      <c r="K153" s="292">
        <v>3.4</v>
      </c>
      <c r="L153" s="319">
        <v>5</v>
      </c>
      <c r="M153" s="292">
        <v>5</v>
      </c>
      <c r="N153" s="319">
        <v>5</v>
      </c>
      <c r="O153" s="292">
        <v>5</v>
      </c>
      <c r="P153" s="319"/>
      <c r="Q153" s="292"/>
      <c r="R153" s="319">
        <v>5</v>
      </c>
      <c r="S153" s="292">
        <v>4.3</v>
      </c>
      <c r="T153" s="319">
        <v>5</v>
      </c>
      <c r="U153" s="292">
        <v>3.3</v>
      </c>
      <c r="V153" s="319"/>
      <c r="W153" s="292"/>
      <c r="X153" s="319">
        <v>5</v>
      </c>
      <c r="Y153" s="320">
        <v>3.9</v>
      </c>
      <c r="Z153" s="319">
        <v>9</v>
      </c>
      <c r="AA153" s="320">
        <v>8.3000000000000007</v>
      </c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42.900000000000006</v>
      </c>
      <c r="AO153" s="267">
        <f>P!AK155</f>
        <v>374.77642276422762</v>
      </c>
      <c r="AP153" s="268">
        <f t="shared" si="11"/>
        <v>8.5700000000000074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370.01567398119124</v>
      </c>
      <c r="E154" s="258">
        <v>3.9999999999999929</v>
      </c>
      <c r="F154" s="259">
        <f>P!AJ156</f>
        <v>0</v>
      </c>
      <c r="G154" s="259">
        <f t="shared" si="14"/>
        <v>3.9999999999999929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>
        <v>2</v>
      </c>
      <c r="T154" s="319"/>
      <c r="U154" s="320"/>
      <c r="V154" s="319"/>
      <c r="W154" s="320"/>
      <c r="X154" s="319"/>
      <c r="Y154" s="320"/>
      <c r="Z154" s="319"/>
      <c r="AA154" s="320">
        <v>1.9999999999999929</v>
      </c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3.9999999999999929</v>
      </c>
      <c r="AO154" s="267">
        <f>P!AK156</f>
        <v>370.01567398119124</v>
      </c>
      <c r="AP154" s="268">
        <f t="shared" si="11"/>
        <v>0</v>
      </c>
      <c r="AQ154" s="85" t="str">
        <f t="shared" si="13"/>
        <v>০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0</v>
      </c>
      <c r="F158" s="259">
        <f>P!AJ160</f>
        <v>0</v>
      </c>
      <c r="G158" s="259">
        <f t="shared" si="14"/>
        <v>0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0</v>
      </c>
      <c r="AQ158" s="85" t="str">
        <f t="shared" si="13"/>
        <v>০</v>
      </c>
    </row>
    <row r="159" spans="1:53">
      <c r="A159" s="83">
        <v>157</v>
      </c>
      <c r="B159" s="107" t="s">
        <v>143</v>
      </c>
      <c r="C159" s="83" t="s">
        <v>9</v>
      </c>
      <c r="D159" s="258">
        <v>260</v>
      </c>
      <c r="E159" s="258">
        <v>0</v>
      </c>
      <c r="F159" s="259">
        <f>P!AJ161</f>
        <v>0</v>
      </c>
      <c r="G159" s="259">
        <f t="shared" si="14"/>
        <v>0</v>
      </c>
      <c r="H159" s="291"/>
      <c r="I159" s="320"/>
      <c r="J159" s="319"/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>
        <v>4</v>
      </c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260</v>
      </c>
      <c r="AP159" s="268">
        <f t="shared" si="11"/>
        <v>0</v>
      </c>
      <c r="AQ159" s="85" t="str">
        <f t="shared" si="13"/>
        <v>০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7</v>
      </c>
      <c r="G160" s="259">
        <f t="shared" si="14"/>
        <v>7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>
        <v>3</v>
      </c>
      <c r="Y160" s="320">
        <v>3</v>
      </c>
      <c r="Z160" s="319"/>
      <c r="AA160" s="320">
        <v>4</v>
      </c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7</v>
      </c>
      <c r="AO160" s="267">
        <f>P!AK162</f>
        <v>427.14285714285717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700</v>
      </c>
      <c r="E161" s="258">
        <v>0</v>
      </c>
      <c r="F161" s="259">
        <f>P!AJ163</f>
        <v>2</v>
      </c>
      <c r="G161" s="259">
        <f t="shared" si="14"/>
        <v>2</v>
      </c>
      <c r="H161" s="291"/>
      <c r="I161" s="320"/>
      <c r="J161" s="319"/>
      <c r="K161" s="320"/>
      <c r="L161" s="319"/>
      <c r="M161" s="320"/>
      <c r="N161" s="319">
        <v>1</v>
      </c>
      <c r="O161" s="320">
        <v>2</v>
      </c>
      <c r="P161" s="319"/>
      <c r="Q161" s="320"/>
      <c r="R161" s="319"/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2</v>
      </c>
      <c r="AO161" s="267">
        <f>P!AK163</f>
        <v>675</v>
      </c>
      <c r="AP161" s="268">
        <f t="shared" si="11"/>
        <v>0</v>
      </c>
      <c r="AQ161" s="85" t="str">
        <f t="shared" si="13"/>
        <v>০</v>
      </c>
    </row>
    <row r="162" spans="1:43">
      <c r="A162" s="83">
        <v>160</v>
      </c>
      <c r="B162" s="107" t="s">
        <v>146</v>
      </c>
      <c r="C162" s="83" t="s">
        <v>9</v>
      </c>
      <c r="D162" s="258">
        <v>880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880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507.01388888888891</v>
      </c>
      <c r="E168" s="258">
        <v>1</v>
      </c>
      <c r="F168" s="259">
        <f>P!AJ170</f>
        <v>0</v>
      </c>
      <c r="G168" s="259">
        <f t="shared" si="14"/>
        <v>1</v>
      </c>
      <c r="H168" s="291"/>
      <c r="I168" s="320"/>
      <c r="J168" s="319"/>
      <c r="K168" s="320"/>
      <c r="L168" s="319">
        <v>6</v>
      </c>
      <c r="M168" s="320">
        <v>1</v>
      </c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1</v>
      </c>
      <c r="AO168" s="267">
        <f>P!AK170</f>
        <v>507.01388888888891</v>
      </c>
      <c r="AP168" s="268">
        <f t="shared" si="11"/>
        <v>0</v>
      </c>
      <c r="AQ168" s="85" t="str">
        <f t="shared" si="13"/>
        <v>০</v>
      </c>
    </row>
    <row r="169" spans="1:43">
      <c r="A169" s="83">
        <v>167</v>
      </c>
      <c r="B169" s="107" t="s">
        <v>4</v>
      </c>
      <c r="C169" s="83" t="s">
        <v>9</v>
      </c>
      <c r="D169" s="258">
        <v>416.66666666666669</v>
      </c>
      <c r="E169" s="258">
        <v>0</v>
      </c>
      <c r="F169" s="259">
        <f>P!AJ171</f>
        <v>0</v>
      </c>
      <c r="G169" s="259">
        <f t="shared" si="14"/>
        <v>0</v>
      </c>
      <c r="H169" s="291"/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416.66666666666669</v>
      </c>
      <c r="AP169" s="268">
        <f t="shared" si="11"/>
        <v>0</v>
      </c>
      <c r="AQ169" s="85" t="str">
        <f t="shared" si="13"/>
        <v>০</v>
      </c>
    </row>
    <row r="170" spans="1:43">
      <c r="A170" s="83">
        <v>168</v>
      </c>
      <c r="B170" s="107" t="s">
        <v>153</v>
      </c>
      <c r="C170" s="83" t="s">
        <v>9</v>
      </c>
      <c r="D170" s="258">
        <v>433.0605120096626</v>
      </c>
      <c r="E170" s="258">
        <v>0.99999999999999645</v>
      </c>
      <c r="F170" s="259">
        <f>P!AJ172</f>
        <v>18.600000000000001</v>
      </c>
      <c r="G170" s="259">
        <f t="shared" si="14"/>
        <v>19.599999999999998</v>
      </c>
      <c r="H170" s="291">
        <v>9</v>
      </c>
      <c r="I170" s="320">
        <v>8.6</v>
      </c>
      <c r="J170" s="319"/>
      <c r="K170" s="320"/>
      <c r="L170" s="319"/>
      <c r="M170" s="320"/>
      <c r="N170" s="319"/>
      <c r="O170" s="320"/>
      <c r="P170" s="319">
        <v>5</v>
      </c>
      <c r="Q170" s="320"/>
      <c r="R170" s="319"/>
      <c r="S170" s="320"/>
      <c r="T170" s="319"/>
      <c r="U170" s="320"/>
      <c r="V170" s="319">
        <v>9</v>
      </c>
      <c r="W170" s="320">
        <v>10</v>
      </c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18.600000000000001</v>
      </c>
      <c r="AO170" s="267">
        <f>P!AK172</f>
        <v>516.50537634408602</v>
      </c>
      <c r="AP170" s="268">
        <f t="shared" si="11"/>
        <v>0.99999999999999645</v>
      </c>
      <c r="AQ170" s="85" t="str">
        <f t="shared" si="13"/>
        <v>NZ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850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850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22.10062893081761</v>
      </c>
      <c r="E177" s="258">
        <v>0</v>
      </c>
      <c r="F177" s="259">
        <f>P!AJ179</f>
        <v>57</v>
      </c>
      <c r="G177" s="304">
        <f t="shared" si="14"/>
        <v>57</v>
      </c>
      <c r="H177" s="326"/>
      <c r="I177" s="331">
        <f>P!D179</f>
        <v>3</v>
      </c>
      <c r="J177" s="332"/>
      <c r="K177" s="331">
        <f>P!F179</f>
        <v>0</v>
      </c>
      <c r="L177" s="332"/>
      <c r="M177" s="331">
        <f>P!H179</f>
        <v>12</v>
      </c>
      <c r="N177" s="332"/>
      <c r="O177" s="331">
        <f>P!J179</f>
        <v>0</v>
      </c>
      <c r="P177" s="332">
        <v>2</v>
      </c>
      <c r="Q177" s="331">
        <f>P!L179</f>
        <v>2</v>
      </c>
      <c r="R177" s="332">
        <v>3</v>
      </c>
      <c r="S177" s="331">
        <v>3</v>
      </c>
      <c r="T177" s="332">
        <v>2</v>
      </c>
      <c r="U177" s="331">
        <v>4</v>
      </c>
      <c r="V177" s="332">
        <v>10</v>
      </c>
      <c r="W177" s="331">
        <v>10</v>
      </c>
      <c r="X177" s="332">
        <v>8</v>
      </c>
      <c r="Y177" s="331">
        <v>8</v>
      </c>
      <c r="Z177" s="332">
        <v>15</v>
      </c>
      <c r="AA177" s="331">
        <v>15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57</v>
      </c>
      <c r="AO177" s="339">
        <f>P!AK179</f>
        <v>23.666666666666668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78.267558528428097</v>
      </c>
      <c r="E178" s="258">
        <v>0</v>
      </c>
      <c r="F178" s="259">
        <f>P!AJ180</f>
        <v>118</v>
      </c>
      <c r="G178" s="304">
        <f t="shared" si="14"/>
        <v>118</v>
      </c>
      <c r="H178" s="326">
        <v>10</v>
      </c>
      <c r="I178" s="331">
        <f>P!D180</f>
        <v>10</v>
      </c>
      <c r="J178" s="332">
        <v>5</v>
      </c>
      <c r="K178" s="331">
        <f>P!F180</f>
        <v>5</v>
      </c>
      <c r="L178" s="332">
        <v>12</v>
      </c>
      <c r="M178" s="331">
        <f>P!H180</f>
        <v>11</v>
      </c>
      <c r="N178" s="332">
        <v>5</v>
      </c>
      <c r="O178" s="331">
        <f>P!J180</f>
        <v>5</v>
      </c>
      <c r="P178" s="332">
        <v>3</v>
      </c>
      <c r="Q178" s="331">
        <f>P!L180</f>
        <v>3</v>
      </c>
      <c r="R178" s="332">
        <v>3</v>
      </c>
      <c r="S178" s="331">
        <v>3</v>
      </c>
      <c r="T178" s="332">
        <v>50</v>
      </c>
      <c r="U178" s="331">
        <v>50</v>
      </c>
      <c r="V178" s="332">
        <v>15</v>
      </c>
      <c r="W178" s="331">
        <v>15</v>
      </c>
      <c r="X178" s="332">
        <v>8</v>
      </c>
      <c r="Y178" s="331">
        <v>8</v>
      </c>
      <c r="Z178" s="332">
        <v>8</v>
      </c>
      <c r="AA178" s="331">
        <v>8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118</v>
      </c>
      <c r="AO178" s="339">
        <f>P!AK180</f>
        <v>81.008474576271183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178.13953488372093</v>
      </c>
      <c r="E179" s="258">
        <v>0</v>
      </c>
      <c r="F179" s="259">
        <f>P!AJ181</f>
        <v>17.5</v>
      </c>
      <c r="G179" s="304">
        <f t="shared" si="14"/>
        <v>17.5</v>
      </c>
      <c r="H179" s="326">
        <v>1.5</v>
      </c>
      <c r="I179" s="331">
        <f>P!D181</f>
        <v>1.5</v>
      </c>
      <c r="J179" s="332">
        <v>0.5</v>
      </c>
      <c r="K179" s="331">
        <f>P!F181</f>
        <v>0.5</v>
      </c>
      <c r="L179" s="332">
        <v>12</v>
      </c>
      <c r="M179" s="331">
        <f>P!H181</f>
        <v>1.5</v>
      </c>
      <c r="N179" s="332">
        <v>1</v>
      </c>
      <c r="O179" s="331">
        <f>P!J181</f>
        <v>1</v>
      </c>
      <c r="P179" s="332">
        <v>0.5</v>
      </c>
      <c r="Q179" s="331">
        <f>P!L181</f>
        <v>0.5</v>
      </c>
      <c r="R179" s="332">
        <v>0.5</v>
      </c>
      <c r="S179" s="331">
        <v>0.5</v>
      </c>
      <c r="T179" s="332">
        <v>6</v>
      </c>
      <c r="U179" s="331">
        <v>8.5</v>
      </c>
      <c r="V179" s="332">
        <v>1.5</v>
      </c>
      <c r="W179" s="331">
        <v>1.5</v>
      </c>
      <c r="X179" s="332">
        <v>1</v>
      </c>
      <c r="Y179" s="331">
        <v>1</v>
      </c>
      <c r="Z179" s="332">
        <v>1</v>
      </c>
      <c r="AA179" s="331">
        <v>1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17.5</v>
      </c>
      <c r="AO179" s="339">
        <f>P!AK181</f>
        <v>184.85714285714286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409</v>
      </c>
      <c r="C180" s="83" t="s">
        <v>9</v>
      </c>
      <c r="D180" s="258">
        <v>170.71428571428572</v>
      </c>
      <c r="E180" s="258">
        <v>0</v>
      </c>
      <c r="F180" s="259">
        <f>P!AJ182</f>
        <v>10</v>
      </c>
      <c r="G180" s="304">
        <f t="shared" si="14"/>
        <v>10</v>
      </c>
      <c r="H180" s="326">
        <v>1</v>
      </c>
      <c r="I180" s="331">
        <f>P!D182</f>
        <v>1</v>
      </c>
      <c r="J180" s="332">
        <v>0.5</v>
      </c>
      <c r="K180" s="331">
        <f>P!F182</f>
        <v>0.5</v>
      </c>
      <c r="L180" s="332">
        <v>1.5</v>
      </c>
      <c r="M180" s="331">
        <f>P!H182</f>
        <v>1</v>
      </c>
      <c r="N180" s="332">
        <v>0.5</v>
      </c>
      <c r="O180" s="331">
        <f>P!J182</f>
        <v>0.5</v>
      </c>
      <c r="P180" s="332">
        <v>0.5</v>
      </c>
      <c r="Q180" s="331">
        <f>P!L182</f>
        <v>0.5</v>
      </c>
      <c r="R180" s="332">
        <v>0.5</v>
      </c>
      <c r="S180" s="331">
        <v>0.5</v>
      </c>
      <c r="T180" s="332">
        <v>6</v>
      </c>
      <c r="U180" s="331">
        <v>3</v>
      </c>
      <c r="V180" s="332">
        <v>1</v>
      </c>
      <c r="W180" s="331">
        <v>1</v>
      </c>
      <c r="X180" s="332">
        <v>1</v>
      </c>
      <c r="Y180" s="331">
        <v>1</v>
      </c>
      <c r="Z180" s="332">
        <v>1</v>
      </c>
      <c r="AA180" s="331">
        <v>1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10</v>
      </c>
      <c r="AO180" s="339">
        <f>P!AK182</f>
        <v>165.5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181.52173913043478</v>
      </c>
      <c r="E181" s="258">
        <v>0</v>
      </c>
      <c r="F181" s="259">
        <f>P!AJ183</f>
        <v>19</v>
      </c>
      <c r="G181" s="304">
        <f t="shared" si="14"/>
        <v>19</v>
      </c>
      <c r="H181" s="326">
        <v>2</v>
      </c>
      <c r="I181" s="331">
        <f>P!D183</f>
        <v>2</v>
      </c>
      <c r="J181" s="332">
        <v>1</v>
      </c>
      <c r="K181" s="331">
        <f>P!F183</f>
        <v>1</v>
      </c>
      <c r="L181" s="332">
        <v>1</v>
      </c>
      <c r="M181" s="331">
        <f>P!H183</f>
        <v>2</v>
      </c>
      <c r="N181" s="332">
        <v>1</v>
      </c>
      <c r="O181" s="331">
        <f>P!J183</f>
        <v>1</v>
      </c>
      <c r="P181" s="332">
        <v>0.5</v>
      </c>
      <c r="Q181" s="331">
        <f>P!L183</f>
        <v>0.5</v>
      </c>
      <c r="R181" s="332">
        <v>0.5</v>
      </c>
      <c r="S181" s="331">
        <v>0.5</v>
      </c>
      <c r="T181" s="332">
        <v>5</v>
      </c>
      <c r="U181" s="331">
        <v>5</v>
      </c>
      <c r="V181" s="332">
        <v>3</v>
      </c>
      <c r="W181" s="331">
        <v>3</v>
      </c>
      <c r="X181" s="332">
        <v>2</v>
      </c>
      <c r="Y181" s="331">
        <v>2</v>
      </c>
      <c r="Z181" s="332">
        <v>2</v>
      </c>
      <c r="AA181" s="331">
        <v>2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19</v>
      </c>
      <c r="AO181" s="339">
        <f>P!AK183</f>
        <v>156.31578947368422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9.7029972752043605</v>
      </c>
      <c r="E182" s="258">
        <v>0</v>
      </c>
      <c r="F182" s="259">
        <f>P!AJ184</f>
        <v>215</v>
      </c>
      <c r="G182" s="304">
        <f t="shared" si="14"/>
        <v>215</v>
      </c>
      <c r="H182" s="326">
        <v>25</v>
      </c>
      <c r="I182" s="331">
        <f>P!D184</f>
        <v>25</v>
      </c>
      <c r="J182" s="332">
        <v>15</v>
      </c>
      <c r="K182" s="331">
        <f>P!F184</f>
        <v>15</v>
      </c>
      <c r="L182" s="332">
        <v>2</v>
      </c>
      <c r="M182" s="331">
        <f>P!H184</f>
        <v>30</v>
      </c>
      <c r="N182" s="332">
        <v>15</v>
      </c>
      <c r="O182" s="331">
        <f>P!J184</f>
        <v>15</v>
      </c>
      <c r="P182" s="332">
        <v>10</v>
      </c>
      <c r="Q182" s="331">
        <f>P!L184</f>
        <v>10</v>
      </c>
      <c r="R182" s="332">
        <v>10</v>
      </c>
      <c r="S182" s="331">
        <v>10</v>
      </c>
      <c r="T182" s="332">
        <v>20</v>
      </c>
      <c r="U182" s="331">
        <v>20</v>
      </c>
      <c r="V182" s="332">
        <v>50</v>
      </c>
      <c r="W182" s="331">
        <v>50</v>
      </c>
      <c r="X182" s="332">
        <v>20</v>
      </c>
      <c r="Y182" s="331">
        <v>20</v>
      </c>
      <c r="Z182" s="332">
        <v>20</v>
      </c>
      <c r="AA182" s="331">
        <v>20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215</v>
      </c>
      <c r="AO182" s="339">
        <f>P!AK184</f>
        <v>8.279069767441861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46.125874125874127</v>
      </c>
      <c r="E183" s="258">
        <v>0</v>
      </c>
      <c r="F183" s="259">
        <f>P!AJ185</f>
        <v>46</v>
      </c>
      <c r="G183" s="304">
        <f t="shared" si="14"/>
        <v>46</v>
      </c>
      <c r="H183" s="326">
        <v>5</v>
      </c>
      <c r="I183" s="331">
        <f>P!D185</f>
        <v>5</v>
      </c>
      <c r="J183" s="332">
        <v>3</v>
      </c>
      <c r="K183" s="331">
        <f>P!F185</f>
        <v>3</v>
      </c>
      <c r="L183" s="332">
        <v>30</v>
      </c>
      <c r="M183" s="331">
        <f>P!H185</f>
        <v>6</v>
      </c>
      <c r="N183" s="332">
        <v>4</v>
      </c>
      <c r="O183" s="331">
        <f>P!J185</f>
        <v>4</v>
      </c>
      <c r="P183" s="332">
        <v>2</v>
      </c>
      <c r="Q183" s="331">
        <f>P!L185</f>
        <v>2</v>
      </c>
      <c r="R183" s="332">
        <v>2</v>
      </c>
      <c r="S183" s="331">
        <v>2</v>
      </c>
      <c r="T183" s="332">
        <v>3</v>
      </c>
      <c r="U183" s="331">
        <v>3</v>
      </c>
      <c r="V183" s="332">
        <v>12</v>
      </c>
      <c r="W183" s="331">
        <v>13</v>
      </c>
      <c r="X183" s="332">
        <v>4</v>
      </c>
      <c r="Y183" s="331">
        <v>4</v>
      </c>
      <c r="Z183" s="332">
        <v>4</v>
      </c>
      <c r="AA183" s="331">
        <v>4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46</v>
      </c>
      <c r="AO183" s="339">
        <f>P!AK185</f>
        <v>55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102.79069767441861</v>
      </c>
      <c r="E184" s="258">
        <v>0</v>
      </c>
      <c r="F184" s="259">
        <f>P!AJ186</f>
        <v>18.5</v>
      </c>
      <c r="G184" s="304">
        <f t="shared" si="14"/>
        <v>18.5</v>
      </c>
      <c r="H184" s="326">
        <v>2</v>
      </c>
      <c r="I184" s="331">
        <f>P!D186</f>
        <v>2.5</v>
      </c>
      <c r="J184" s="332">
        <v>1</v>
      </c>
      <c r="K184" s="331">
        <f>P!F186</f>
        <v>1</v>
      </c>
      <c r="L184" s="332">
        <v>6</v>
      </c>
      <c r="M184" s="331">
        <f>P!H186</f>
        <v>3</v>
      </c>
      <c r="N184" s="332">
        <v>1</v>
      </c>
      <c r="O184" s="331">
        <f>P!J186</f>
        <v>1</v>
      </c>
      <c r="P184" s="332">
        <v>0.5</v>
      </c>
      <c r="Q184" s="331">
        <f>P!L186</f>
        <v>0.5</v>
      </c>
      <c r="R184" s="332">
        <v>0.5</v>
      </c>
      <c r="S184" s="331">
        <v>0.5</v>
      </c>
      <c r="T184" s="332">
        <v>1</v>
      </c>
      <c r="U184" s="331">
        <v>1</v>
      </c>
      <c r="V184" s="332">
        <v>3</v>
      </c>
      <c r="W184" s="331">
        <v>3</v>
      </c>
      <c r="X184" s="332">
        <v>4</v>
      </c>
      <c r="Y184" s="331">
        <v>4</v>
      </c>
      <c r="Z184" s="332">
        <v>2</v>
      </c>
      <c r="AA184" s="331">
        <v>2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18.5</v>
      </c>
      <c r="AO184" s="339">
        <f>P!AK186</f>
        <v>88.918918918918919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81.111111111111114</v>
      </c>
      <c r="E185" s="258">
        <v>0</v>
      </c>
      <c r="F185" s="259">
        <f>P!AJ187</f>
        <v>9.5</v>
      </c>
      <c r="G185" s="304">
        <f t="shared" si="14"/>
        <v>9.5</v>
      </c>
      <c r="H185" s="326">
        <v>1</v>
      </c>
      <c r="I185" s="331">
        <f>P!D187</f>
        <v>1.5</v>
      </c>
      <c r="J185" s="332"/>
      <c r="K185" s="331">
        <f>P!F187</f>
        <v>0</v>
      </c>
      <c r="L185" s="332">
        <v>3</v>
      </c>
      <c r="M185" s="331">
        <f>P!H187</f>
        <v>5</v>
      </c>
      <c r="N185" s="332"/>
      <c r="O185" s="331">
        <f>P!J187</f>
        <v>0</v>
      </c>
      <c r="P185" s="332"/>
      <c r="Q185" s="331">
        <f>P!L187</f>
        <v>0</v>
      </c>
      <c r="R185" s="332"/>
      <c r="S185" s="331">
        <v>0</v>
      </c>
      <c r="T185" s="332">
        <v>2</v>
      </c>
      <c r="U185" s="331">
        <v>2</v>
      </c>
      <c r="V185" s="332"/>
      <c r="W185" s="331">
        <v>0</v>
      </c>
      <c r="X185" s="332"/>
      <c r="Y185" s="331">
        <v>0</v>
      </c>
      <c r="Z185" s="332">
        <v>1</v>
      </c>
      <c r="AA185" s="331">
        <v>1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9.5</v>
      </c>
      <c r="AO185" s="339">
        <f>P!AK187</f>
        <v>77.368421052631575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100</v>
      </c>
      <c r="E186" s="258">
        <v>0</v>
      </c>
      <c r="F186" s="259">
        <f>P!AJ188</f>
        <v>3</v>
      </c>
      <c r="G186" s="304">
        <f t="shared" si="14"/>
        <v>3</v>
      </c>
      <c r="H186" s="326"/>
      <c r="I186" s="331">
        <f>P!D188</f>
        <v>0</v>
      </c>
      <c r="J186" s="332"/>
      <c r="K186" s="331">
        <f>P!F188</f>
        <v>0</v>
      </c>
      <c r="L186" s="332">
        <v>0.5</v>
      </c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v>0</v>
      </c>
      <c r="T186" s="332"/>
      <c r="U186" s="331">
        <v>0</v>
      </c>
      <c r="V186" s="332"/>
      <c r="W186" s="331">
        <v>0</v>
      </c>
      <c r="X186" s="332">
        <v>3</v>
      </c>
      <c r="Y186" s="331">
        <v>3</v>
      </c>
      <c r="Z186" s="332"/>
      <c r="AA186" s="331"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3</v>
      </c>
      <c r="AO186" s="339">
        <f>P!AK188</f>
        <v>100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50</v>
      </c>
      <c r="E187" s="258">
        <v>0</v>
      </c>
      <c r="F187" s="259">
        <f>P!AJ189</f>
        <v>23</v>
      </c>
      <c r="G187" s="304">
        <f t="shared" si="14"/>
        <v>23</v>
      </c>
      <c r="H187" s="326"/>
      <c r="I187" s="331">
        <f>P!D189</f>
        <v>0</v>
      </c>
      <c r="J187" s="332">
        <v>5</v>
      </c>
      <c r="K187" s="331">
        <f>P!F189</f>
        <v>5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/>
      <c r="S187" s="331">
        <v>0</v>
      </c>
      <c r="T187" s="332">
        <v>18</v>
      </c>
      <c r="U187" s="331">
        <v>18</v>
      </c>
      <c r="V187" s="332"/>
      <c r="W187" s="331">
        <v>0</v>
      </c>
      <c r="X187" s="332"/>
      <c r="Y187" s="331">
        <v>0</v>
      </c>
      <c r="Z187" s="332"/>
      <c r="AA187" s="331"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23</v>
      </c>
      <c r="AO187" s="339">
        <f>P!AK189</f>
        <v>50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5</v>
      </c>
      <c r="E188" s="258">
        <v>0</v>
      </c>
      <c r="F188" s="259">
        <f>P!AJ190</f>
        <v>203</v>
      </c>
      <c r="G188" s="304">
        <f t="shared" si="14"/>
        <v>203</v>
      </c>
      <c r="H188" s="326"/>
      <c r="I188" s="331">
        <f>P!D190</f>
        <v>0</v>
      </c>
      <c r="J188" s="332"/>
      <c r="K188" s="331">
        <f>P!F190</f>
        <v>0</v>
      </c>
      <c r="L188" s="332">
        <v>100</v>
      </c>
      <c r="M188" s="331">
        <f>P!H190</f>
        <v>95</v>
      </c>
      <c r="N188" s="332"/>
      <c r="O188" s="331">
        <f>P!J190</f>
        <v>0</v>
      </c>
      <c r="P188" s="332"/>
      <c r="Q188" s="331">
        <f>P!L190</f>
        <v>0</v>
      </c>
      <c r="R188" s="332">
        <v>30</v>
      </c>
      <c r="S188" s="331">
        <v>32</v>
      </c>
      <c r="T188" s="332"/>
      <c r="U188" s="331">
        <v>0</v>
      </c>
      <c r="V188" s="332">
        <v>70</v>
      </c>
      <c r="W188" s="331">
        <v>76</v>
      </c>
      <c r="X188" s="332"/>
      <c r="Y188" s="331">
        <v>0</v>
      </c>
      <c r="Z188" s="332"/>
      <c r="AA188" s="331"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203</v>
      </c>
      <c r="AO188" s="339">
        <f>P!AK190</f>
        <v>5.7635467980295569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v>0</v>
      </c>
      <c r="T189" s="332"/>
      <c r="U189" s="331">
        <v>0</v>
      </c>
      <c r="V189" s="332"/>
      <c r="W189" s="331">
        <v>0</v>
      </c>
      <c r="X189" s="332"/>
      <c r="Y189" s="331">
        <v>0</v>
      </c>
      <c r="Z189" s="332"/>
      <c r="AA189" s="331"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14</v>
      </c>
      <c r="E190" s="258">
        <v>0</v>
      </c>
      <c r="F190" s="259">
        <f>P!AJ192</f>
        <v>40</v>
      </c>
      <c r="G190" s="304">
        <f t="shared" si="14"/>
        <v>40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/>
      <c r="Q190" s="331">
        <f>P!L192</f>
        <v>0</v>
      </c>
      <c r="R190" s="332">
        <v>12</v>
      </c>
      <c r="S190" s="331">
        <v>40</v>
      </c>
      <c r="T190" s="332"/>
      <c r="U190" s="331">
        <v>0</v>
      </c>
      <c r="V190" s="332"/>
      <c r="W190" s="331">
        <v>0</v>
      </c>
      <c r="X190" s="332"/>
      <c r="Y190" s="331">
        <v>0</v>
      </c>
      <c r="Z190" s="332"/>
      <c r="AA190" s="331"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40</v>
      </c>
      <c r="AO190" s="339">
        <f>P!AK192</f>
        <v>18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12</v>
      </c>
      <c r="G191" s="304">
        <f t="shared" si="14"/>
        <v>12</v>
      </c>
      <c r="H191" s="326">
        <v>10</v>
      </c>
      <c r="I191" s="331">
        <f>P!D193</f>
        <v>6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v>0</v>
      </c>
      <c r="T191" s="332"/>
      <c r="U191" s="331">
        <v>0</v>
      </c>
      <c r="V191" s="332">
        <v>5</v>
      </c>
      <c r="W191" s="331">
        <v>6</v>
      </c>
      <c r="X191" s="332"/>
      <c r="Y191" s="331">
        <v>0</v>
      </c>
      <c r="Z191" s="332"/>
      <c r="AA191" s="331"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12</v>
      </c>
      <c r="AO191" s="339">
        <f>P!AK193</f>
        <v>40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v>0</v>
      </c>
      <c r="T192" s="332"/>
      <c r="U192" s="331">
        <v>0</v>
      </c>
      <c r="V192" s="332"/>
      <c r="W192" s="331">
        <v>0</v>
      </c>
      <c r="X192" s="332"/>
      <c r="Y192" s="331">
        <v>0</v>
      </c>
      <c r="Z192" s="332"/>
      <c r="AA192" s="331"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41.5</v>
      </c>
      <c r="E193" s="258">
        <v>0</v>
      </c>
      <c r="F193" s="259">
        <f>P!AJ195</f>
        <v>25</v>
      </c>
      <c r="G193" s="304">
        <f t="shared" si="14"/>
        <v>25</v>
      </c>
      <c r="H193" s="326"/>
      <c r="I193" s="331">
        <f>P!D195</f>
        <v>0</v>
      </c>
      <c r="J193" s="332"/>
      <c r="K193" s="331">
        <f>P!F195</f>
        <v>0</v>
      </c>
      <c r="L193" s="332">
        <v>8</v>
      </c>
      <c r="M193" s="331">
        <f>P!H195</f>
        <v>8</v>
      </c>
      <c r="N193" s="332"/>
      <c r="O193" s="331">
        <f>P!J195</f>
        <v>0</v>
      </c>
      <c r="P193" s="332">
        <v>8</v>
      </c>
      <c r="Q193" s="331">
        <f>P!L195</f>
        <v>9</v>
      </c>
      <c r="R193" s="332"/>
      <c r="S193" s="331">
        <v>0</v>
      </c>
      <c r="T193" s="332"/>
      <c r="U193" s="331">
        <v>0</v>
      </c>
      <c r="V193" s="332"/>
      <c r="W193" s="331">
        <v>0</v>
      </c>
      <c r="X193" s="332">
        <v>8</v>
      </c>
      <c r="Y193" s="331">
        <v>8</v>
      </c>
      <c r="Z193" s="332"/>
      <c r="AA193" s="331"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25</v>
      </c>
      <c r="AO193" s="339">
        <f>P!AK195</f>
        <v>43.4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31.671388101983005</v>
      </c>
      <c r="E194" s="258">
        <v>0</v>
      </c>
      <c r="F194" s="259">
        <f>P!AJ196</f>
        <v>62.269999999999996</v>
      </c>
      <c r="G194" s="304">
        <f t="shared" si="14"/>
        <v>62.269999999999996</v>
      </c>
      <c r="H194" s="326">
        <v>20</v>
      </c>
      <c r="I194" s="331">
        <f>P!D196</f>
        <v>20.2</v>
      </c>
      <c r="J194" s="332">
        <v>3</v>
      </c>
      <c r="K194" s="331">
        <f>P!F196</f>
        <v>1</v>
      </c>
      <c r="L194" s="332"/>
      <c r="M194" s="331">
        <f>P!H196</f>
        <v>0</v>
      </c>
      <c r="N194" s="332">
        <v>18</v>
      </c>
      <c r="O194" s="331">
        <f>P!J196</f>
        <v>18.2</v>
      </c>
      <c r="P194" s="332"/>
      <c r="Q194" s="331">
        <f>P!L196</f>
        <v>0</v>
      </c>
      <c r="R194" s="332"/>
      <c r="S194" s="331">
        <v>0</v>
      </c>
      <c r="T194" s="332"/>
      <c r="U194" s="331">
        <v>0</v>
      </c>
      <c r="V194" s="332">
        <v>12</v>
      </c>
      <c r="W194" s="331">
        <v>12.37</v>
      </c>
      <c r="X194" s="332">
        <v>5</v>
      </c>
      <c r="Y194" s="331">
        <v>5.3</v>
      </c>
      <c r="Z194" s="332">
        <v>5</v>
      </c>
      <c r="AA194" s="331">
        <v>5.2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62.269999999999996</v>
      </c>
      <c r="AO194" s="339">
        <f>P!AK196</f>
        <v>34.527059579251649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22.142857142857142</v>
      </c>
      <c r="E195" s="258">
        <v>0</v>
      </c>
      <c r="F195" s="259">
        <f>P!AJ197</f>
        <v>40</v>
      </c>
      <c r="G195" s="304">
        <f t="shared" si="14"/>
        <v>40</v>
      </c>
      <c r="H195" s="326">
        <v>10</v>
      </c>
      <c r="I195" s="331">
        <f>P!D197</f>
        <v>10</v>
      </c>
      <c r="J195" s="332"/>
      <c r="K195" s="331">
        <f>P!F197</f>
        <v>0</v>
      </c>
      <c r="L195" s="332">
        <v>7</v>
      </c>
      <c r="M195" s="331">
        <f>P!H197</f>
        <v>7</v>
      </c>
      <c r="N195" s="332">
        <v>3</v>
      </c>
      <c r="O195" s="331">
        <f>P!J197</f>
        <v>3</v>
      </c>
      <c r="P195" s="332"/>
      <c r="Q195" s="331">
        <f>P!L197</f>
        <v>0</v>
      </c>
      <c r="R195" s="332"/>
      <c r="S195" s="331">
        <v>0</v>
      </c>
      <c r="T195" s="332"/>
      <c r="U195" s="331">
        <v>0</v>
      </c>
      <c r="V195" s="332">
        <v>3</v>
      </c>
      <c r="W195" s="331">
        <v>3</v>
      </c>
      <c r="X195" s="332">
        <v>3</v>
      </c>
      <c r="Y195" s="331">
        <v>3</v>
      </c>
      <c r="Z195" s="332">
        <v>14</v>
      </c>
      <c r="AA195" s="331">
        <v>14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40</v>
      </c>
      <c r="AO195" s="339">
        <f>P!AK197</f>
        <v>25.35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v>0</v>
      </c>
      <c r="T196" s="332"/>
      <c r="U196" s="331">
        <v>0</v>
      </c>
      <c r="V196" s="332"/>
      <c r="W196" s="331">
        <v>0</v>
      </c>
      <c r="X196" s="332"/>
      <c r="Y196" s="331">
        <v>0</v>
      </c>
      <c r="Z196" s="332"/>
      <c r="AA196" s="331"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116.47058823529412</v>
      </c>
      <c r="E197" s="258">
        <v>0</v>
      </c>
      <c r="F197" s="259">
        <f>P!AJ199</f>
        <v>16</v>
      </c>
      <c r="G197" s="304">
        <f t="shared" ref="G197:G252" si="18">E197+F197</f>
        <v>16</v>
      </c>
      <c r="H197" s="326">
        <v>2</v>
      </c>
      <c r="I197" s="331">
        <f>P!D199</f>
        <v>2</v>
      </c>
      <c r="J197" s="332">
        <v>1</v>
      </c>
      <c r="K197" s="331">
        <f>P!F199</f>
        <v>1</v>
      </c>
      <c r="L197" s="332">
        <v>2</v>
      </c>
      <c r="M197" s="331">
        <f>P!H199</f>
        <v>2</v>
      </c>
      <c r="N197" s="332">
        <v>1</v>
      </c>
      <c r="O197" s="331">
        <f>P!J199</f>
        <v>1</v>
      </c>
      <c r="P197" s="332"/>
      <c r="Q197" s="331">
        <f>P!L199</f>
        <v>0</v>
      </c>
      <c r="R197" s="332">
        <v>1</v>
      </c>
      <c r="S197" s="331">
        <v>1</v>
      </c>
      <c r="T197" s="332">
        <v>4</v>
      </c>
      <c r="U197" s="331">
        <v>4</v>
      </c>
      <c r="V197" s="332">
        <v>2</v>
      </c>
      <c r="W197" s="331">
        <v>2</v>
      </c>
      <c r="X197" s="332">
        <v>1</v>
      </c>
      <c r="Y197" s="331">
        <v>1</v>
      </c>
      <c r="Z197" s="332">
        <v>2</v>
      </c>
      <c r="AA197" s="331">
        <v>2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16</v>
      </c>
      <c r="AO197" s="339">
        <f>P!AK199</f>
        <v>114.375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160.22727272727275</v>
      </c>
      <c r="E198" s="258">
        <v>0</v>
      </c>
      <c r="F198" s="259">
        <f>P!AJ200</f>
        <v>10.5</v>
      </c>
      <c r="G198" s="304">
        <f t="shared" si="18"/>
        <v>10.5</v>
      </c>
      <c r="H198" s="326">
        <v>1</v>
      </c>
      <c r="I198" s="331">
        <f>P!D200</f>
        <v>1</v>
      </c>
      <c r="J198" s="332">
        <v>0.5</v>
      </c>
      <c r="K198" s="331">
        <f>P!F200</f>
        <v>0.5</v>
      </c>
      <c r="L198" s="332">
        <v>2</v>
      </c>
      <c r="M198" s="331">
        <f>P!H200</f>
        <v>2</v>
      </c>
      <c r="N198" s="332">
        <v>0.5</v>
      </c>
      <c r="O198" s="331">
        <f>P!J200</f>
        <v>0.5</v>
      </c>
      <c r="P198" s="332">
        <v>0.5</v>
      </c>
      <c r="Q198" s="331">
        <f>P!L200</f>
        <v>0.5</v>
      </c>
      <c r="R198" s="332">
        <v>0.5</v>
      </c>
      <c r="S198" s="331">
        <v>0.5</v>
      </c>
      <c r="T198" s="332">
        <v>0.5</v>
      </c>
      <c r="U198" s="331">
        <v>0.5</v>
      </c>
      <c r="V198" s="332">
        <v>3</v>
      </c>
      <c r="W198" s="331">
        <v>3</v>
      </c>
      <c r="X198" s="332">
        <v>1</v>
      </c>
      <c r="Y198" s="331">
        <v>1</v>
      </c>
      <c r="Z198" s="332">
        <v>1</v>
      </c>
      <c r="AA198" s="331">
        <v>1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10.5</v>
      </c>
      <c r="AO198" s="339">
        <f>P!AK200</f>
        <v>135.23809523809524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124.28571428571429</v>
      </c>
      <c r="E199" s="258">
        <v>0</v>
      </c>
      <c r="F199" s="259">
        <f>P!AJ201</f>
        <v>3</v>
      </c>
      <c r="G199" s="304">
        <f t="shared" si="18"/>
        <v>3</v>
      </c>
      <c r="H199" s="326">
        <v>0.3</v>
      </c>
      <c r="I199" s="331">
        <f>P!D201</f>
        <v>0.5</v>
      </c>
      <c r="J199" s="332"/>
      <c r="K199" s="331">
        <f>P!F201</f>
        <v>0</v>
      </c>
      <c r="L199" s="332">
        <v>1</v>
      </c>
      <c r="M199" s="331">
        <f>P!H201</f>
        <v>1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v>0</v>
      </c>
      <c r="T199" s="332"/>
      <c r="U199" s="331">
        <v>0</v>
      </c>
      <c r="V199" s="332">
        <v>1.5</v>
      </c>
      <c r="W199" s="331">
        <v>1.5</v>
      </c>
      <c r="X199" s="332"/>
      <c r="Y199" s="331">
        <v>0</v>
      </c>
      <c r="Z199" s="332"/>
      <c r="AA199" s="331"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3</v>
      </c>
      <c r="AO199" s="339">
        <f>P!AK201</f>
        <v>145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v>0</v>
      </c>
      <c r="T200" s="332"/>
      <c r="U200" s="331">
        <v>0</v>
      </c>
      <c r="V200" s="332"/>
      <c r="W200" s="331">
        <v>0</v>
      </c>
      <c r="X200" s="332"/>
      <c r="Y200" s="331">
        <v>0</v>
      </c>
      <c r="Z200" s="332"/>
      <c r="AA200" s="331"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v>0</v>
      </c>
      <c r="T201" s="332"/>
      <c r="U201" s="331">
        <v>0</v>
      </c>
      <c r="V201" s="332"/>
      <c r="W201" s="331">
        <v>0</v>
      </c>
      <c r="X201" s="332"/>
      <c r="Y201" s="331">
        <v>0</v>
      </c>
      <c r="Z201" s="332"/>
      <c r="AA201" s="331"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v>0</v>
      </c>
      <c r="T202" s="332"/>
      <c r="U202" s="331">
        <v>0</v>
      </c>
      <c r="V202" s="332"/>
      <c r="W202" s="331">
        <v>0</v>
      </c>
      <c r="X202" s="332"/>
      <c r="Y202" s="331">
        <v>0</v>
      </c>
      <c r="Z202" s="332"/>
      <c r="AA202" s="331"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66.481481481481481</v>
      </c>
      <c r="E203" s="258">
        <v>0</v>
      </c>
      <c r="F203" s="259">
        <f>P!AJ205</f>
        <v>11</v>
      </c>
      <c r="G203" s="304">
        <f t="shared" si="18"/>
        <v>11</v>
      </c>
      <c r="H203" s="326"/>
      <c r="I203" s="331">
        <f>P!D205</f>
        <v>0</v>
      </c>
      <c r="J203" s="332"/>
      <c r="K203" s="331">
        <f>P!F205</f>
        <v>0</v>
      </c>
      <c r="L203" s="332"/>
      <c r="M203" s="331">
        <f>P!H205</f>
        <v>0</v>
      </c>
      <c r="N203" s="332">
        <v>6</v>
      </c>
      <c r="O203" s="331">
        <f>P!J205</f>
        <v>6</v>
      </c>
      <c r="P203" s="332"/>
      <c r="Q203" s="331">
        <f>P!L205</f>
        <v>0</v>
      </c>
      <c r="R203" s="332"/>
      <c r="S203" s="331">
        <v>0</v>
      </c>
      <c r="T203" s="332">
        <v>5</v>
      </c>
      <c r="U203" s="331">
        <v>5</v>
      </c>
      <c r="V203" s="332"/>
      <c r="W203" s="331">
        <v>0</v>
      </c>
      <c r="X203" s="332"/>
      <c r="Y203" s="331">
        <v>0</v>
      </c>
      <c r="Z203" s="332"/>
      <c r="AA203" s="331"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11</v>
      </c>
      <c r="AO203" s="339">
        <f>P!AK205</f>
        <v>75.454545454545453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40</v>
      </c>
      <c r="E204" s="258">
        <v>0</v>
      </c>
      <c r="F204" s="259">
        <f>P!AJ206</f>
        <v>4</v>
      </c>
      <c r="G204" s="304">
        <f t="shared" si="18"/>
        <v>4</v>
      </c>
      <c r="H204" s="326"/>
      <c r="I204" s="331">
        <f>P!D206</f>
        <v>1</v>
      </c>
      <c r="J204" s="332"/>
      <c r="K204" s="331">
        <f>P!F206</f>
        <v>0</v>
      </c>
      <c r="L204" s="332">
        <v>2</v>
      </c>
      <c r="M204" s="331">
        <f>P!H206</f>
        <v>2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v>0</v>
      </c>
      <c r="T204" s="332"/>
      <c r="U204" s="331">
        <v>0</v>
      </c>
      <c r="V204" s="332"/>
      <c r="W204" s="331">
        <v>0</v>
      </c>
      <c r="X204" s="332"/>
      <c r="Y204" s="331">
        <v>0</v>
      </c>
      <c r="Z204" s="332">
        <v>1</v>
      </c>
      <c r="AA204" s="331">
        <v>1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4</v>
      </c>
      <c r="AO204" s="339">
        <f>P!AK206</f>
        <v>43.75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35</v>
      </c>
      <c r="E205" s="258">
        <v>0</v>
      </c>
      <c r="F205" s="259">
        <f>P!AJ207</f>
        <v>5</v>
      </c>
      <c r="G205" s="304">
        <f t="shared" si="18"/>
        <v>5</v>
      </c>
      <c r="H205" s="326"/>
      <c r="I205" s="331">
        <f>P!D207</f>
        <v>2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v>0</v>
      </c>
      <c r="T205" s="332"/>
      <c r="U205" s="331">
        <v>0</v>
      </c>
      <c r="V205" s="332"/>
      <c r="W205" s="331">
        <v>0</v>
      </c>
      <c r="X205" s="332">
        <v>2</v>
      </c>
      <c r="Y205" s="331">
        <v>2</v>
      </c>
      <c r="Z205" s="332">
        <v>1</v>
      </c>
      <c r="AA205" s="331">
        <v>1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5</v>
      </c>
      <c r="AO205" s="339">
        <f>P!AK207</f>
        <v>56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53.81981981981982</v>
      </c>
      <c r="E206" s="258">
        <v>0</v>
      </c>
      <c r="F206" s="259">
        <f>P!AJ208</f>
        <v>56</v>
      </c>
      <c r="G206" s="304">
        <f t="shared" si="18"/>
        <v>56</v>
      </c>
      <c r="H206" s="326">
        <v>10</v>
      </c>
      <c r="I206" s="331">
        <f>P!D208</f>
        <v>10</v>
      </c>
      <c r="J206" s="332">
        <v>10</v>
      </c>
      <c r="K206" s="331">
        <f>P!F208</f>
        <v>10</v>
      </c>
      <c r="L206" s="332">
        <v>1</v>
      </c>
      <c r="M206" s="331">
        <f>P!H208</f>
        <v>1</v>
      </c>
      <c r="N206" s="332">
        <v>5</v>
      </c>
      <c r="O206" s="331">
        <f>P!J208</f>
        <v>5</v>
      </c>
      <c r="P206" s="332"/>
      <c r="Q206" s="331">
        <f>P!L208</f>
        <v>0</v>
      </c>
      <c r="R206" s="332">
        <v>5</v>
      </c>
      <c r="S206" s="331">
        <v>5</v>
      </c>
      <c r="T206" s="332"/>
      <c r="U206" s="331">
        <v>0</v>
      </c>
      <c r="V206" s="332">
        <v>5</v>
      </c>
      <c r="W206" s="331">
        <v>5</v>
      </c>
      <c r="X206" s="332">
        <v>5</v>
      </c>
      <c r="Y206" s="331">
        <v>5</v>
      </c>
      <c r="Z206" s="332">
        <v>15</v>
      </c>
      <c r="AA206" s="331">
        <v>15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56</v>
      </c>
      <c r="AO206" s="339">
        <f>P!AK208</f>
        <v>46.25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67.023809523809518</v>
      </c>
      <c r="E207" s="258">
        <v>0</v>
      </c>
      <c r="F207" s="259">
        <f>P!AJ209</f>
        <v>27</v>
      </c>
      <c r="G207" s="304">
        <f t="shared" si="18"/>
        <v>27</v>
      </c>
      <c r="H207" s="326"/>
      <c r="I207" s="331">
        <f>P!D209</f>
        <v>12</v>
      </c>
      <c r="J207" s="332"/>
      <c r="K207" s="331">
        <f>P!F209</f>
        <v>0</v>
      </c>
      <c r="L207" s="332"/>
      <c r="M207" s="331">
        <f>P!H209</f>
        <v>0</v>
      </c>
      <c r="N207" s="332"/>
      <c r="O207" s="331">
        <f>P!J209</f>
        <v>0</v>
      </c>
      <c r="P207" s="332">
        <v>5</v>
      </c>
      <c r="Q207" s="331">
        <f>P!L209</f>
        <v>5</v>
      </c>
      <c r="R207" s="332"/>
      <c r="S207" s="331">
        <v>0</v>
      </c>
      <c r="T207" s="332"/>
      <c r="U207" s="331">
        <v>0</v>
      </c>
      <c r="V207" s="332"/>
      <c r="W207" s="331">
        <v>0</v>
      </c>
      <c r="X207" s="332">
        <v>10</v>
      </c>
      <c r="Y207" s="331">
        <v>10</v>
      </c>
      <c r="Z207" s="332"/>
      <c r="AA207" s="331"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27</v>
      </c>
      <c r="AO207" s="339">
        <f>P!AK209</f>
        <v>67.18518518518519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410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v>0</v>
      </c>
      <c r="T208" s="332"/>
      <c r="U208" s="331">
        <v>0</v>
      </c>
      <c r="V208" s="332"/>
      <c r="W208" s="331">
        <v>0</v>
      </c>
      <c r="X208" s="332"/>
      <c r="Y208" s="331">
        <v>0</v>
      </c>
      <c r="Z208" s="332"/>
      <c r="AA208" s="331"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50</v>
      </c>
      <c r="E209" s="258">
        <v>0</v>
      </c>
      <c r="F209" s="259">
        <f>P!AJ211</f>
        <v>14</v>
      </c>
      <c r="G209" s="304">
        <f t="shared" si="18"/>
        <v>14</v>
      </c>
      <c r="H209" s="326"/>
      <c r="I209" s="331">
        <f>P!D211</f>
        <v>0</v>
      </c>
      <c r="J209" s="332">
        <v>5</v>
      </c>
      <c r="K209" s="331">
        <f>P!F211</f>
        <v>5</v>
      </c>
      <c r="L209" s="332"/>
      <c r="M209" s="331">
        <f>P!H211</f>
        <v>0</v>
      </c>
      <c r="N209" s="332"/>
      <c r="O209" s="331">
        <f>P!J211</f>
        <v>0</v>
      </c>
      <c r="P209" s="332">
        <v>3</v>
      </c>
      <c r="Q209" s="331">
        <f>P!L211</f>
        <v>3</v>
      </c>
      <c r="R209" s="332"/>
      <c r="S209" s="331">
        <v>0</v>
      </c>
      <c r="T209" s="332"/>
      <c r="U209" s="331">
        <v>0</v>
      </c>
      <c r="V209" s="332"/>
      <c r="W209" s="331">
        <v>0</v>
      </c>
      <c r="X209" s="332">
        <v>6</v>
      </c>
      <c r="Y209" s="331">
        <v>6</v>
      </c>
      <c r="Z209" s="332"/>
      <c r="AA209" s="331"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14</v>
      </c>
      <c r="AO209" s="339">
        <f>P!AK211</f>
        <v>40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/>
      <c r="S210" s="331">
        <v>0</v>
      </c>
      <c r="T210" s="332"/>
      <c r="U210" s="331">
        <v>0</v>
      </c>
      <c r="V210" s="332"/>
      <c r="W210" s="331">
        <v>0</v>
      </c>
      <c r="X210" s="332"/>
      <c r="Y210" s="331">
        <v>0</v>
      </c>
      <c r="Z210" s="332"/>
      <c r="AA210" s="331"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70</v>
      </c>
      <c r="E211" s="258">
        <v>0</v>
      </c>
      <c r="F211" s="259">
        <f>P!AJ213</f>
        <v>0</v>
      </c>
      <c r="G211" s="304">
        <f t="shared" si="18"/>
        <v>0</v>
      </c>
      <c r="H211" s="326"/>
      <c r="I211" s="331">
        <f>P!D213</f>
        <v>0</v>
      </c>
      <c r="J211" s="332"/>
      <c r="K211" s="331">
        <f>P!F213</f>
        <v>0</v>
      </c>
      <c r="L211" s="332"/>
      <c r="M211" s="331">
        <f>P!H213</f>
        <v>0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v>0</v>
      </c>
      <c r="T211" s="332"/>
      <c r="U211" s="331">
        <v>0</v>
      </c>
      <c r="V211" s="332"/>
      <c r="W211" s="331">
        <v>0</v>
      </c>
      <c r="X211" s="332"/>
      <c r="Y211" s="331">
        <v>0</v>
      </c>
      <c r="Z211" s="332"/>
      <c r="AA211" s="331"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0</v>
      </c>
      <c r="AO211" s="339">
        <f>P!AK213</f>
        <v>70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77.647058823529406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v>0</v>
      </c>
      <c r="T212" s="332"/>
      <c r="U212" s="331">
        <v>0</v>
      </c>
      <c r="V212" s="332"/>
      <c r="W212" s="331">
        <v>0</v>
      </c>
      <c r="X212" s="332"/>
      <c r="Y212" s="331">
        <v>0</v>
      </c>
      <c r="Z212" s="332"/>
      <c r="AA212" s="331"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77.647058823529406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/>
      <c r="Q213" s="331">
        <f>P!L215</f>
        <v>0</v>
      </c>
      <c r="R213" s="332"/>
      <c r="S213" s="331">
        <v>0</v>
      </c>
      <c r="T213" s="332"/>
      <c r="U213" s="331">
        <v>0</v>
      </c>
      <c r="V213" s="332"/>
      <c r="W213" s="331">
        <v>0</v>
      </c>
      <c r="X213" s="332"/>
      <c r="Y213" s="331">
        <v>0</v>
      </c>
      <c r="Z213" s="332"/>
      <c r="AA213" s="331"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85.857142857142861</v>
      </c>
      <c r="E214" s="258">
        <v>0</v>
      </c>
      <c r="F214" s="259">
        <f>P!AJ216</f>
        <v>8</v>
      </c>
      <c r="G214" s="259">
        <f t="shared" si="18"/>
        <v>8</v>
      </c>
      <c r="H214" s="291"/>
      <c r="I214" s="320"/>
      <c r="J214" s="319"/>
      <c r="K214" s="320"/>
      <c r="L214" s="319">
        <v>2</v>
      </c>
      <c r="M214" s="320">
        <v>2</v>
      </c>
      <c r="N214" s="319"/>
      <c r="O214" s="320"/>
      <c r="P214" s="319"/>
      <c r="Q214" s="320"/>
      <c r="R214" s="319"/>
      <c r="S214" s="320"/>
      <c r="T214" s="319"/>
      <c r="U214" s="320"/>
      <c r="V214" s="319">
        <v>4</v>
      </c>
      <c r="W214" s="320">
        <v>4</v>
      </c>
      <c r="X214" s="319">
        <v>2</v>
      </c>
      <c r="Y214" s="320">
        <v>2</v>
      </c>
      <c r="Z214" s="319">
        <v>2</v>
      </c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8</v>
      </c>
      <c r="AO214" s="329">
        <f>P!AK216</f>
        <v>83.75</v>
      </c>
      <c r="AP214" s="330">
        <f t="shared" si="15"/>
        <v>0</v>
      </c>
      <c r="AQ214" s="85" t="str">
        <f t="shared" si="17"/>
        <v>০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>
        <v>2</v>
      </c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>
        <v>206</v>
      </c>
      <c r="W226" s="320"/>
      <c r="X226" s="319">
        <v>30</v>
      </c>
      <c r="Y226" s="320"/>
      <c r="Z226" s="319">
        <v>30</v>
      </c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>
        <v>129</v>
      </c>
      <c r="W227" s="320"/>
      <c r="X227" s="319">
        <v>104</v>
      </c>
      <c r="Y227" s="320"/>
      <c r="Z227" s="319">
        <v>79</v>
      </c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500</v>
      </c>
      <c r="E228" s="258">
        <v>0</v>
      </c>
      <c r="F228" s="259">
        <f>P!AJ230</f>
        <v>0</v>
      </c>
      <c r="G228" s="259">
        <f t="shared" si="18"/>
        <v>0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0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v>0</v>
      </c>
      <c r="T228" s="332"/>
      <c r="U228" s="331">
        <v>0</v>
      </c>
      <c r="V228" s="332"/>
      <c r="W228" s="331">
        <v>0</v>
      </c>
      <c r="X228" s="332"/>
      <c r="Y228" s="331">
        <v>0</v>
      </c>
      <c r="Z228" s="332"/>
      <c r="AA228" s="331"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0</v>
      </c>
      <c r="AO228" s="339">
        <f>P!AK230</f>
        <v>500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686.90355329949239</v>
      </c>
      <c r="E229" s="258">
        <v>0</v>
      </c>
      <c r="F229" s="259">
        <f>P!AJ231</f>
        <v>11.436</v>
      </c>
      <c r="G229" s="259">
        <f t="shared" si="18"/>
        <v>11.436</v>
      </c>
      <c r="H229" s="326"/>
      <c r="I229" s="331">
        <f>P!D231</f>
        <v>0</v>
      </c>
      <c r="J229" s="332"/>
      <c r="K229" s="331">
        <f>P!F231</f>
        <v>0</v>
      </c>
      <c r="L229" s="332">
        <v>72</v>
      </c>
      <c r="M229" s="331">
        <f>P!H231</f>
        <v>5.6</v>
      </c>
      <c r="N229" s="332">
        <v>10</v>
      </c>
      <c r="O229" s="331">
        <f>P!J231</f>
        <v>0.73599999999999999</v>
      </c>
      <c r="P229" s="332"/>
      <c r="Q229" s="331">
        <f>P!L231</f>
        <v>0</v>
      </c>
      <c r="R229" s="332"/>
      <c r="S229" s="331">
        <v>0</v>
      </c>
      <c r="T229" s="332"/>
      <c r="U229" s="331">
        <v>3.6</v>
      </c>
      <c r="V229" s="332"/>
      <c r="W229" s="331">
        <v>0</v>
      </c>
      <c r="X229" s="332"/>
      <c r="Y229" s="331">
        <v>1.5</v>
      </c>
      <c r="Z229" s="332"/>
      <c r="AA229" s="331"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11.436</v>
      </c>
      <c r="AO229" s="339">
        <f>P!AK231</f>
        <v>685.20461699895066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860.10352720086416</v>
      </c>
      <c r="E230" s="258">
        <v>53.024999999999991</v>
      </c>
      <c r="F230" s="259">
        <f>P!AJ232</f>
        <v>0</v>
      </c>
      <c r="G230" s="259">
        <f>E230+F230</f>
        <v>53.024999999999991</v>
      </c>
      <c r="H230" s="291">
        <v>0.5</v>
      </c>
      <c r="I230" s="320">
        <v>2.5</v>
      </c>
      <c r="J230" s="319">
        <v>0.5</v>
      </c>
      <c r="K230" s="320">
        <v>2</v>
      </c>
      <c r="L230" s="319">
        <v>3.5</v>
      </c>
      <c r="M230" s="320">
        <v>4.5</v>
      </c>
      <c r="N230" s="319">
        <v>0.5</v>
      </c>
      <c r="O230" s="320">
        <v>0.5</v>
      </c>
      <c r="P230" s="319">
        <v>0.5</v>
      </c>
      <c r="Q230" s="320"/>
      <c r="R230" s="319">
        <v>0.5</v>
      </c>
      <c r="S230" s="320"/>
      <c r="T230" s="319">
        <v>0.5</v>
      </c>
      <c r="U230" s="320">
        <v>4</v>
      </c>
      <c r="V230" s="319">
        <v>0.5</v>
      </c>
      <c r="W230" s="320">
        <v>2.5</v>
      </c>
      <c r="X230" s="319">
        <v>2</v>
      </c>
      <c r="Y230" s="320">
        <v>3</v>
      </c>
      <c r="Z230" s="319">
        <v>1.5</v>
      </c>
      <c r="AA230" s="320">
        <v>2</v>
      </c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21</v>
      </c>
      <c r="AO230" s="329">
        <f>P!AK232</f>
        <v>860.10352720086416</v>
      </c>
      <c r="AP230" s="330">
        <f t="shared" si="15"/>
        <v>32.024999999999991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1.400000061847908</v>
      </c>
      <c r="E231" s="258">
        <v>3006</v>
      </c>
      <c r="F231" s="259">
        <f>P!AJ233</f>
        <v>0</v>
      </c>
      <c r="G231" s="259">
        <f>E231+F231</f>
        <v>3006</v>
      </c>
      <c r="H231" s="291">
        <v>50</v>
      </c>
      <c r="I231" s="320">
        <v>180</v>
      </c>
      <c r="J231" s="319">
        <v>30</v>
      </c>
      <c r="K231" s="320">
        <v>150</v>
      </c>
      <c r="L231" s="319">
        <v>180</v>
      </c>
      <c r="M231" s="320">
        <v>210</v>
      </c>
      <c r="N231" s="319">
        <v>30</v>
      </c>
      <c r="O231" s="320">
        <v>30</v>
      </c>
      <c r="P231" s="319">
        <v>30</v>
      </c>
      <c r="Q231" s="320">
        <v>120</v>
      </c>
      <c r="R231" s="319">
        <v>30</v>
      </c>
      <c r="S231" s="320">
        <v>150</v>
      </c>
      <c r="T231" s="319">
        <v>30</v>
      </c>
      <c r="U231" s="320">
        <v>200</v>
      </c>
      <c r="V231" s="319">
        <v>30</v>
      </c>
      <c r="W231" s="320">
        <v>190</v>
      </c>
      <c r="X231" s="319">
        <v>110</v>
      </c>
      <c r="Y231" s="320">
        <v>140</v>
      </c>
      <c r="Z231" s="319">
        <v>85</v>
      </c>
      <c r="AA231" s="320">
        <v>160</v>
      </c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1530</v>
      </c>
      <c r="AO231" s="267">
        <f>P!AK233</f>
        <v>1.400000061847908</v>
      </c>
      <c r="AP231" s="268">
        <f t="shared" si="15"/>
        <v>1476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38.868236214905281</v>
      </c>
      <c r="E232" s="258">
        <v>46</v>
      </c>
      <c r="F232" s="259">
        <f>P!AJ234</f>
        <v>370.8</v>
      </c>
      <c r="G232" s="259">
        <f t="shared" si="18"/>
        <v>416.8</v>
      </c>
      <c r="H232" s="291">
        <v>60</v>
      </c>
      <c r="I232" s="320">
        <v>82</v>
      </c>
      <c r="J232" s="319">
        <v>30</v>
      </c>
      <c r="K232" s="320">
        <v>30</v>
      </c>
      <c r="L232" s="319">
        <v>30</v>
      </c>
      <c r="M232" s="320">
        <v>39</v>
      </c>
      <c r="N232" s="319">
        <v>30</v>
      </c>
      <c r="O232" s="320">
        <v>24</v>
      </c>
      <c r="P232" s="319">
        <v>30</v>
      </c>
      <c r="Q232" s="320">
        <v>30</v>
      </c>
      <c r="R232" s="319">
        <v>30</v>
      </c>
      <c r="S232" s="320">
        <v>30</v>
      </c>
      <c r="T232" s="319">
        <v>30</v>
      </c>
      <c r="U232" s="320">
        <v>32</v>
      </c>
      <c r="V232" s="319">
        <v>30</v>
      </c>
      <c r="W232" s="320">
        <v>23</v>
      </c>
      <c r="X232" s="319">
        <v>30</v>
      </c>
      <c r="Y232" s="320">
        <v>49</v>
      </c>
      <c r="Z232" s="319">
        <v>60</v>
      </c>
      <c r="AA232" s="320">
        <v>48</v>
      </c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387</v>
      </c>
      <c r="AO232" s="267">
        <f>P!AK234</f>
        <v>69.902912621359221</v>
      </c>
      <c r="AP232" s="268">
        <f t="shared" si="15"/>
        <v>29.800000000000011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0</v>
      </c>
      <c r="F234" s="259">
        <f>P!AJ236</f>
        <v>0</v>
      </c>
      <c r="G234" s="259">
        <f t="shared" si="18"/>
        <v>0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>
        <v>100</v>
      </c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0</v>
      </c>
      <c r="AQ234" s="85" t="str">
        <f t="shared" si="17"/>
        <v>০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320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320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407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>
        <v>100</v>
      </c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9.4366944655041696</v>
      </c>
      <c r="E243" s="258">
        <v>0</v>
      </c>
      <c r="F243" s="259">
        <f>P!AJ245</f>
        <v>920</v>
      </c>
      <c r="G243" s="308">
        <f t="shared" si="18"/>
        <v>920</v>
      </c>
      <c r="H243" s="307"/>
      <c r="I243" s="331">
        <f>P!D245</f>
        <v>146</v>
      </c>
      <c r="J243" s="332"/>
      <c r="K243" s="331">
        <f>P!F245</f>
        <v>96</v>
      </c>
      <c r="L243" s="332"/>
      <c r="M243" s="331">
        <f>P!H245</f>
        <v>71</v>
      </c>
      <c r="N243" s="332"/>
      <c r="O243" s="331">
        <f>P!J245</f>
        <v>55</v>
      </c>
      <c r="P243" s="332"/>
      <c r="Q243" s="331">
        <f>P!L245</f>
        <v>58</v>
      </c>
      <c r="R243" s="332"/>
      <c r="S243" s="331">
        <v>75</v>
      </c>
      <c r="T243" s="332"/>
      <c r="U243" s="331">
        <v>0</v>
      </c>
      <c r="V243" s="332"/>
      <c r="W243" s="331">
        <v>119</v>
      </c>
      <c r="X243" s="332"/>
      <c r="Y243" s="331">
        <v>154</v>
      </c>
      <c r="Z243" s="332"/>
      <c r="AA243" s="331">
        <v>146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920</v>
      </c>
      <c r="AO243" s="337">
        <f>P!AK245</f>
        <v>9.4663043478260871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406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v>0</v>
      </c>
      <c r="T244" s="332"/>
      <c r="U244" s="331">
        <v>0</v>
      </c>
      <c r="V244" s="332"/>
      <c r="W244" s="331">
        <v>0</v>
      </c>
      <c r="X244" s="332"/>
      <c r="Y244" s="331">
        <v>0</v>
      </c>
      <c r="Z244" s="332"/>
      <c r="AA244" s="331"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349.99999465430227</v>
      </c>
      <c r="E245" s="258">
        <v>17</v>
      </c>
      <c r="F245" s="259">
        <f>P!AJ247</f>
        <v>0</v>
      </c>
      <c r="G245" s="259">
        <f t="shared" si="18"/>
        <v>17</v>
      </c>
      <c r="H245" s="291"/>
      <c r="I245" s="320"/>
      <c r="J245" s="319"/>
      <c r="K245" s="320"/>
      <c r="L245" s="319">
        <v>2</v>
      </c>
      <c r="M245" s="320">
        <v>2</v>
      </c>
      <c r="N245" s="319"/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2</v>
      </c>
      <c r="AO245" s="329">
        <f>P!AK247</f>
        <v>349.99999465430227</v>
      </c>
      <c r="AP245" s="330">
        <f t="shared" si="15"/>
        <v>15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25.434782608695652</v>
      </c>
      <c r="E246" s="258">
        <v>0</v>
      </c>
      <c r="F246" s="259">
        <f>P!AJ248</f>
        <v>1496</v>
      </c>
      <c r="G246" s="308">
        <f>E246+F246</f>
        <v>1496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v>0</v>
      </c>
      <c r="T246" s="332"/>
      <c r="U246" s="331">
        <v>1290</v>
      </c>
      <c r="V246" s="332"/>
      <c r="W246" s="331">
        <v>206</v>
      </c>
      <c r="X246" s="332"/>
      <c r="Y246" s="331">
        <v>0</v>
      </c>
      <c r="Z246" s="332"/>
      <c r="AA246" s="331"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1496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416</v>
      </c>
      <c r="C247" s="83" t="s">
        <v>31</v>
      </c>
      <c r="D247" s="258">
        <v>1</v>
      </c>
      <c r="E247" s="258">
        <v>0</v>
      </c>
      <c r="F247" s="312">
        <f>P!AJ249</f>
        <v>32264</v>
      </c>
      <c r="G247" s="313">
        <f t="shared" si="18"/>
        <v>32264</v>
      </c>
      <c r="H247" s="307"/>
      <c r="I247" s="331">
        <f>P!D249</f>
        <v>1350</v>
      </c>
      <c r="J247" s="332"/>
      <c r="K247" s="331">
        <f>P!F249</f>
        <v>960</v>
      </c>
      <c r="L247" s="332"/>
      <c r="M247" s="331">
        <f>P!H249</f>
        <v>240</v>
      </c>
      <c r="N247" s="332"/>
      <c r="O247" s="331">
        <f>P!J249</f>
        <v>940</v>
      </c>
      <c r="P247" s="332"/>
      <c r="Q247" s="331">
        <f>P!L249</f>
        <v>0</v>
      </c>
      <c r="R247" s="332"/>
      <c r="S247" s="331">
        <v>0</v>
      </c>
      <c r="T247" s="332"/>
      <c r="U247" s="331">
        <v>11890</v>
      </c>
      <c r="V247" s="332"/>
      <c r="W247" s="331">
        <v>16544</v>
      </c>
      <c r="X247" s="332"/>
      <c r="Y247" s="331">
        <v>0</v>
      </c>
      <c r="Z247" s="332"/>
      <c r="AA247" s="331">
        <v>340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32264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870</v>
      </c>
      <c r="G248" s="304">
        <f t="shared" si="18"/>
        <v>870</v>
      </c>
      <c r="H248" s="326"/>
      <c r="I248" s="331">
        <f>P!D250</f>
        <v>0</v>
      </c>
      <c r="J248" s="332"/>
      <c r="K248" s="331">
        <f>P!F250</f>
        <v>0</v>
      </c>
      <c r="L248" s="332"/>
      <c r="M248" s="331">
        <f>P!H250</f>
        <v>250</v>
      </c>
      <c r="N248" s="332"/>
      <c r="O248" s="331">
        <f>P!J250</f>
        <v>60</v>
      </c>
      <c r="P248" s="332"/>
      <c r="Q248" s="331">
        <f>P!L250</f>
        <v>0</v>
      </c>
      <c r="R248" s="332"/>
      <c r="S248" s="331">
        <v>0</v>
      </c>
      <c r="T248" s="332"/>
      <c r="U248" s="331">
        <v>360</v>
      </c>
      <c r="V248" s="332"/>
      <c r="W248" s="331">
        <v>200</v>
      </c>
      <c r="X248" s="332"/>
      <c r="Y248" s="331">
        <v>0</v>
      </c>
      <c r="Z248" s="332"/>
      <c r="AA248" s="331"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870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v>0</v>
      </c>
      <c r="T249" s="332"/>
      <c r="U249" s="331">
        <v>0</v>
      </c>
      <c r="V249" s="332"/>
      <c r="W249" s="331">
        <v>0</v>
      </c>
      <c r="X249" s="332"/>
      <c r="Y249" s="331">
        <v>0</v>
      </c>
      <c r="Z249" s="332"/>
      <c r="AA249" s="331"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690</v>
      </c>
      <c r="G250" s="304">
        <f t="shared" si="18"/>
        <v>690</v>
      </c>
      <c r="H250" s="326"/>
      <c r="I250" s="331">
        <f>P!D252</f>
        <v>160</v>
      </c>
      <c r="J250" s="332"/>
      <c r="K250" s="331">
        <f>P!F252</f>
        <v>50</v>
      </c>
      <c r="L250" s="332"/>
      <c r="M250" s="331">
        <f>P!H252</f>
        <v>70</v>
      </c>
      <c r="N250" s="332"/>
      <c r="O250" s="331">
        <f>P!J252</f>
        <v>50</v>
      </c>
      <c r="P250" s="332"/>
      <c r="Q250" s="331">
        <f>P!L252</f>
        <v>0</v>
      </c>
      <c r="R250" s="332"/>
      <c r="S250" s="331">
        <v>50</v>
      </c>
      <c r="T250" s="332"/>
      <c r="U250" s="331">
        <v>50</v>
      </c>
      <c r="V250" s="332"/>
      <c r="W250" s="331">
        <v>100</v>
      </c>
      <c r="X250" s="332"/>
      <c r="Y250" s="331">
        <v>60</v>
      </c>
      <c r="Z250" s="332"/>
      <c r="AA250" s="331">
        <v>100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690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5220</v>
      </c>
      <c r="G251" s="304">
        <f t="shared" si="18"/>
        <v>5220</v>
      </c>
      <c r="H251" s="326"/>
      <c r="I251" s="331">
        <f>P!D253</f>
        <v>580</v>
      </c>
      <c r="J251" s="332"/>
      <c r="K251" s="331">
        <f>P!F253</f>
        <v>300</v>
      </c>
      <c r="L251" s="332"/>
      <c r="M251" s="331">
        <f>P!H253</f>
        <v>750</v>
      </c>
      <c r="N251" s="332"/>
      <c r="O251" s="331">
        <f>P!J253</f>
        <v>270</v>
      </c>
      <c r="P251" s="332"/>
      <c r="Q251" s="331">
        <f>P!L253</f>
        <v>110</v>
      </c>
      <c r="R251" s="332"/>
      <c r="S251" s="331">
        <v>180</v>
      </c>
      <c r="T251" s="332"/>
      <c r="U251" s="331">
        <v>1300</v>
      </c>
      <c r="V251" s="332"/>
      <c r="W251" s="331">
        <v>940</v>
      </c>
      <c r="X251" s="332"/>
      <c r="Y251" s="331">
        <v>300</v>
      </c>
      <c r="Z251" s="332"/>
      <c r="AA251" s="331">
        <v>490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5220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25000</v>
      </c>
      <c r="G252" s="304">
        <f t="shared" si="18"/>
        <v>25000</v>
      </c>
      <c r="H252" s="326"/>
      <c r="I252" s="331">
        <f>P!D254</f>
        <v>2100</v>
      </c>
      <c r="J252" s="332"/>
      <c r="K252" s="331">
        <f>P!F254</f>
        <v>600</v>
      </c>
      <c r="L252" s="332"/>
      <c r="M252" s="331">
        <f>P!H254</f>
        <v>3800</v>
      </c>
      <c r="N252" s="332"/>
      <c r="O252" s="331">
        <f>P!J254</f>
        <v>1600</v>
      </c>
      <c r="P252" s="332"/>
      <c r="Q252" s="331">
        <f>P!L254</f>
        <v>400</v>
      </c>
      <c r="R252" s="332"/>
      <c r="S252" s="331">
        <v>1000</v>
      </c>
      <c r="T252" s="332"/>
      <c r="U252" s="331">
        <v>3200</v>
      </c>
      <c r="V252" s="332"/>
      <c r="W252" s="331">
        <v>6300</v>
      </c>
      <c r="X252" s="332"/>
      <c r="Y252" s="331">
        <v>3200</v>
      </c>
      <c r="Z252" s="332"/>
      <c r="AA252" s="331">
        <v>2800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25000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71" priority="646" operator="lessThan">
      <formula>0</formula>
    </cfRule>
  </conditionalFormatting>
  <conditionalFormatting sqref="AN3:AP252">
    <cfRule type="cellIs" dxfId="470" priority="659" operator="lessThan">
      <formula>0</formula>
    </cfRule>
  </conditionalFormatting>
  <conditionalFormatting sqref="AQ3:AQ252">
    <cfRule type="cellIs" dxfId="469" priority="662" operator="equal">
      <formula>"NZ"</formula>
    </cfRule>
    <cfRule type="cellIs" dxfId="468" priority="663" operator="equal">
      <formula>"OK"</formula>
    </cfRule>
  </conditionalFormatting>
  <conditionalFormatting sqref="AS2">
    <cfRule type="cellIs" dxfId="467" priority="642" operator="lessThan">
      <formula>0</formula>
    </cfRule>
  </conditionalFormatting>
  <conditionalFormatting sqref="AS2">
    <cfRule type="cellIs" dxfId="466" priority="643" operator="lessThan">
      <formula>0</formula>
    </cfRule>
  </conditionalFormatting>
  <conditionalFormatting sqref="H243:H244 H177:H213">
    <cfRule type="cellIs" dxfId="465" priority="603" operator="lessThan">
      <formula>0</formula>
    </cfRule>
  </conditionalFormatting>
  <conditionalFormatting sqref="H247:H252">
    <cfRule type="cellIs" dxfId="464" priority="442" operator="lessThan">
      <formula>0</formula>
    </cfRule>
  </conditionalFormatting>
  <conditionalFormatting sqref="J8:K37 J41:K88 J116:K122 J112:J115 J38:J40 J123 J90:K111 J89">
    <cfRule type="cellIs" dxfId="463" priority="438" operator="lessThan">
      <formula>0</formula>
    </cfRule>
  </conditionalFormatting>
  <conditionalFormatting sqref="H8:I123">
    <cfRule type="cellIs" dxfId="462" priority="436" operator="lessThan">
      <formula>0</formula>
    </cfRule>
  </conditionalFormatting>
  <conditionalFormatting sqref="H229">
    <cfRule type="cellIs" dxfId="461" priority="424" operator="lessThan">
      <formula>0</formula>
    </cfRule>
  </conditionalFormatting>
  <conditionalFormatting sqref="H138:H176">
    <cfRule type="cellIs" dxfId="460" priority="396" operator="lessThan">
      <formula>0</formula>
    </cfRule>
  </conditionalFormatting>
  <conditionalFormatting sqref="H214:H228">
    <cfRule type="cellIs" dxfId="459" priority="390" operator="lessThan">
      <formula>0</formula>
    </cfRule>
  </conditionalFormatting>
  <conditionalFormatting sqref="H230:H242">
    <cfRule type="cellIs" dxfId="458" priority="383" operator="lessThan">
      <formula>0</formula>
    </cfRule>
  </conditionalFormatting>
  <conditionalFormatting sqref="H245:H246">
    <cfRule type="cellIs" dxfId="457" priority="377" operator="lessThan">
      <formula>0</formula>
    </cfRule>
  </conditionalFormatting>
  <conditionalFormatting sqref="AD39 AF39 AH39 AJ39">
    <cfRule type="cellIs" dxfId="456" priority="362" operator="lessThan">
      <formula>0</formula>
    </cfRule>
  </conditionalFormatting>
  <conditionalFormatting sqref="AD40 AF40 AH40 AJ40">
    <cfRule type="cellIs" dxfId="455" priority="351" operator="lessThan">
      <formula>0</formula>
    </cfRule>
  </conditionalFormatting>
  <conditionalFormatting sqref="AD112:AK112">
    <cfRule type="cellIs" dxfId="454" priority="340" operator="lessThan">
      <formula>0</formula>
    </cfRule>
  </conditionalFormatting>
  <conditionalFormatting sqref="AM112">
    <cfRule type="cellIs" dxfId="453" priority="339" operator="lessThan">
      <formula>0</formula>
    </cfRule>
  </conditionalFormatting>
  <conditionalFormatting sqref="K113">
    <cfRule type="cellIs" dxfId="452" priority="338" operator="lessThan">
      <formula>0</formula>
    </cfRule>
  </conditionalFormatting>
  <conditionalFormatting sqref="M113">
    <cfRule type="cellIs" dxfId="451" priority="337" operator="lessThan">
      <formula>0</formula>
    </cfRule>
  </conditionalFormatting>
  <conditionalFormatting sqref="O113">
    <cfRule type="cellIs" dxfId="450" priority="336" operator="lessThan">
      <formula>0</formula>
    </cfRule>
  </conditionalFormatting>
  <conditionalFormatting sqref="Q113">
    <cfRule type="cellIs" dxfId="449" priority="335" operator="lessThan">
      <formula>0</formula>
    </cfRule>
  </conditionalFormatting>
  <conditionalFormatting sqref="S113">
    <cfRule type="cellIs" dxfId="448" priority="334" operator="lessThan">
      <formula>0</formula>
    </cfRule>
  </conditionalFormatting>
  <conditionalFormatting sqref="U113">
    <cfRule type="cellIs" dxfId="447" priority="333" operator="lessThan">
      <formula>0</formula>
    </cfRule>
  </conditionalFormatting>
  <conditionalFormatting sqref="W113">
    <cfRule type="cellIs" dxfId="446" priority="332" operator="lessThan">
      <formula>0</formula>
    </cfRule>
  </conditionalFormatting>
  <conditionalFormatting sqref="Y113">
    <cfRule type="cellIs" dxfId="445" priority="331" operator="lessThan">
      <formula>0</formula>
    </cfRule>
  </conditionalFormatting>
  <conditionalFormatting sqref="AA113">
    <cfRule type="cellIs" dxfId="444" priority="330" operator="lessThan">
      <formula>0</formula>
    </cfRule>
  </conditionalFormatting>
  <conditionalFormatting sqref="AC113:AK113">
    <cfRule type="cellIs" dxfId="443" priority="329" operator="lessThan">
      <formula>0</formula>
    </cfRule>
  </conditionalFormatting>
  <conditionalFormatting sqref="AM113">
    <cfRule type="cellIs" dxfId="442" priority="328" operator="lessThan">
      <formula>0</formula>
    </cfRule>
  </conditionalFormatting>
  <conditionalFormatting sqref="K114">
    <cfRule type="cellIs" dxfId="441" priority="327" operator="lessThan">
      <formula>0</formula>
    </cfRule>
  </conditionalFormatting>
  <conditionalFormatting sqref="O114">
    <cfRule type="cellIs" dxfId="440" priority="326" operator="lessThan">
      <formula>0</formula>
    </cfRule>
  </conditionalFormatting>
  <conditionalFormatting sqref="M114">
    <cfRule type="cellIs" dxfId="439" priority="325" operator="lessThan">
      <formula>0</formula>
    </cfRule>
  </conditionalFormatting>
  <conditionalFormatting sqref="Q114">
    <cfRule type="cellIs" dxfId="438" priority="324" operator="lessThan">
      <formula>0</formula>
    </cfRule>
  </conditionalFormatting>
  <conditionalFormatting sqref="S114">
    <cfRule type="cellIs" dxfId="437" priority="323" operator="lessThan">
      <formula>0</formula>
    </cfRule>
  </conditionalFormatting>
  <conditionalFormatting sqref="U114">
    <cfRule type="cellIs" dxfId="436" priority="322" operator="lessThan">
      <formula>0</formula>
    </cfRule>
  </conditionalFormatting>
  <conditionalFormatting sqref="W114">
    <cfRule type="cellIs" dxfId="435" priority="321" operator="lessThan">
      <formula>0</formula>
    </cfRule>
  </conditionalFormatting>
  <conditionalFormatting sqref="AM114">
    <cfRule type="cellIs" dxfId="434" priority="320" operator="lessThan">
      <formula>0</formula>
    </cfRule>
  </conditionalFormatting>
  <conditionalFormatting sqref="AC114:AK114">
    <cfRule type="cellIs" dxfId="433" priority="319" operator="lessThan">
      <formula>0</formula>
    </cfRule>
  </conditionalFormatting>
  <conditionalFormatting sqref="AA114">
    <cfRule type="cellIs" dxfId="432" priority="318" operator="lessThan">
      <formula>0</formula>
    </cfRule>
  </conditionalFormatting>
  <conditionalFormatting sqref="Y114">
    <cfRule type="cellIs" dxfId="431" priority="317" operator="lessThan">
      <formula>0</formula>
    </cfRule>
  </conditionalFormatting>
  <conditionalFormatting sqref="K115">
    <cfRule type="cellIs" dxfId="430" priority="306" operator="lessThan">
      <formula>0</formula>
    </cfRule>
  </conditionalFormatting>
  <conditionalFormatting sqref="M115">
    <cfRule type="cellIs" dxfId="429" priority="305" operator="lessThan">
      <formula>0</formula>
    </cfRule>
  </conditionalFormatting>
  <conditionalFormatting sqref="O115">
    <cfRule type="cellIs" dxfId="428" priority="304" operator="lessThan">
      <formula>0</formula>
    </cfRule>
  </conditionalFormatting>
  <conditionalFormatting sqref="Q115">
    <cfRule type="cellIs" dxfId="427" priority="303" operator="lessThan">
      <formula>0</formula>
    </cfRule>
  </conditionalFormatting>
  <conditionalFormatting sqref="S115">
    <cfRule type="cellIs" dxfId="426" priority="302" operator="lessThan">
      <formula>0</formula>
    </cfRule>
  </conditionalFormatting>
  <conditionalFormatting sqref="U115">
    <cfRule type="cellIs" dxfId="425" priority="301" operator="lessThan">
      <formula>0</formula>
    </cfRule>
  </conditionalFormatting>
  <conditionalFormatting sqref="W115">
    <cfRule type="cellIs" dxfId="424" priority="300" operator="lessThan">
      <formula>0</formula>
    </cfRule>
  </conditionalFormatting>
  <conditionalFormatting sqref="Y115">
    <cfRule type="cellIs" dxfId="423" priority="299" operator="lessThan">
      <formula>0</formula>
    </cfRule>
  </conditionalFormatting>
  <conditionalFormatting sqref="AA115">
    <cfRule type="cellIs" dxfId="422" priority="298" operator="lessThan">
      <formula>0</formula>
    </cfRule>
  </conditionalFormatting>
  <conditionalFormatting sqref="AC115:AK115">
    <cfRule type="cellIs" dxfId="421" priority="297" operator="lessThan">
      <formula>0</formula>
    </cfRule>
  </conditionalFormatting>
  <conditionalFormatting sqref="AM115">
    <cfRule type="cellIs" dxfId="420" priority="296" operator="lessThan">
      <formula>0</formula>
    </cfRule>
  </conditionalFormatting>
  <conditionalFormatting sqref="K39:K40">
    <cfRule type="cellIs" dxfId="419" priority="295" operator="lessThan">
      <formula>0</formula>
    </cfRule>
  </conditionalFormatting>
  <conditionalFormatting sqref="M39:M40">
    <cfRule type="cellIs" dxfId="418" priority="294" operator="lessThan">
      <formula>0</formula>
    </cfRule>
  </conditionalFormatting>
  <conditionalFormatting sqref="O39:O40">
    <cfRule type="cellIs" dxfId="417" priority="293" operator="lessThan">
      <formula>0</formula>
    </cfRule>
  </conditionalFormatting>
  <conditionalFormatting sqref="Q39:Q40">
    <cfRule type="cellIs" dxfId="416" priority="292" operator="lessThan">
      <formula>0</formula>
    </cfRule>
  </conditionalFormatting>
  <conditionalFormatting sqref="S39:S40">
    <cfRule type="cellIs" dxfId="415" priority="291" operator="lessThan">
      <formula>0</formula>
    </cfRule>
  </conditionalFormatting>
  <conditionalFormatting sqref="U39:U40">
    <cfRule type="cellIs" dxfId="414" priority="290" operator="lessThan">
      <formula>0</formula>
    </cfRule>
  </conditionalFormatting>
  <conditionalFormatting sqref="W39:W40">
    <cfRule type="cellIs" dxfId="413" priority="289" operator="lessThan">
      <formula>0</formula>
    </cfRule>
  </conditionalFormatting>
  <conditionalFormatting sqref="Y39:Y40">
    <cfRule type="cellIs" dxfId="412" priority="288" operator="lessThan">
      <formula>0</formula>
    </cfRule>
  </conditionalFormatting>
  <conditionalFormatting sqref="AA39:AA40">
    <cfRule type="cellIs" dxfId="411" priority="287" operator="lessThan">
      <formula>0</formula>
    </cfRule>
  </conditionalFormatting>
  <conditionalFormatting sqref="AC39:AC40">
    <cfRule type="cellIs" dxfId="410" priority="286" operator="lessThan">
      <formula>0</formula>
    </cfRule>
  </conditionalFormatting>
  <conditionalFormatting sqref="AE39:AE40">
    <cfRule type="cellIs" dxfId="409" priority="285" operator="lessThan">
      <formula>0</formula>
    </cfRule>
  </conditionalFormatting>
  <conditionalFormatting sqref="AG39:AG40">
    <cfRule type="cellIs" dxfId="408" priority="284" operator="lessThan">
      <formula>0</formula>
    </cfRule>
  </conditionalFormatting>
  <conditionalFormatting sqref="AI39:AI40">
    <cfRule type="cellIs" dxfId="407" priority="283" operator="lessThan">
      <formula>0</formula>
    </cfRule>
  </conditionalFormatting>
  <conditionalFormatting sqref="AK39:AK40">
    <cfRule type="cellIs" dxfId="406" priority="282" operator="lessThan">
      <formula>0</formula>
    </cfRule>
  </conditionalFormatting>
  <conditionalFormatting sqref="AM39:AM40">
    <cfRule type="cellIs" dxfId="405" priority="281" operator="lessThan">
      <formula>0</formula>
    </cfRule>
  </conditionalFormatting>
  <conditionalFormatting sqref="I124:I137">
    <cfRule type="cellIs" dxfId="404" priority="280" operator="lessThan">
      <formula>0</formula>
    </cfRule>
  </conditionalFormatting>
  <conditionalFormatting sqref="K124:K137">
    <cfRule type="cellIs" dxfId="403" priority="279" operator="lessThan">
      <formula>0</formula>
    </cfRule>
  </conditionalFormatting>
  <conditionalFormatting sqref="M124:M137">
    <cfRule type="cellIs" dxfId="402" priority="278" operator="lessThan">
      <formula>0</formula>
    </cfRule>
  </conditionalFormatting>
  <conditionalFormatting sqref="O124:O137">
    <cfRule type="cellIs" dxfId="401" priority="277" operator="lessThan">
      <formula>0</formula>
    </cfRule>
  </conditionalFormatting>
  <conditionalFormatting sqref="Q124:Q137">
    <cfRule type="cellIs" dxfId="400" priority="276" operator="lessThan">
      <formula>0</formula>
    </cfRule>
  </conditionalFormatting>
  <conditionalFormatting sqref="S124:S137">
    <cfRule type="cellIs" dxfId="399" priority="275" operator="lessThan">
      <formula>0</formula>
    </cfRule>
  </conditionalFormatting>
  <conditionalFormatting sqref="U124:U137">
    <cfRule type="cellIs" dxfId="398" priority="274" operator="lessThan">
      <formula>0</formula>
    </cfRule>
  </conditionalFormatting>
  <conditionalFormatting sqref="W124:W137">
    <cfRule type="cellIs" dxfId="397" priority="273" operator="lessThan">
      <formula>0</formula>
    </cfRule>
  </conditionalFormatting>
  <conditionalFormatting sqref="Y124:Y137">
    <cfRule type="cellIs" dxfId="396" priority="272" operator="lessThan">
      <formula>0</formula>
    </cfRule>
  </conditionalFormatting>
  <conditionalFormatting sqref="AA124:AA137">
    <cfRule type="cellIs" dxfId="395" priority="271" operator="lessThan">
      <formula>0</formula>
    </cfRule>
  </conditionalFormatting>
  <conditionalFormatting sqref="AC124:AC137">
    <cfRule type="cellIs" dxfId="394" priority="270" operator="lessThan">
      <formula>0</formula>
    </cfRule>
  </conditionalFormatting>
  <conditionalFormatting sqref="AE124:AE137">
    <cfRule type="cellIs" dxfId="393" priority="269" operator="lessThan">
      <formula>0</formula>
    </cfRule>
  </conditionalFormatting>
  <conditionalFormatting sqref="AG124:AG137">
    <cfRule type="cellIs" dxfId="392" priority="268" operator="lessThan">
      <formula>0</formula>
    </cfRule>
  </conditionalFormatting>
  <conditionalFormatting sqref="AI124:AI137">
    <cfRule type="cellIs" dxfId="391" priority="267" operator="lessThan">
      <formula>0</formula>
    </cfRule>
  </conditionalFormatting>
  <conditionalFormatting sqref="AK124:AK137">
    <cfRule type="cellIs" dxfId="390" priority="266" operator="lessThan">
      <formula>0</formula>
    </cfRule>
  </conditionalFormatting>
  <conditionalFormatting sqref="AM124:AM137">
    <cfRule type="cellIs" dxfId="389" priority="265" operator="lessThan">
      <formula>0</formula>
    </cfRule>
  </conditionalFormatting>
  <conditionalFormatting sqref="I177:I213">
    <cfRule type="cellIs" dxfId="388" priority="264" operator="lessThan">
      <formula>0</formula>
    </cfRule>
  </conditionalFormatting>
  <conditionalFormatting sqref="K177:K213">
    <cfRule type="cellIs" dxfId="387" priority="263" operator="lessThan">
      <formula>0</formula>
    </cfRule>
  </conditionalFormatting>
  <conditionalFormatting sqref="M177:M213">
    <cfRule type="cellIs" dxfId="386" priority="262" operator="lessThan">
      <formula>0</formula>
    </cfRule>
  </conditionalFormatting>
  <conditionalFormatting sqref="O177:O213">
    <cfRule type="cellIs" dxfId="385" priority="261" operator="lessThan">
      <formula>0</formula>
    </cfRule>
  </conditionalFormatting>
  <conditionalFormatting sqref="Q177:Q213">
    <cfRule type="cellIs" dxfId="384" priority="260" operator="lessThan">
      <formula>0</formula>
    </cfRule>
  </conditionalFormatting>
  <conditionalFormatting sqref="S177:S213">
    <cfRule type="cellIs" dxfId="383" priority="259" operator="lessThan">
      <formula>0</formula>
    </cfRule>
  </conditionalFormatting>
  <conditionalFormatting sqref="U177:U213">
    <cfRule type="cellIs" dxfId="382" priority="258" operator="lessThan">
      <formula>0</formula>
    </cfRule>
  </conditionalFormatting>
  <conditionalFormatting sqref="W177:W213">
    <cfRule type="cellIs" dxfId="381" priority="257" operator="lessThan">
      <formula>0</formula>
    </cfRule>
  </conditionalFormatting>
  <conditionalFormatting sqref="Y177:Y213">
    <cfRule type="cellIs" dxfId="380" priority="256" operator="lessThan">
      <formula>0</formula>
    </cfRule>
  </conditionalFormatting>
  <conditionalFormatting sqref="AA177:AA213">
    <cfRule type="cellIs" dxfId="379" priority="255" operator="lessThan">
      <formula>0</formula>
    </cfRule>
  </conditionalFormatting>
  <conditionalFormatting sqref="AC177:AC213">
    <cfRule type="cellIs" dxfId="378" priority="254" operator="lessThan">
      <formula>0</formula>
    </cfRule>
  </conditionalFormatting>
  <conditionalFormatting sqref="AE177:AE213">
    <cfRule type="cellIs" dxfId="377" priority="253" operator="lessThan">
      <formula>0</formula>
    </cfRule>
  </conditionalFormatting>
  <conditionalFormatting sqref="AG177:AG213">
    <cfRule type="cellIs" dxfId="376" priority="252" operator="lessThan">
      <formula>0</formula>
    </cfRule>
  </conditionalFormatting>
  <conditionalFormatting sqref="AI177:AI213">
    <cfRule type="cellIs" dxfId="375" priority="251" operator="lessThan">
      <formula>0</formula>
    </cfRule>
  </conditionalFormatting>
  <conditionalFormatting sqref="AK177:AK213">
    <cfRule type="cellIs" dxfId="374" priority="250" operator="lessThan">
      <formula>0</formula>
    </cfRule>
  </conditionalFormatting>
  <conditionalFormatting sqref="AM177:AM213">
    <cfRule type="cellIs" dxfId="373" priority="249" operator="lessThan">
      <formula>0</formula>
    </cfRule>
  </conditionalFormatting>
  <conditionalFormatting sqref="I228:I229">
    <cfRule type="cellIs" dxfId="372" priority="248" operator="lessThan">
      <formula>0</formula>
    </cfRule>
  </conditionalFormatting>
  <conditionalFormatting sqref="K228:K229">
    <cfRule type="cellIs" dxfId="371" priority="247" operator="lessThan">
      <formula>0</formula>
    </cfRule>
  </conditionalFormatting>
  <conditionalFormatting sqref="M228:M229">
    <cfRule type="cellIs" dxfId="370" priority="246" operator="lessThan">
      <formula>0</formula>
    </cfRule>
  </conditionalFormatting>
  <conditionalFormatting sqref="O228:O229">
    <cfRule type="cellIs" dxfId="369" priority="245" operator="lessThan">
      <formula>0</formula>
    </cfRule>
  </conditionalFormatting>
  <conditionalFormatting sqref="Q228:Q229">
    <cfRule type="cellIs" dxfId="368" priority="244" operator="lessThan">
      <formula>0</formula>
    </cfRule>
  </conditionalFormatting>
  <conditionalFormatting sqref="S228:S229">
    <cfRule type="cellIs" dxfId="367" priority="243" operator="lessThan">
      <formula>0</formula>
    </cfRule>
  </conditionalFormatting>
  <conditionalFormatting sqref="U228:U229">
    <cfRule type="cellIs" dxfId="366" priority="242" operator="lessThan">
      <formula>0</formula>
    </cfRule>
  </conditionalFormatting>
  <conditionalFormatting sqref="W228:W229">
    <cfRule type="cellIs" dxfId="365" priority="241" operator="lessThan">
      <formula>0</formula>
    </cfRule>
  </conditionalFormatting>
  <conditionalFormatting sqref="Y228:Y229">
    <cfRule type="cellIs" dxfId="364" priority="240" operator="lessThan">
      <formula>0</formula>
    </cfRule>
  </conditionalFormatting>
  <conditionalFormatting sqref="AA228:AA229">
    <cfRule type="cellIs" dxfId="363" priority="239" operator="lessThan">
      <formula>0</formula>
    </cfRule>
  </conditionalFormatting>
  <conditionalFormatting sqref="AC228:AC229">
    <cfRule type="cellIs" dxfId="362" priority="238" operator="lessThan">
      <formula>0</formula>
    </cfRule>
  </conditionalFormatting>
  <conditionalFormatting sqref="AE228:AE229">
    <cfRule type="cellIs" dxfId="361" priority="237" operator="lessThan">
      <formula>0</formula>
    </cfRule>
  </conditionalFormatting>
  <conditionalFormatting sqref="AG228:AG229">
    <cfRule type="cellIs" dxfId="360" priority="236" operator="lessThan">
      <formula>0</formula>
    </cfRule>
  </conditionalFormatting>
  <conditionalFormatting sqref="AI228:AI229">
    <cfRule type="cellIs" dxfId="359" priority="235" operator="lessThan">
      <formula>0</formula>
    </cfRule>
  </conditionalFormatting>
  <conditionalFormatting sqref="AK228:AK229">
    <cfRule type="cellIs" dxfId="358" priority="234" operator="lessThan">
      <formula>0</formula>
    </cfRule>
  </conditionalFormatting>
  <conditionalFormatting sqref="AM228:AM229">
    <cfRule type="cellIs" dxfId="357" priority="233" operator="lessThan">
      <formula>0</formula>
    </cfRule>
  </conditionalFormatting>
  <conditionalFormatting sqref="I243">
    <cfRule type="cellIs" dxfId="356" priority="232" operator="lessThan">
      <formula>0</formula>
    </cfRule>
  </conditionalFormatting>
  <conditionalFormatting sqref="K243">
    <cfRule type="cellIs" dxfId="355" priority="231" operator="lessThan">
      <formula>0</formula>
    </cfRule>
  </conditionalFormatting>
  <conditionalFormatting sqref="M243">
    <cfRule type="cellIs" dxfId="354" priority="230" operator="lessThan">
      <formula>0</formula>
    </cfRule>
  </conditionalFormatting>
  <conditionalFormatting sqref="O243">
    <cfRule type="cellIs" dxfId="353" priority="229" operator="lessThan">
      <formula>0</formula>
    </cfRule>
  </conditionalFormatting>
  <conditionalFormatting sqref="Q243">
    <cfRule type="cellIs" dxfId="352" priority="228" operator="lessThan">
      <formula>0</formula>
    </cfRule>
  </conditionalFormatting>
  <conditionalFormatting sqref="S243">
    <cfRule type="cellIs" dxfId="351" priority="227" operator="lessThan">
      <formula>0</formula>
    </cfRule>
  </conditionalFormatting>
  <conditionalFormatting sqref="U243">
    <cfRule type="cellIs" dxfId="350" priority="226" operator="lessThan">
      <formula>0</formula>
    </cfRule>
  </conditionalFormatting>
  <conditionalFormatting sqref="W243">
    <cfRule type="cellIs" dxfId="349" priority="225" operator="lessThan">
      <formula>0</formula>
    </cfRule>
  </conditionalFormatting>
  <conditionalFormatting sqref="Y243">
    <cfRule type="cellIs" dxfId="348" priority="224" operator="lessThan">
      <formula>0</formula>
    </cfRule>
  </conditionalFormatting>
  <conditionalFormatting sqref="AA243">
    <cfRule type="cellIs" dxfId="347" priority="223" operator="lessThan">
      <formula>0</formula>
    </cfRule>
  </conditionalFormatting>
  <conditionalFormatting sqref="AC243">
    <cfRule type="cellIs" dxfId="346" priority="222" operator="lessThan">
      <formula>0</formula>
    </cfRule>
  </conditionalFormatting>
  <conditionalFormatting sqref="AE243">
    <cfRule type="cellIs" dxfId="345" priority="221" operator="lessThan">
      <formula>0</formula>
    </cfRule>
  </conditionalFormatting>
  <conditionalFormatting sqref="AG243">
    <cfRule type="cellIs" dxfId="344" priority="220" operator="lessThan">
      <formula>0</formula>
    </cfRule>
  </conditionalFormatting>
  <conditionalFormatting sqref="AI243">
    <cfRule type="cellIs" dxfId="343" priority="219" operator="lessThan">
      <formula>0</formula>
    </cfRule>
  </conditionalFormatting>
  <conditionalFormatting sqref="AK243">
    <cfRule type="cellIs" dxfId="342" priority="218" operator="lessThan">
      <formula>0</formula>
    </cfRule>
  </conditionalFormatting>
  <conditionalFormatting sqref="AM243">
    <cfRule type="cellIs" dxfId="341" priority="217" operator="lessThan">
      <formula>0</formula>
    </cfRule>
  </conditionalFormatting>
  <conditionalFormatting sqref="I244">
    <cfRule type="cellIs" dxfId="340" priority="216" operator="lessThan">
      <formula>0</formula>
    </cfRule>
  </conditionalFormatting>
  <conditionalFormatting sqref="K244">
    <cfRule type="cellIs" dxfId="339" priority="215" operator="lessThan">
      <formula>0</formula>
    </cfRule>
  </conditionalFormatting>
  <conditionalFormatting sqref="M244">
    <cfRule type="cellIs" dxfId="338" priority="214" operator="lessThan">
      <formula>0</formula>
    </cfRule>
  </conditionalFormatting>
  <conditionalFormatting sqref="O244">
    <cfRule type="cellIs" dxfId="337" priority="213" operator="lessThan">
      <formula>0</formula>
    </cfRule>
  </conditionalFormatting>
  <conditionalFormatting sqref="Q244">
    <cfRule type="cellIs" dxfId="336" priority="212" operator="lessThan">
      <formula>0</formula>
    </cfRule>
  </conditionalFormatting>
  <conditionalFormatting sqref="S244">
    <cfRule type="cellIs" dxfId="335" priority="211" operator="lessThan">
      <formula>0</formula>
    </cfRule>
  </conditionalFormatting>
  <conditionalFormatting sqref="U244">
    <cfRule type="cellIs" dxfId="334" priority="210" operator="lessThan">
      <formula>0</formula>
    </cfRule>
  </conditionalFormatting>
  <conditionalFormatting sqref="W244">
    <cfRule type="cellIs" dxfId="333" priority="209" operator="lessThan">
      <formula>0</formula>
    </cfRule>
  </conditionalFormatting>
  <conditionalFormatting sqref="Y244">
    <cfRule type="cellIs" dxfId="332" priority="208" operator="lessThan">
      <formula>0</formula>
    </cfRule>
  </conditionalFormatting>
  <conditionalFormatting sqref="AA244">
    <cfRule type="cellIs" dxfId="331" priority="207" operator="lessThan">
      <formula>0</formula>
    </cfRule>
  </conditionalFormatting>
  <conditionalFormatting sqref="AC244">
    <cfRule type="cellIs" dxfId="330" priority="206" operator="lessThan">
      <formula>0</formula>
    </cfRule>
  </conditionalFormatting>
  <conditionalFormatting sqref="AE244">
    <cfRule type="cellIs" dxfId="329" priority="205" operator="lessThan">
      <formula>0</formula>
    </cfRule>
  </conditionalFormatting>
  <conditionalFormatting sqref="AG244">
    <cfRule type="cellIs" dxfId="328" priority="204" operator="lessThan">
      <formula>0</formula>
    </cfRule>
  </conditionalFormatting>
  <conditionalFormatting sqref="AI244">
    <cfRule type="cellIs" dxfId="327" priority="203" operator="lessThan">
      <formula>0</formula>
    </cfRule>
  </conditionalFormatting>
  <conditionalFormatting sqref="AK244">
    <cfRule type="cellIs" dxfId="326" priority="202" operator="lessThan">
      <formula>0</formula>
    </cfRule>
  </conditionalFormatting>
  <conditionalFormatting sqref="AM244">
    <cfRule type="cellIs" dxfId="325" priority="201" operator="lessThan">
      <formula>0</formula>
    </cfRule>
  </conditionalFormatting>
  <conditionalFormatting sqref="I246:I252">
    <cfRule type="cellIs" dxfId="324" priority="200" operator="lessThan">
      <formula>0</formula>
    </cfRule>
  </conditionalFormatting>
  <conditionalFormatting sqref="K246:K252">
    <cfRule type="cellIs" dxfId="323" priority="199" operator="lessThan">
      <formula>0</formula>
    </cfRule>
  </conditionalFormatting>
  <conditionalFormatting sqref="M246:M252">
    <cfRule type="cellIs" dxfId="322" priority="198" operator="lessThan">
      <formula>0</formula>
    </cfRule>
  </conditionalFormatting>
  <conditionalFormatting sqref="O246:O252">
    <cfRule type="cellIs" dxfId="321" priority="197" operator="lessThan">
      <formula>0</formula>
    </cfRule>
  </conditionalFormatting>
  <conditionalFormatting sqref="Q246:Q252">
    <cfRule type="cellIs" dxfId="320" priority="196" operator="lessThan">
      <formula>0</formula>
    </cfRule>
  </conditionalFormatting>
  <conditionalFormatting sqref="S246:S252">
    <cfRule type="cellIs" dxfId="319" priority="195" operator="lessThan">
      <formula>0</formula>
    </cfRule>
  </conditionalFormatting>
  <conditionalFormatting sqref="U246:U252">
    <cfRule type="cellIs" dxfId="318" priority="194" operator="lessThan">
      <formula>0</formula>
    </cfRule>
  </conditionalFormatting>
  <conditionalFormatting sqref="W246:W252">
    <cfRule type="cellIs" dxfId="317" priority="193" operator="lessThan">
      <formula>0</formula>
    </cfRule>
  </conditionalFormatting>
  <conditionalFormatting sqref="Y246:Y252">
    <cfRule type="cellIs" dxfId="316" priority="192" operator="lessThan">
      <formula>0</formula>
    </cfRule>
  </conditionalFormatting>
  <conditionalFormatting sqref="AA246:AA252">
    <cfRule type="cellIs" dxfId="315" priority="191" operator="lessThan">
      <formula>0</formula>
    </cfRule>
  </conditionalFormatting>
  <conditionalFormatting sqref="AC246:AC252">
    <cfRule type="cellIs" dxfId="314" priority="190" operator="lessThan">
      <formula>0</formula>
    </cfRule>
  </conditionalFormatting>
  <conditionalFormatting sqref="AE246:AE252">
    <cfRule type="cellIs" dxfId="313" priority="189" operator="lessThan">
      <formula>0</formula>
    </cfRule>
  </conditionalFormatting>
  <conditionalFormatting sqref="AG246:AG252">
    <cfRule type="cellIs" dxfId="312" priority="188" operator="lessThan">
      <formula>0</formula>
    </cfRule>
  </conditionalFormatting>
  <conditionalFormatting sqref="AI246:AI252">
    <cfRule type="cellIs" dxfId="311" priority="187" operator="lessThan">
      <formula>0</formula>
    </cfRule>
  </conditionalFormatting>
  <conditionalFormatting sqref="AK246:AK252">
    <cfRule type="cellIs" dxfId="310" priority="186" operator="lessThan">
      <formula>0</formula>
    </cfRule>
  </conditionalFormatting>
  <conditionalFormatting sqref="AM246:AM252">
    <cfRule type="cellIs" dxfId="309" priority="185" operator="lessThan">
      <formula>0</formula>
    </cfRule>
  </conditionalFormatting>
  <conditionalFormatting sqref="I141">
    <cfRule type="cellIs" dxfId="308" priority="148" operator="lessThan">
      <formula>0</formula>
    </cfRule>
  </conditionalFormatting>
  <conditionalFormatting sqref="K141">
    <cfRule type="cellIs" dxfId="307" priority="147" operator="lessThan">
      <formula>0</formula>
    </cfRule>
  </conditionalFormatting>
  <conditionalFormatting sqref="M141">
    <cfRule type="cellIs" dxfId="306" priority="146" operator="lessThan">
      <formula>0</formula>
    </cfRule>
  </conditionalFormatting>
  <conditionalFormatting sqref="O141">
    <cfRule type="cellIs" dxfId="305" priority="145" operator="lessThan">
      <formula>0</formula>
    </cfRule>
  </conditionalFormatting>
  <conditionalFormatting sqref="Q141">
    <cfRule type="cellIs" dxfId="304" priority="144" operator="lessThan">
      <formula>0</formula>
    </cfRule>
  </conditionalFormatting>
  <conditionalFormatting sqref="S141">
    <cfRule type="cellIs" dxfId="303" priority="143" operator="lessThan">
      <formula>0</formula>
    </cfRule>
  </conditionalFormatting>
  <conditionalFormatting sqref="I143">
    <cfRule type="cellIs" dxfId="302" priority="142" operator="lessThan">
      <formula>0</formula>
    </cfRule>
  </conditionalFormatting>
  <conditionalFormatting sqref="I152">
    <cfRule type="cellIs" dxfId="301" priority="134" operator="lessThan">
      <formula>0</formula>
    </cfRule>
  </conditionalFormatting>
  <conditionalFormatting sqref="K152">
    <cfRule type="cellIs" dxfId="300" priority="133" operator="lessThan">
      <formula>0</formula>
    </cfRule>
  </conditionalFormatting>
  <conditionalFormatting sqref="M152">
    <cfRule type="cellIs" dxfId="299" priority="132" operator="lessThan">
      <formula>0</formula>
    </cfRule>
  </conditionalFormatting>
  <conditionalFormatting sqref="O152">
    <cfRule type="cellIs" dxfId="298" priority="131" operator="lessThan">
      <formula>0</formula>
    </cfRule>
  </conditionalFormatting>
  <conditionalFormatting sqref="Q152">
    <cfRule type="cellIs" dxfId="297" priority="130" operator="lessThan">
      <formula>0</formula>
    </cfRule>
  </conditionalFormatting>
  <conditionalFormatting sqref="S152">
    <cfRule type="cellIs" dxfId="296" priority="129" operator="lessThan">
      <formula>0</formula>
    </cfRule>
  </conditionalFormatting>
  <conditionalFormatting sqref="U152">
    <cfRule type="cellIs" dxfId="295" priority="128" operator="lessThan">
      <formula>0</formula>
    </cfRule>
  </conditionalFormatting>
  <conditionalFormatting sqref="W152">
    <cfRule type="cellIs" dxfId="294" priority="127" operator="lessThan">
      <formula>0</formula>
    </cfRule>
  </conditionalFormatting>
  <conditionalFormatting sqref="I153">
    <cfRule type="cellIs" dxfId="293" priority="126" operator="lessThan">
      <formula>0</formula>
    </cfRule>
  </conditionalFormatting>
  <conditionalFormatting sqref="K153">
    <cfRule type="cellIs" dxfId="292" priority="125" operator="lessThan">
      <formula>0</formula>
    </cfRule>
  </conditionalFormatting>
  <conditionalFormatting sqref="M153">
    <cfRule type="cellIs" dxfId="291" priority="124" operator="lessThan">
      <formula>0</formula>
    </cfRule>
  </conditionalFormatting>
  <conditionalFormatting sqref="O153">
    <cfRule type="cellIs" dxfId="290" priority="123" operator="lessThan">
      <formula>0</formula>
    </cfRule>
  </conditionalFormatting>
  <conditionalFormatting sqref="Q153">
    <cfRule type="cellIs" dxfId="289" priority="122" operator="lessThan">
      <formula>0</formula>
    </cfRule>
  </conditionalFormatting>
  <conditionalFormatting sqref="S153">
    <cfRule type="cellIs" dxfId="288" priority="121" operator="lessThan">
      <formula>0</formula>
    </cfRule>
  </conditionalFormatting>
  <conditionalFormatting sqref="U153">
    <cfRule type="cellIs" dxfId="287" priority="120" operator="lessThan">
      <formula>0</formula>
    </cfRule>
  </conditionalFormatting>
  <conditionalFormatting sqref="W153">
    <cfRule type="cellIs" dxfId="286" priority="119" operator="lessThan">
      <formula>0</formula>
    </cfRule>
  </conditionalFormatting>
  <conditionalFormatting sqref="I167">
    <cfRule type="cellIs" dxfId="285" priority="118" operator="lessThan">
      <formula>0</formula>
    </cfRule>
  </conditionalFormatting>
  <conditionalFormatting sqref="K167">
    <cfRule type="cellIs" dxfId="284" priority="117" operator="lessThan">
      <formula>0</formula>
    </cfRule>
  </conditionalFormatting>
  <conditionalFormatting sqref="M167">
    <cfRule type="cellIs" dxfId="283" priority="116" operator="lessThan">
      <formula>0</formula>
    </cfRule>
  </conditionalFormatting>
  <conditionalFormatting sqref="O167">
    <cfRule type="cellIs" dxfId="282" priority="115" operator="lessThan">
      <formula>0</formula>
    </cfRule>
  </conditionalFormatting>
  <conditionalFormatting sqref="Q167">
    <cfRule type="cellIs" dxfId="281" priority="114" operator="lessThan">
      <formula>0</formula>
    </cfRule>
  </conditionalFormatting>
  <conditionalFormatting sqref="S167">
    <cfRule type="cellIs" dxfId="280" priority="113" operator="lessThan">
      <formula>0</formula>
    </cfRule>
  </conditionalFormatting>
  <conditionalFormatting sqref="U167">
    <cfRule type="cellIs" dxfId="279" priority="112" operator="lessThan">
      <formula>0</formula>
    </cfRule>
  </conditionalFormatting>
  <conditionalFormatting sqref="W167">
    <cfRule type="cellIs" dxfId="278" priority="111" operator="lessThan">
      <formula>0</formula>
    </cfRule>
  </conditionalFormatting>
  <conditionalFormatting sqref="I169">
    <cfRule type="cellIs" dxfId="277" priority="110" operator="lessThan">
      <formula>0</formula>
    </cfRule>
  </conditionalFormatting>
  <conditionalFormatting sqref="K169">
    <cfRule type="cellIs" dxfId="276" priority="109" operator="lessThan">
      <formula>0</formula>
    </cfRule>
  </conditionalFormatting>
  <conditionalFormatting sqref="M169">
    <cfRule type="cellIs" dxfId="275" priority="108" operator="lessThan">
      <formula>0</formula>
    </cfRule>
  </conditionalFormatting>
  <conditionalFormatting sqref="O169">
    <cfRule type="cellIs" dxfId="274" priority="107" operator="lessThan">
      <formula>0</formula>
    </cfRule>
  </conditionalFormatting>
  <conditionalFormatting sqref="Q169">
    <cfRule type="cellIs" dxfId="273" priority="106" operator="lessThan">
      <formula>0</formula>
    </cfRule>
  </conditionalFormatting>
  <conditionalFormatting sqref="S169">
    <cfRule type="cellIs" dxfId="272" priority="105" operator="lessThan">
      <formula>0</formula>
    </cfRule>
  </conditionalFormatting>
  <conditionalFormatting sqref="U169">
    <cfRule type="cellIs" dxfId="271" priority="104" operator="lessThan">
      <formula>0</formula>
    </cfRule>
  </conditionalFormatting>
  <conditionalFormatting sqref="W169">
    <cfRule type="cellIs" dxfId="270" priority="103" operator="lessThan">
      <formula>0</formula>
    </cfRule>
  </conditionalFormatting>
  <conditionalFormatting sqref="I173">
    <cfRule type="cellIs" dxfId="269" priority="102" operator="lessThan">
      <formula>0</formula>
    </cfRule>
  </conditionalFormatting>
  <conditionalFormatting sqref="K173">
    <cfRule type="cellIs" dxfId="268" priority="101" operator="lessThan">
      <formula>0</formula>
    </cfRule>
  </conditionalFormatting>
  <conditionalFormatting sqref="M173">
    <cfRule type="cellIs" dxfId="267" priority="100" operator="lessThan">
      <formula>0</formula>
    </cfRule>
  </conditionalFormatting>
  <conditionalFormatting sqref="O173">
    <cfRule type="cellIs" dxfId="266" priority="99" operator="lessThan">
      <formula>0</formula>
    </cfRule>
  </conditionalFormatting>
  <conditionalFormatting sqref="Q173">
    <cfRule type="cellIs" dxfId="265" priority="98" operator="lessThan">
      <formula>0</formula>
    </cfRule>
  </conditionalFormatting>
  <conditionalFormatting sqref="S173">
    <cfRule type="cellIs" dxfId="264" priority="97" operator="lessThan">
      <formula>0</formula>
    </cfRule>
  </conditionalFormatting>
  <conditionalFormatting sqref="U173">
    <cfRule type="cellIs" dxfId="263" priority="96" operator="lessThan">
      <formula>0</formula>
    </cfRule>
  </conditionalFormatting>
  <conditionalFormatting sqref="I233">
    <cfRule type="cellIs" dxfId="262" priority="95" operator="lessThan">
      <formula>0</formula>
    </cfRule>
  </conditionalFormatting>
  <conditionalFormatting sqref="J233">
    <cfRule type="cellIs" dxfId="261" priority="94" operator="lessThan">
      <formula>0</formula>
    </cfRule>
  </conditionalFormatting>
  <conditionalFormatting sqref="K233">
    <cfRule type="cellIs" dxfId="260" priority="92" operator="lessThan">
      <formula>0</formula>
    </cfRule>
  </conditionalFormatting>
  <conditionalFormatting sqref="M233">
    <cfRule type="cellIs" dxfId="259" priority="91" operator="lessThan">
      <formula>0</formula>
    </cfRule>
  </conditionalFormatting>
  <conditionalFormatting sqref="O233">
    <cfRule type="cellIs" dxfId="258" priority="90" operator="lessThan">
      <formula>0</formula>
    </cfRule>
  </conditionalFormatting>
  <conditionalFormatting sqref="Q233">
    <cfRule type="cellIs" dxfId="257" priority="89" operator="lessThan">
      <formula>0</formula>
    </cfRule>
  </conditionalFormatting>
  <conditionalFormatting sqref="I238">
    <cfRule type="cellIs" dxfId="256" priority="88" operator="lessThan">
      <formula>0</formula>
    </cfRule>
  </conditionalFormatting>
  <conditionalFormatting sqref="K238">
    <cfRule type="cellIs" dxfId="255" priority="87" operator="lessThan">
      <formula>0</formula>
    </cfRule>
  </conditionalFormatting>
  <conditionalFormatting sqref="M238">
    <cfRule type="cellIs" dxfId="254" priority="86" operator="lessThan">
      <formula>0</formula>
    </cfRule>
  </conditionalFormatting>
  <conditionalFormatting sqref="O238">
    <cfRule type="cellIs" dxfId="253" priority="85" operator="lessThan">
      <formula>0</formula>
    </cfRule>
  </conditionalFormatting>
  <conditionalFormatting sqref="Q238">
    <cfRule type="cellIs" dxfId="252" priority="84" operator="lessThan">
      <formula>0</formula>
    </cfRule>
  </conditionalFormatting>
  <conditionalFormatting sqref="S238">
    <cfRule type="cellIs" dxfId="251" priority="83" operator="lessThan">
      <formula>0</formula>
    </cfRule>
  </conditionalFormatting>
  <conditionalFormatting sqref="U238">
    <cfRule type="cellIs" dxfId="250" priority="82" operator="lessThan">
      <formula>0</formula>
    </cfRule>
  </conditionalFormatting>
  <conditionalFormatting sqref="W238">
    <cfRule type="cellIs" dxfId="249" priority="81" operator="lessThan">
      <formula>0</formula>
    </cfRule>
  </conditionalFormatting>
  <conditionalFormatting sqref="I237">
    <cfRule type="cellIs" dxfId="248" priority="80" operator="lessThan">
      <formula>0</formula>
    </cfRule>
  </conditionalFormatting>
  <conditionalFormatting sqref="K237">
    <cfRule type="cellIs" dxfId="247" priority="79" operator="lessThan">
      <formula>0</formula>
    </cfRule>
  </conditionalFormatting>
  <conditionalFormatting sqref="M237">
    <cfRule type="cellIs" dxfId="246" priority="78" operator="lessThan">
      <formula>0</formula>
    </cfRule>
  </conditionalFormatting>
  <conditionalFormatting sqref="O237">
    <cfRule type="cellIs" dxfId="245" priority="77" operator="lessThan">
      <formula>0</formula>
    </cfRule>
  </conditionalFormatting>
  <conditionalFormatting sqref="Q237">
    <cfRule type="cellIs" dxfId="244" priority="76" operator="lessThan">
      <formula>0</formula>
    </cfRule>
  </conditionalFormatting>
  <conditionalFormatting sqref="S237">
    <cfRule type="cellIs" dxfId="243" priority="75" operator="lessThan">
      <formula>0</formula>
    </cfRule>
  </conditionalFormatting>
  <conditionalFormatting sqref="U237">
    <cfRule type="cellIs" dxfId="242" priority="74" operator="lessThan">
      <formula>0</formula>
    </cfRule>
  </conditionalFormatting>
  <conditionalFormatting sqref="W237">
    <cfRule type="cellIs" dxfId="241" priority="73" operator="lessThan">
      <formula>0</formula>
    </cfRule>
  </conditionalFormatting>
  <conditionalFormatting sqref="AA112">
    <cfRule type="cellIs" dxfId="240" priority="64" operator="lessThan">
      <formula>0</formula>
    </cfRule>
  </conditionalFormatting>
  <conditionalFormatting sqref="AC112">
    <cfRule type="cellIs" dxfId="239" priority="63" operator="lessThan">
      <formula>0</formula>
    </cfRule>
  </conditionalFormatting>
  <conditionalFormatting sqref="K123">
    <cfRule type="cellIs" dxfId="238" priority="62" operator="lessThan">
      <formula>0</formula>
    </cfRule>
  </conditionalFormatting>
  <conditionalFormatting sqref="M123">
    <cfRule type="cellIs" dxfId="237" priority="61" operator="lessThan">
      <formula>0</formula>
    </cfRule>
  </conditionalFormatting>
  <conditionalFormatting sqref="O123">
    <cfRule type="cellIs" dxfId="236" priority="60" operator="lessThan">
      <formula>0</formula>
    </cfRule>
  </conditionalFormatting>
  <conditionalFormatting sqref="Q123">
    <cfRule type="cellIs" dxfId="235" priority="59" operator="lessThan">
      <formula>0</formula>
    </cfRule>
  </conditionalFormatting>
  <conditionalFormatting sqref="S123">
    <cfRule type="cellIs" dxfId="234" priority="58" operator="lessThan">
      <formula>0</formula>
    </cfRule>
  </conditionalFormatting>
  <conditionalFormatting sqref="U123">
    <cfRule type="cellIs" dxfId="233" priority="57" operator="lessThan">
      <formula>0</formula>
    </cfRule>
  </conditionalFormatting>
  <conditionalFormatting sqref="W123">
    <cfRule type="cellIs" dxfId="232" priority="56" operator="lessThan">
      <formula>0</formula>
    </cfRule>
  </conditionalFormatting>
  <conditionalFormatting sqref="Y123">
    <cfRule type="cellIs" dxfId="231" priority="55" operator="lessThan">
      <formula>0</formula>
    </cfRule>
  </conditionalFormatting>
  <conditionalFormatting sqref="AA123">
    <cfRule type="cellIs" dxfId="230" priority="54" operator="lessThan">
      <formula>0</formula>
    </cfRule>
  </conditionalFormatting>
  <conditionalFormatting sqref="AC123">
    <cfRule type="cellIs" dxfId="229" priority="53" operator="lessThan">
      <formula>0</formula>
    </cfRule>
  </conditionalFormatting>
  <conditionalFormatting sqref="K38">
    <cfRule type="cellIs" dxfId="228" priority="52" operator="lessThan">
      <formula>0</formula>
    </cfRule>
  </conditionalFormatting>
  <conditionalFormatting sqref="M38">
    <cfRule type="cellIs" dxfId="227" priority="51" operator="lessThan">
      <formula>0</formula>
    </cfRule>
  </conditionalFormatting>
  <conditionalFormatting sqref="O38">
    <cfRule type="cellIs" dxfId="226" priority="50" operator="lessThan">
      <formula>0</formula>
    </cfRule>
  </conditionalFormatting>
  <conditionalFormatting sqref="Q38">
    <cfRule type="cellIs" dxfId="225" priority="49" operator="lessThan">
      <formula>0</formula>
    </cfRule>
  </conditionalFormatting>
  <conditionalFormatting sqref="S38">
    <cfRule type="cellIs" dxfId="224" priority="48" operator="lessThan">
      <formula>0</formula>
    </cfRule>
  </conditionalFormatting>
  <conditionalFormatting sqref="U38">
    <cfRule type="cellIs" dxfId="223" priority="47" operator="lessThan">
      <formula>0</formula>
    </cfRule>
  </conditionalFormatting>
  <conditionalFormatting sqref="W38">
    <cfRule type="cellIs" dxfId="222" priority="46" operator="lessThan">
      <formula>0</formula>
    </cfRule>
  </conditionalFormatting>
  <conditionalFormatting sqref="Y38">
    <cfRule type="cellIs" dxfId="221" priority="45" operator="lessThan">
      <formula>0</formula>
    </cfRule>
  </conditionalFormatting>
  <conditionalFormatting sqref="AA38">
    <cfRule type="cellIs" dxfId="220" priority="44" operator="lessThan">
      <formula>0</formula>
    </cfRule>
  </conditionalFormatting>
  <conditionalFormatting sqref="AC38">
    <cfRule type="cellIs" dxfId="219" priority="43" operator="lessThan">
      <formula>0</formula>
    </cfRule>
  </conditionalFormatting>
  <conditionalFormatting sqref="AA143">
    <cfRule type="cellIs" dxfId="218" priority="34" operator="lessThan">
      <formula>0</formula>
    </cfRule>
  </conditionalFormatting>
  <conditionalFormatting sqref="AC143">
    <cfRule type="cellIs" dxfId="217" priority="33" operator="lessThan">
      <formula>0</formula>
    </cfRule>
  </conditionalFormatting>
  <conditionalFormatting sqref="K89">
    <cfRule type="cellIs" dxfId="216" priority="32" operator="lessThan">
      <formula>0</formula>
    </cfRule>
  </conditionalFormatting>
  <conditionalFormatting sqref="M89">
    <cfRule type="cellIs" dxfId="215" priority="31" operator="lessThan">
      <formula>0</formula>
    </cfRule>
  </conditionalFormatting>
  <conditionalFormatting sqref="O89">
    <cfRule type="cellIs" dxfId="214" priority="30" operator="lessThan">
      <formula>0</formula>
    </cfRule>
  </conditionalFormatting>
  <conditionalFormatting sqref="Q89">
    <cfRule type="cellIs" dxfId="213" priority="29" operator="lessThan">
      <formula>0</formula>
    </cfRule>
  </conditionalFormatting>
  <conditionalFormatting sqref="S89">
    <cfRule type="cellIs" dxfId="212" priority="28" operator="lessThan">
      <formula>0</formula>
    </cfRule>
  </conditionalFormatting>
  <conditionalFormatting sqref="U89">
    <cfRule type="cellIs" dxfId="211" priority="27" operator="lessThan">
      <formula>0</formula>
    </cfRule>
  </conditionalFormatting>
  <conditionalFormatting sqref="W89">
    <cfRule type="cellIs" dxfId="210" priority="26" operator="lessThan">
      <formula>0</formula>
    </cfRule>
  </conditionalFormatting>
  <conditionalFormatting sqref="Y89">
    <cfRule type="cellIs" dxfId="209" priority="25" operator="lessThan">
      <formula>0</formula>
    </cfRule>
  </conditionalFormatting>
  <conditionalFormatting sqref="K112">
    <cfRule type="cellIs" dxfId="208" priority="16" operator="lessThan">
      <formula>0</formula>
    </cfRule>
  </conditionalFormatting>
  <conditionalFormatting sqref="M112">
    <cfRule type="cellIs" dxfId="207" priority="15" operator="lessThan">
      <formula>0</formula>
    </cfRule>
  </conditionalFormatting>
  <conditionalFormatting sqref="O112">
    <cfRule type="cellIs" dxfId="206" priority="14" operator="lessThan">
      <formula>0</formula>
    </cfRule>
  </conditionalFormatting>
  <conditionalFormatting sqref="Q112">
    <cfRule type="cellIs" dxfId="205" priority="13" operator="lessThan">
      <formula>0</formula>
    </cfRule>
  </conditionalFormatting>
  <conditionalFormatting sqref="S112">
    <cfRule type="cellIs" dxfId="204" priority="12" operator="lessThan">
      <formula>0</formula>
    </cfRule>
  </conditionalFormatting>
  <conditionalFormatting sqref="U112">
    <cfRule type="cellIs" dxfId="203" priority="11" operator="lessThan">
      <formula>0</formula>
    </cfRule>
  </conditionalFormatting>
  <conditionalFormatting sqref="W112">
    <cfRule type="cellIs" dxfId="202" priority="10" operator="lessThan">
      <formula>0</formula>
    </cfRule>
  </conditionalFormatting>
  <conditionalFormatting sqref="Y112">
    <cfRule type="cellIs" dxfId="201" priority="9" operator="lessThan">
      <formula>0</formula>
    </cfRule>
  </conditionalFormatting>
  <conditionalFormatting sqref="K143">
    <cfRule type="cellIs" dxfId="200" priority="8" operator="lessThan">
      <formula>0</formula>
    </cfRule>
  </conditionalFormatting>
  <conditionalFormatting sqref="M143">
    <cfRule type="cellIs" dxfId="199" priority="7" operator="lessThan">
      <formula>0</formula>
    </cfRule>
  </conditionalFormatting>
  <conditionalFormatting sqref="O143">
    <cfRule type="cellIs" dxfId="198" priority="6" operator="lessThan">
      <formula>0</formula>
    </cfRule>
  </conditionalFormatting>
  <conditionalFormatting sqref="Q143">
    <cfRule type="cellIs" dxfId="197" priority="5" operator="lessThan">
      <formula>0</formula>
    </cfRule>
  </conditionalFormatting>
  <conditionalFormatting sqref="S143">
    <cfRule type="cellIs" dxfId="196" priority="4" operator="lessThan">
      <formula>0</formula>
    </cfRule>
  </conditionalFormatting>
  <conditionalFormatting sqref="U143">
    <cfRule type="cellIs" dxfId="195" priority="3" operator="lessThan">
      <formula>0</formula>
    </cfRule>
  </conditionalFormatting>
  <conditionalFormatting sqref="W143">
    <cfRule type="cellIs" dxfId="194" priority="2" operator="lessThan">
      <formula>0</formula>
    </cfRule>
  </conditionalFormatting>
  <conditionalFormatting sqref="Y143">
    <cfRule type="cellIs" dxfId="193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P48" activePane="bottomRight" state="frozen"/>
      <selection pane="topRight" activeCell="D1" sqref="D1"/>
      <selection pane="bottomLeft" activeCell="A5" sqref="A5"/>
      <selection pane="bottomRight" activeCell="V155" sqref="V155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6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45759</v>
      </c>
      <c r="F1" s="96" t="str">
        <f>IF(G1='2'!C51,"ঠিক","×")</f>
        <v>ঠিক</v>
      </c>
      <c r="G1" s="98">
        <f>SUM(G5:G254)</f>
        <v>21305</v>
      </c>
      <c r="H1" s="96" t="str">
        <f>IF(I1='3'!C51,"ঠিক","×")</f>
        <v>ঠিক</v>
      </c>
      <c r="I1" s="99">
        <f>SUM(I5:I254)</f>
        <v>77785</v>
      </c>
      <c r="J1" s="96" t="str">
        <f>IF(K1='4'!C51,"ঠিক","×")</f>
        <v>ঠিক</v>
      </c>
      <c r="K1" s="98">
        <f>SUM(K5:K254)</f>
        <v>28130</v>
      </c>
      <c r="L1" s="96" t="str">
        <f>IF(M1='5'!C51,"ঠিক","×")</f>
        <v>ঠিক</v>
      </c>
      <c r="M1" s="99">
        <f>SUM(M5:M254)</f>
        <v>4959</v>
      </c>
      <c r="N1" s="96" t="str">
        <f>IF(O1='6'!C51,"ঠিক","×")</f>
        <v>ঠিক</v>
      </c>
      <c r="O1" s="98">
        <f>SUM(O5:O254)</f>
        <v>25284</v>
      </c>
      <c r="P1" s="96" t="str">
        <f>IF(Q1='7'!C51,"ঠিক","×")</f>
        <v>ঠিক</v>
      </c>
      <c r="Q1" s="100">
        <f>SUM(Q5:Q254)</f>
        <v>252553</v>
      </c>
      <c r="R1" s="249" t="str">
        <f>IF(S1='8'!C51,"ঠিক","×")</f>
        <v>ঠিক</v>
      </c>
      <c r="S1" s="250">
        <f>SUM(S5:S254)</f>
        <v>142158</v>
      </c>
      <c r="T1" s="249" t="str">
        <f>IF(U1='9'!C51,"ঠিক","×")</f>
        <v>ঠিক</v>
      </c>
      <c r="U1" s="273">
        <f>SUM(U5:U254)</f>
        <v>31561</v>
      </c>
      <c r="V1" s="249" t="str">
        <f>IF(W1='10'!C51,"ঠিক","×")</f>
        <v>ঠিক</v>
      </c>
      <c r="W1" s="250">
        <f>SUM(W5:W254)</f>
        <v>39803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80" t="s">
        <v>0</v>
      </c>
      <c r="B2" s="480" t="s">
        <v>1</v>
      </c>
      <c r="C2" s="480" t="s">
        <v>2</v>
      </c>
      <c r="D2" s="481" t="s">
        <v>253</v>
      </c>
      <c r="E2" s="477"/>
      <c r="F2" s="472" t="s">
        <v>254</v>
      </c>
      <c r="G2" s="473"/>
      <c r="H2" s="476" t="s">
        <v>255</v>
      </c>
      <c r="I2" s="477"/>
      <c r="J2" s="472" t="s">
        <v>256</v>
      </c>
      <c r="K2" s="473"/>
      <c r="L2" s="476" t="s">
        <v>257</v>
      </c>
      <c r="M2" s="477"/>
      <c r="N2" s="472" t="s">
        <v>258</v>
      </c>
      <c r="O2" s="473"/>
      <c r="P2" s="476" t="s">
        <v>259</v>
      </c>
      <c r="Q2" s="495"/>
      <c r="R2" s="497" t="s">
        <v>260</v>
      </c>
      <c r="S2" s="498"/>
      <c r="T2" s="502" t="s">
        <v>371</v>
      </c>
      <c r="U2" s="492"/>
      <c r="V2" s="503" t="s">
        <v>372</v>
      </c>
      <c r="W2" s="504"/>
      <c r="X2" s="502" t="s">
        <v>373</v>
      </c>
      <c r="Y2" s="488"/>
      <c r="Z2" s="502" t="s">
        <v>381</v>
      </c>
      <c r="AA2" s="488"/>
      <c r="AB2" s="502" t="s">
        <v>417</v>
      </c>
      <c r="AC2" s="505"/>
      <c r="AD2" s="487" t="s">
        <v>418</v>
      </c>
      <c r="AE2" s="488"/>
      <c r="AF2" s="492" t="s">
        <v>419</v>
      </c>
      <c r="AG2" s="488"/>
      <c r="AH2" s="492" t="s">
        <v>429</v>
      </c>
      <c r="AI2" s="488"/>
      <c r="AJ2" s="483" t="s">
        <v>12</v>
      </c>
      <c r="AK2" s="485" t="s">
        <v>261</v>
      </c>
      <c r="AL2" s="500" t="s">
        <v>14</v>
      </c>
      <c r="AM2" s="103">
        <f>AL256</f>
        <v>669297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80"/>
      <c r="B3" s="480"/>
      <c r="C3" s="480"/>
      <c r="D3" s="482">
        <f>H!C7</f>
        <v>45943</v>
      </c>
      <c r="E3" s="479"/>
      <c r="F3" s="474">
        <f>D3+1</f>
        <v>45944</v>
      </c>
      <c r="G3" s="475"/>
      <c r="H3" s="478">
        <f>F3+1</f>
        <v>45945</v>
      </c>
      <c r="I3" s="479"/>
      <c r="J3" s="474">
        <f>H3+1</f>
        <v>45946</v>
      </c>
      <c r="K3" s="486"/>
      <c r="L3" s="478">
        <f>J3+1</f>
        <v>45947</v>
      </c>
      <c r="M3" s="479"/>
      <c r="N3" s="474">
        <f>L3+1</f>
        <v>45948</v>
      </c>
      <c r="O3" s="486"/>
      <c r="P3" s="478">
        <f>N3+1</f>
        <v>45949</v>
      </c>
      <c r="Q3" s="496"/>
      <c r="R3" s="499">
        <f>P3+1</f>
        <v>45950</v>
      </c>
      <c r="S3" s="486"/>
      <c r="T3" s="482">
        <f>R3+1</f>
        <v>45951</v>
      </c>
      <c r="U3" s="479"/>
      <c r="V3" s="474">
        <f>T3+1</f>
        <v>45952</v>
      </c>
      <c r="W3" s="486"/>
      <c r="X3" s="482">
        <f>V3+1</f>
        <v>45953</v>
      </c>
      <c r="Y3" s="489"/>
      <c r="Z3" s="482">
        <f>X3+1</f>
        <v>45954</v>
      </c>
      <c r="AA3" s="489"/>
      <c r="AB3" s="482">
        <f>Z3+1</f>
        <v>45955</v>
      </c>
      <c r="AC3" s="490"/>
      <c r="AD3" s="491">
        <f>AB3+1</f>
        <v>45956</v>
      </c>
      <c r="AE3" s="489"/>
      <c r="AF3" s="491">
        <f>AD3+1</f>
        <v>45957</v>
      </c>
      <c r="AG3" s="489"/>
      <c r="AH3" s="491">
        <f>AF3+1</f>
        <v>45958</v>
      </c>
      <c r="AI3" s="489"/>
      <c r="AJ3" s="484"/>
      <c r="AK3" s="480"/>
      <c r="AL3" s="501"/>
      <c r="AM3" s="105" t="str">
        <f>IF(ROUND(AM2,2)=ROUND(TS!D20,2),"ঠিক আছে","ভুল")</f>
        <v>ঠিক আছে</v>
      </c>
    </row>
    <row r="4" spans="1:43" ht="21" customHeight="1" thickBot="1">
      <c r="A4" s="480"/>
      <c r="B4" s="480"/>
      <c r="C4" s="480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84"/>
      <c r="AK4" s="480"/>
      <c r="AL4" s="501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>
        <v>50</v>
      </c>
      <c r="E7" s="109">
        <v>4250</v>
      </c>
      <c r="F7" s="287"/>
      <c r="G7" s="109"/>
      <c r="H7" s="110">
        <v>50</v>
      </c>
      <c r="I7" s="109">
        <v>4250</v>
      </c>
      <c r="J7" s="108"/>
      <c r="K7" s="109"/>
      <c r="L7" s="110"/>
      <c r="M7" s="109"/>
      <c r="N7" s="108"/>
      <c r="O7" s="109"/>
      <c r="P7" s="110">
        <v>50</v>
      </c>
      <c r="Q7" s="111">
        <v>4250</v>
      </c>
      <c r="R7" s="110"/>
      <c r="S7" s="252"/>
      <c r="T7" s="242"/>
      <c r="U7" s="252"/>
      <c r="V7" s="110">
        <v>50</v>
      </c>
      <c r="W7" s="252">
        <v>4250</v>
      </c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200</v>
      </c>
      <c r="AK7" s="355">
        <f>IF(ISERR(AL7/AJ7),S!D5,(AL7/AJ7))</f>
        <v>85</v>
      </c>
      <c r="AL7" s="114">
        <f t="shared" si="1"/>
        <v>17000</v>
      </c>
    </row>
    <row r="8" spans="1:43">
      <c r="A8" s="106">
        <v>4</v>
      </c>
      <c r="B8" s="107" t="s">
        <v>449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>
        <v>250</v>
      </c>
      <c r="Q8" s="111">
        <v>30500</v>
      </c>
      <c r="R8" s="110">
        <v>50</v>
      </c>
      <c r="S8" s="252">
        <v>6100</v>
      </c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300</v>
      </c>
      <c r="AK8" s="355">
        <f>IF(ISERR(AL8/AJ8),S!D6,(AL8/AJ8))</f>
        <v>122</v>
      </c>
      <c r="AL8" s="114">
        <f t="shared" si="1"/>
        <v>36600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/>
      <c r="K10" s="109"/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>
        <v>25</v>
      </c>
      <c r="W10" s="252">
        <v>3875</v>
      </c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25</v>
      </c>
      <c r="AK10" s="355">
        <f>IF(ISERR(AL10/AJ10),S!D8,(AL10/AJ10))</f>
        <v>155</v>
      </c>
      <c r="AL10" s="114">
        <f t="shared" si="1"/>
        <v>3875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>
        <v>30</v>
      </c>
      <c r="W11" s="252">
        <v>4800</v>
      </c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30</v>
      </c>
      <c r="AK11" s="355">
        <f>IF(ISERR(AL11/AJ11),S!D9,(AL11/AJ11))</f>
        <v>160</v>
      </c>
      <c r="AL11" s="114">
        <f>E11+G11+I11+K11+M11+O11+Q11+S11+U11+W11+Y11+AA11+AC11+AE11+AG11+AI11</f>
        <v>4800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130.05801514698564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>
        <v>2</v>
      </c>
      <c r="I14" s="109">
        <v>120</v>
      </c>
      <c r="J14" s="108"/>
      <c r="K14" s="109"/>
      <c r="L14" s="110"/>
      <c r="M14" s="109"/>
      <c r="N14" s="108"/>
      <c r="O14" s="109"/>
      <c r="P14" s="110"/>
      <c r="Q14" s="111"/>
      <c r="R14" s="110">
        <v>4</v>
      </c>
      <c r="S14" s="252">
        <v>232</v>
      </c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6</v>
      </c>
      <c r="AK14" s="355">
        <f>IF(ISERR(AL14/AJ14),S!D12,(AL14/AJ14))</f>
        <v>58.666666666666664</v>
      </c>
      <c r="AL14" s="114">
        <f t="shared" si="1"/>
        <v>352</v>
      </c>
    </row>
    <row r="15" spans="1:43">
      <c r="A15" s="106">
        <v>11</v>
      </c>
      <c r="B15" s="107" t="s">
        <v>25</v>
      </c>
      <c r="C15" s="115" t="s">
        <v>26</v>
      </c>
      <c r="D15" s="287">
        <v>5</v>
      </c>
      <c r="E15" s="113">
        <v>900</v>
      </c>
      <c r="F15" s="287">
        <v>10</v>
      </c>
      <c r="G15" s="109">
        <v>1800</v>
      </c>
      <c r="H15" s="110">
        <v>10</v>
      </c>
      <c r="I15" s="109">
        <v>1800</v>
      </c>
      <c r="J15" s="108">
        <v>5</v>
      </c>
      <c r="K15" s="109">
        <v>915</v>
      </c>
      <c r="L15" s="110"/>
      <c r="M15" s="109"/>
      <c r="N15" s="108"/>
      <c r="O15" s="109"/>
      <c r="P15" s="110">
        <v>70</v>
      </c>
      <c r="Q15" s="111">
        <v>12740</v>
      </c>
      <c r="R15" s="110">
        <v>20</v>
      </c>
      <c r="S15" s="252">
        <v>3640</v>
      </c>
      <c r="T15" s="242">
        <v>10</v>
      </c>
      <c r="U15" s="252">
        <v>1840</v>
      </c>
      <c r="V15" s="110">
        <v>10</v>
      </c>
      <c r="W15" s="252">
        <v>1840</v>
      </c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140</v>
      </c>
      <c r="AK15" s="355">
        <f>IF(ISERR(AL15/AJ15),S!D13,(AL15/AJ15))</f>
        <v>181.96428571428572</v>
      </c>
      <c r="AL15" s="114">
        <f t="shared" si="1"/>
        <v>25475</v>
      </c>
    </row>
    <row r="16" spans="1:43">
      <c r="A16" s="106">
        <v>12</v>
      </c>
      <c r="B16" s="107" t="s">
        <v>27</v>
      </c>
      <c r="C16" s="115" t="s">
        <v>26</v>
      </c>
      <c r="D16" s="287"/>
      <c r="E16" s="113"/>
      <c r="F16" s="287">
        <v>2</v>
      </c>
      <c r="G16" s="109">
        <v>640</v>
      </c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/>
      <c r="S16" s="252"/>
      <c r="T16" s="242">
        <v>2</v>
      </c>
      <c r="U16" s="252">
        <v>640</v>
      </c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4</v>
      </c>
      <c r="AK16" s="355">
        <f>IF(ISERR(AL16/AJ16),S!D14,(AL16/AJ16))</f>
        <v>320</v>
      </c>
      <c r="AL16" s="114">
        <f t="shared" si="1"/>
        <v>1280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>
        <v>25</v>
      </c>
      <c r="K17" s="109">
        <v>1000</v>
      </c>
      <c r="L17" s="116"/>
      <c r="M17" s="109"/>
      <c r="N17" s="117"/>
      <c r="O17" s="109"/>
      <c r="P17" s="116">
        <v>25</v>
      </c>
      <c r="Q17" s="111">
        <v>1000</v>
      </c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50</v>
      </c>
      <c r="AK17" s="355">
        <f>IF(ISERR(AL17/AJ17),S!D15,(AL17/AJ17))</f>
        <v>40</v>
      </c>
      <c r="AL17" s="114">
        <f t="shared" si="1"/>
        <v>2000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>
        <v>0.9</v>
      </c>
      <c r="Q19" s="111">
        <v>380</v>
      </c>
      <c r="R19" s="110">
        <v>0.5</v>
      </c>
      <c r="S19" s="252">
        <v>190</v>
      </c>
      <c r="T19" s="242"/>
      <c r="U19" s="252"/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1.4</v>
      </c>
      <c r="AK19" s="355">
        <f>IF(ISERR(AL19/AJ19),S!D17,(AL19/AJ19))</f>
        <v>407.14285714285717</v>
      </c>
      <c r="AL19" s="114">
        <f t="shared" si="1"/>
        <v>570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>
        <v>1</v>
      </c>
      <c r="S20" s="252">
        <v>180</v>
      </c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1</v>
      </c>
      <c r="AK20" s="355">
        <f>IF(ISERR(AL20/AJ20),S!D18,(AL20/AJ20))</f>
        <v>180</v>
      </c>
      <c r="AL20" s="114">
        <f t="shared" si="1"/>
        <v>180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>
        <v>63</v>
      </c>
      <c r="G21" s="109">
        <v>3780</v>
      </c>
      <c r="H21" s="110"/>
      <c r="I21" s="109"/>
      <c r="J21" s="108"/>
      <c r="K21" s="109"/>
      <c r="L21" s="110"/>
      <c r="M21" s="109"/>
      <c r="N21" s="108"/>
      <c r="O21" s="109"/>
      <c r="P21" s="110">
        <v>63</v>
      </c>
      <c r="Q21" s="111">
        <v>3780</v>
      </c>
      <c r="R21" s="110"/>
      <c r="S21" s="252"/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126</v>
      </c>
      <c r="AK21" s="355">
        <f>IF(ISERR(AL21/AJ21),S!D19,(AL21/AJ21))</f>
        <v>60</v>
      </c>
      <c r="AL21" s="114">
        <f t="shared" si="1"/>
        <v>7560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>
        <v>1</v>
      </c>
      <c r="G22" s="109">
        <v>920</v>
      </c>
      <c r="H22" s="110">
        <v>3</v>
      </c>
      <c r="I22" s="109">
        <v>2790</v>
      </c>
      <c r="J22" s="108">
        <v>1</v>
      </c>
      <c r="K22" s="109">
        <v>920</v>
      </c>
      <c r="L22" s="110"/>
      <c r="M22" s="109"/>
      <c r="N22" s="108"/>
      <c r="O22" s="109"/>
      <c r="P22" s="110">
        <v>8</v>
      </c>
      <c r="Q22" s="111">
        <v>7360</v>
      </c>
      <c r="R22" s="110">
        <v>1</v>
      </c>
      <c r="S22" s="252">
        <v>1380</v>
      </c>
      <c r="T22" s="242"/>
      <c r="U22" s="252"/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14</v>
      </c>
      <c r="AK22" s="355">
        <f>IF(ISERR(AL22/AJ22),S!D20,(AL22/AJ22))</f>
        <v>955</v>
      </c>
      <c r="AL22" s="114">
        <f t="shared" si="1"/>
        <v>13370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>
        <v>5</v>
      </c>
      <c r="Q23" s="111">
        <v>820</v>
      </c>
      <c r="R23" s="110"/>
      <c r="S23" s="252"/>
      <c r="T23" s="242"/>
      <c r="U23" s="252"/>
      <c r="V23" s="110">
        <v>1</v>
      </c>
      <c r="W23" s="252">
        <v>260</v>
      </c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6</v>
      </c>
      <c r="AK23" s="355">
        <f>IF(ISERR(AL23/AJ23),S!D21,(AL23/AJ23))</f>
        <v>180</v>
      </c>
      <c r="AL23" s="114">
        <f t="shared" si="1"/>
        <v>1080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/>
      <c r="K24" s="109"/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0</v>
      </c>
      <c r="AK24" s="355">
        <f>IF(ISERR(AL24/AJ24),S!D22,(AL24/AJ24))</f>
        <v>2.5462272276633651</v>
      </c>
      <c r="AL24" s="114">
        <f t="shared" si="1"/>
        <v>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>
        <v>1</v>
      </c>
      <c r="S25" s="252">
        <v>180</v>
      </c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1</v>
      </c>
      <c r="AK25" s="355">
        <f>IF(ISERR(AL25/AJ25),S!D23,(AL25/AJ25))</f>
        <v>180</v>
      </c>
      <c r="AL25" s="114">
        <f t="shared" si="1"/>
        <v>180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>
        <v>1</v>
      </c>
      <c r="S29" s="252">
        <v>240</v>
      </c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1</v>
      </c>
      <c r="AK29" s="355">
        <f>IF(ISERR(AL29/AJ29),S!D27,(AL29/AJ29))</f>
        <v>240</v>
      </c>
      <c r="AL29" s="114">
        <f t="shared" si="1"/>
        <v>240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>
        <v>1</v>
      </c>
      <c r="S30" s="252">
        <v>100</v>
      </c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1</v>
      </c>
      <c r="AK30" s="355">
        <f>IF(ISERR(AL30/AJ30),S!D28,(AL30/AJ30))</f>
        <v>100</v>
      </c>
      <c r="AL30" s="114">
        <f t="shared" si="1"/>
        <v>100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/>
      <c r="G31" s="109"/>
      <c r="H31" s="110">
        <v>2E-3</v>
      </c>
      <c r="I31" s="109">
        <v>600</v>
      </c>
      <c r="J31" s="108"/>
      <c r="K31" s="109"/>
      <c r="L31" s="116"/>
      <c r="M31" s="109"/>
      <c r="N31" s="117"/>
      <c r="O31" s="109"/>
      <c r="P31" s="116"/>
      <c r="Q31" s="111"/>
      <c r="R31" s="110">
        <v>2E-3</v>
      </c>
      <c r="S31" s="252">
        <v>600</v>
      </c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4.0000000000000001E-3</v>
      </c>
      <c r="AK31" s="355">
        <f>IF(ISERR(AL31/AJ31),S!D29,(AL31/AJ31))</f>
        <v>300000</v>
      </c>
      <c r="AL31" s="114">
        <f t="shared" si="1"/>
        <v>1200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>
        <v>0.3</v>
      </c>
      <c r="Q32" s="111">
        <v>720</v>
      </c>
      <c r="R32" s="110">
        <v>0.05</v>
      </c>
      <c r="S32" s="252">
        <v>140</v>
      </c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0.35</v>
      </c>
      <c r="AK32" s="355">
        <f>IF(ISERR(AL32/AJ32),S!D30,(AL32/AJ32))</f>
        <v>2457.1428571428573</v>
      </c>
      <c r="AL32" s="114">
        <f t="shared" si="1"/>
        <v>860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>
        <v>32</v>
      </c>
      <c r="Q36" s="111">
        <v>4320</v>
      </c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32</v>
      </c>
      <c r="AK36" s="355">
        <f>IF(ISERR(AL36/AJ36),S!D34,(AL36/AJ36))</f>
        <v>135</v>
      </c>
      <c r="AL36" s="114">
        <f t="shared" si="1"/>
        <v>4320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>
        <v>1</v>
      </c>
      <c r="I37" s="109">
        <v>170</v>
      </c>
      <c r="J37" s="108"/>
      <c r="K37" s="109"/>
      <c r="L37" s="110"/>
      <c r="M37" s="109"/>
      <c r="N37" s="108"/>
      <c r="O37" s="109"/>
      <c r="P37" s="110"/>
      <c r="Q37" s="111"/>
      <c r="R37" s="110">
        <v>3</v>
      </c>
      <c r="S37" s="252">
        <v>510</v>
      </c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4</v>
      </c>
      <c r="AK37" s="355">
        <f>IF(ISERR(AL37/AJ37),S!D35,(AL37/AJ37))</f>
        <v>170</v>
      </c>
      <c r="AL37" s="114">
        <f t="shared" si="1"/>
        <v>680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>
        <v>3</v>
      </c>
      <c r="Q38" s="111">
        <v>1350</v>
      </c>
      <c r="R38" s="110">
        <v>0.5</v>
      </c>
      <c r="S38" s="252">
        <v>225</v>
      </c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3.5</v>
      </c>
      <c r="AK38" s="355">
        <f>IF(ISERR(AL38/AJ38),S!D36,(AL38/AJ38))</f>
        <v>450</v>
      </c>
      <c r="AL38" s="114">
        <f t="shared" si="1"/>
        <v>1575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>
        <v>1</v>
      </c>
      <c r="Q40" s="111">
        <v>120</v>
      </c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1</v>
      </c>
      <c r="AK40" s="355">
        <f>IF(ISERR(AL40/AJ40),S!D38,(AL40/AJ40))</f>
        <v>120</v>
      </c>
      <c r="AL40" s="114">
        <f t="shared" si="1"/>
        <v>120</v>
      </c>
    </row>
    <row r="41" spans="1:38">
      <c r="A41" s="106">
        <v>37</v>
      </c>
      <c r="B41" s="107" t="s">
        <v>48</v>
      </c>
      <c r="C41" s="115" t="s">
        <v>9</v>
      </c>
      <c r="D41" s="287">
        <v>10</v>
      </c>
      <c r="E41" s="113">
        <v>800</v>
      </c>
      <c r="F41" s="287"/>
      <c r="G41" s="109"/>
      <c r="H41" s="110">
        <v>25</v>
      </c>
      <c r="I41" s="109">
        <v>2000</v>
      </c>
      <c r="J41" s="108"/>
      <c r="K41" s="109"/>
      <c r="L41" s="110"/>
      <c r="M41" s="109"/>
      <c r="N41" s="108"/>
      <c r="O41" s="109"/>
      <c r="P41" s="110">
        <v>5</v>
      </c>
      <c r="Q41" s="111">
        <v>375</v>
      </c>
      <c r="R41" s="110">
        <v>65</v>
      </c>
      <c r="S41" s="252">
        <v>4875</v>
      </c>
      <c r="T41" s="242"/>
      <c r="U41" s="252"/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105</v>
      </c>
      <c r="AK41" s="355">
        <f>IF(ISERR(AL41/AJ41),S!D39,(AL41/AJ41))</f>
        <v>76.666666666666671</v>
      </c>
      <c r="AL41" s="114">
        <f t="shared" si="1"/>
        <v>8050</v>
      </c>
    </row>
    <row r="42" spans="1:38">
      <c r="A42" s="106">
        <v>38</v>
      </c>
      <c r="B42" s="107" t="s">
        <v>49</v>
      </c>
      <c r="C42" s="115" t="s">
        <v>31</v>
      </c>
      <c r="D42" s="287">
        <v>0.5</v>
      </c>
      <c r="E42" s="113">
        <v>45</v>
      </c>
      <c r="F42" s="287"/>
      <c r="G42" s="109"/>
      <c r="H42" s="110">
        <v>1</v>
      </c>
      <c r="I42" s="109">
        <v>85</v>
      </c>
      <c r="J42" s="108"/>
      <c r="K42" s="109"/>
      <c r="L42" s="110"/>
      <c r="M42" s="109"/>
      <c r="N42" s="108"/>
      <c r="O42" s="109"/>
      <c r="P42" s="110"/>
      <c r="Q42" s="111"/>
      <c r="R42" s="110">
        <v>1.5</v>
      </c>
      <c r="S42" s="252">
        <v>130</v>
      </c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3</v>
      </c>
      <c r="AK42" s="355">
        <f>IF(ISERR(AL42/AJ42),S!D40,(AL42/AJ42))</f>
        <v>86.666666666666671</v>
      </c>
      <c r="AL42" s="114">
        <f t="shared" si="1"/>
        <v>260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>
        <v>1000</v>
      </c>
      <c r="K47" s="109">
        <v>10000</v>
      </c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1000</v>
      </c>
      <c r="AK47" s="355">
        <f>IF(ISERR(AL47/AJ47),S!D45,(AL47/AJ47))</f>
        <v>10</v>
      </c>
      <c r="AL47" s="114">
        <f t="shared" si="1"/>
        <v>10000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2.4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>
        <v>2</v>
      </c>
      <c r="I52" s="109">
        <v>120</v>
      </c>
      <c r="J52" s="108"/>
      <c r="K52" s="109"/>
      <c r="L52" s="110"/>
      <c r="M52" s="109"/>
      <c r="N52" s="108"/>
      <c r="O52" s="109"/>
      <c r="P52" s="110">
        <v>8</v>
      </c>
      <c r="Q52" s="111">
        <v>480</v>
      </c>
      <c r="R52" s="110">
        <v>4</v>
      </c>
      <c r="S52" s="252">
        <v>240</v>
      </c>
      <c r="T52" s="242"/>
      <c r="U52" s="252"/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14</v>
      </c>
      <c r="AK52" s="355">
        <f>IF(ISERR(AL52/AJ52),S!D50,(AL52/AJ52))</f>
        <v>60</v>
      </c>
      <c r="AL52" s="114">
        <f t="shared" si="1"/>
        <v>840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>
        <v>2</v>
      </c>
      <c r="Q53" s="111">
        <v>160</v>
      </c>
      <c r="R53" s="110">
        <v>2</v>
      </c>
      <c r="S53" s="252">
        <v>180</v>
      </c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4</v>
      </c>
      <c r="AK53" s="355">
        <f>IF(ISERR(AL53/AJ53),S!D51,(AL53/AJ53))</f>
        <v>85</v>
      </c>
      <c r="AL53" s="114">
        <f t="shared" si="1"/>
        <v>340</v>
      </c>
    </row>
    <row r="54" spans="1:38">
      <c r="A54" s="106">
        <v>50</v>
      </c>
      <c r="B54" s="107" t="s">
        <v>59</v>
      </c>
      <c r="C54" s="115" t="s">
        <v>60</v>
      </c>
      <c r="D54" s="287">
        <v>2</v>
      </c>
      <c r="E54" s="113">
        <v>60</v>
      </c>
      <c r="F54" s="287"/>
      <c r="G54" s="109"/>
      <c r="H54" s="110">
        <v>2</v>
      </c>
      <c r="I54" s="109">
        <v>60</v>
      </c>
      <c r="J54" s="108"/>
      <c r="K54" s="109"/>
      <c r="L54" s="110"/>
      <c r="M54" s="109"/>
      <c r="N54" s="108"/>
      <c r="O54" s="109"/>
      <c r="P54" s="110"/>
      <c r="Q54" s="111"/>
      <c r="R54" s="110">
        <v>2</v>
      </c>
      <c r="S54" s="252">
        <v>60</v>
      </c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6</v>
      </c>
      <c r="AK54" s="355">
        <f>IF(ISERR(AL54/AJ54),S!D52,(AL54/AJ54))</f>
        <v>30</v>
      </c>
      <c r="AL54" s="114">
        <f t="shared" si="1"/>
        <v>180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>
        <v>100</v>
      </c>
      <c r="I55" s="109">
        <v>200</v>
      </c>
      <c r="J55" s="108"/>
      <c r="K55" s="109"/>
      <c r="L55" s="110"/>
      <c r="M55" s="109"/>
      <c r="N55" s="108"/>
      <c r="O55" s="109"/>
      <c r="P55" s="110"/>
      <c r="Q55" s="111"/>
      <c r="R55" s="110">
        <v>200</v>
      </c>
      <c r="S55" s="252">
        <v>400</v>
      </c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300</v>
      </c>
      <c r="AK55" s="355">
        <f>IF(ISERR(AL55/AJ55),S!D53,(AL55/AJ55))</f>
        <v>2</v>
      </c>
      <c r="AL55" s="114">
        <f t="shared" si="1"/>
        <v>600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/>
      <c r="G56" s="109"/>
      <c r="H56" s="110">
        <v>150</v>
      </c>
      <c r="I56" s="109">
        <v>210</v>
      </c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150</v>
      </c>
      <c r="AK56" s="355">
        <f>IF(ISERR(AL56/AJ56),S!D54,(AL56/AJ56))</f>
        <v>1.4</v>
      </c>
      <c r="AL56" s="114">
        <f t="shared" si="1"/>
        <v>210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/>
      <c r="G57" s="109"/>
      <c r="H57" s="110">
        <v>200</v>
      </c>
      <c r="I57" s="109">
        <v>50</v>
      </c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200</v>
      </c>
      <c r="AK57" s="355">
        <f>IF(ISERR(AL57/AJ57),S!D55,(AL57/AJ57))</f>
        <v>0.25</v>
      </c>
      <c r="AL57" s="114">
        <f t="shared" si="1"/>
        <v>50</v>
      </c>
    </row>
    <row r="58" spans="1:38">
      <c r="A58" s="106">
        <v>54</v>
      </c>
      <c r="B58" s="107" t="s">
        <v>64</v>
      </c>
      <c r="C58" s="115" t="s">
        <v>31</v>
      </c>
      <c r="D58" s="287">
        <v>6</v>
      </c>
      <c r="E58" s="113">
        <v>120</v>
      </c>
      <c r="F58" s="287">
        <v>3</v>
      </c>
      <c r="G58" s="109">
        <v>60</v>
      </c>
      <c r="H58" s="110">
        <v>6</v>
      </c>
      <c r="I58" s="109">
        <v>120</v>
      </c>
      <c r="J58" s="108">
        <v>6</v>
      </c>
      <c r="K58" s="109">
        <v>120</v>
      </c>
      <c r="L58" s="110"/>
      <c r="M58" s="109"/>
      <c r="N58" s="108"/>
      <c r="O58" s="109"/>
      <c r="P58" s="110">
        <v>24</v>
      </c>
      <c r="Q58" s="111">
        <v>480</v>
      </c>
      <c r="R58" s="110">
        <v>15</v>
      </c>
      <c r="S58" s="252">
        <v>300</v>
      </c>
      <c r="T58" s="242"/>
      <c r="U58" s="252"/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60</v>
      </c>
      <c r="AK58" s="355">
        <f>IF(ISERR(AL58/AJ58),S!D56,(AL58/AJ58))</f>
        <v>20</v>
      </c>
      <c r="AL58" s="114">
        <f t="shared" si="1"/>
        <v>1200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>
        <v>1</v>
      </c>
      <c r="S59" s="252">
        <v>1080</v>
      </c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1</v>
      </c>
      <c r="AK59" s="355">
        <f>IF(ISERR(AL59/AJ59),S!D57,(AL59/AJ59))</f>
        <v>1080</v>
      </c>
      <c r="AL59" s="114">
        <f t="shared" si="1"/>
        <v>1080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>
        <v>5</v>
      </c>
      <c r="S62" s="252">
        <v>550</v>
      </c>
      <c r="T62" s="242">
        <v>2</v>
      </c>
      <c r="U62" s="252">
        <v>320</v>
      </c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7</v>
      </c>
      <c r="AK62" s="355">
        <f>IF(ISERR(AL62/AJ62),S!D60,(AL62/AJ62))</f>
        <v>124.28571428571429</v>
      </c>
      <c r="AL62" s="114">
        <f t="shared" si="1"/>
        <v>870</v>
      </c>
    </row>
    <row r="63" spans="1:38">
      <c r="A63" s="106">
        <v>59</v>
      </c>
      <c r="B63" s="107" t="s">
        <v>70</v>
      </c>
      <c r="C63" s="115" t="s">
        <v>9</v>
      </c>
      <c r="D63" s="287"/>
      <c r="E63" s="113"/>
      <c r="F63" s="287">
        <v>0.5</v>
      </c>
      <c r="G63" s="109">
        <v>310</v>
      </c>
      <c r="H63" s="110">
        <v>0.5</v>
      </c>
      <c r="I63" s="109">
        <v>310</v>
      </c>
      <c r="J63" s="108"/>
      <c r="K63" s="109"/>
      <c r="L63" s="110"/>
      <c r="M63" s="109"/>
      <c r="N63" s="108"/>
      <c r="O63" s="109"/>
      <c r="P63" s="110">
        <v>0.5</v>
      </c>
      <c r="Q63" s="111">
        <v>320</v>
      </c>
      <c r="R63" s="110">
        <v>0.5</v>
      </c>
      <c r="S63" s="252">
        <v>320</v>
      </c>
      <c r="T63" s="242"/>
      <c r="U63" s="252"/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2</v>
      </c>
      <c r="AK63" s="355">
        <f>IF(ISERR(AL63/AJ63),S!D61,(AL63/AJ63))</f>
        <v>630</v>
      </c>
      <c r="AL63" s="114">
        <f t="shared" si="1"/>
        <v>1260</v>
      </c>
    </row>
    <row r="64" spans="1:38">
      <c r="A64" s="106">
        <v>60</v>
      </c>
      <c r="B64" s="107" t="s">
        <v>71</v>
      </c>
      <c r="C64" s="115" t="s">
        <v>9</v>
      </c>
      <c r="D64" s="287"/>
      <c r="E64" s="113"/>
      <c r="F64" s="287"/>
      <c r="G64" s="109"/>
      <c r="H64" s="110">
        <v>1</v>
      </c>
      <c r="I64" s="109">
        <v>650</v>
      </c>
      <c r="J64" s="108"/>
      <c r="K64" s="109"/>
      <c r="L64" s="110"/>
      <c r="M64" s="109"/>
      <c r="N64" s="108"/>
      <c r="O64" s="109"/>
      <c r="P64" s="110">
        <v>2</v>
      </c>
      <c r="Q64" s="111">
        <v>1625</v>
      </c>
      <c r="R64" s="110">
        <v>1</v>
      </c>
      <c r="S64" s="252">
        <v>650</v>
      </c>
      <c r="T64" s="242"/>
      <c r="U64" s="252"/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4</v>
      </c>
      <c r="AK64" s="355">
        <f>IF(ISERR(AL64/AJ64),S!D62,(AL64/AJ64))</f>
        <v>731.25</v>
      </c>
      <c r="AL64" s="114">
        <f t="shared" si="1"/>
        <v>2925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>
        <v>0.1</v>
      </c>
      <c r="I65" s="109">
        <v>40</v>
      </c>
      <c r="J65" s="108"/>
      <c r="K65" s="109"/>
      <c r="L65" s="110"/>
      <c r="M65" s="109"/>
      <c r="N65" s="108"/>
      <c r="O65" s="109"/>
      <c r="P65" s="110"/>
      <c r="Q65" s="111"/>
      <c r="R65" s="110">
        <v>0.1</v>
      </c>
      <c r="S65" s="252">
        <v>40</v>
      </c>
      <c r="T65" s="242"/>
      <c r="U65" s="252"/>
      <c r="V65" s="110">
        <v>0.1</v>
      </c>
      <c r="W65" s="252">
        <v>40</v>
      </c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0.30000000000000004</v>
      </c>
      <c r="AK65" s="355">
        <f>IF(ISERR(AL65/AJ65),S!D63,(AL65/AJ65))</f>
        <v>399.99999999999994</v>
      </c>
      <c r="AL65" s="114">
        <f t="shared" si="1"/>
        <v>120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>
        <v>0.2</v>
      </c>
      <c r="I66" s="109">
        <v>50</v>
      </c>
      <c r="J66" s="108"/>
      <c r="K66" s="109"/>
      <c r="L66" s="110"/>
      <c r="M66" s="109"/>
      <c r="N66" s="108"/>
      <c r="O66" s="109"/>
      <c r="P66" s="110"/>
      <c r="Q66" s="111"/>
      <c r="R66" s="110">
        <v>0.3</v>
      </c>
      <c r="S66" s="252">
        <v>60</v>
      </c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0.5</v>
      </c>
      <c r="AK66" s="355">
        <f>IF(ISERR(AL66/AJ66),S!D64,(AL66/AJ66))</f>
        <v>220</v>
      </c>
      <c r="AL66" s="114">
        <f t="shared" si="1"/>
        <v>110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>
        <v>0.5</v>
      </c>
      <c r="K67" s="109">
        <v>430</v>
      </c>
      <c r="L67" s="110"/>
      <c r="M67" s="109"/>
      <c r="N67" s="108"/>
      <c r="O67" s="109"/>
      <c r="P67" s="110">
        <v>1</v>
      </c>
      <c r="Q67" s="111">
        <v>850</v>
      </c>
      <c r="R67" s="110"/>
      <c r="S67" s="252"/>
      <c r="T67" s="242"/>
      <c r="U67" s="252"/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1.5</v>
      </c>
      <c r="AK67" s="355">
        <f>IF(ISERR(AL67/AJ67),S!D65,(AL67/AJ67))</f>
        <v>853.33333333333337</v>
      </c>
      <c r="AL67" s="114">
        <f t="shared" si="1"/>
        <v>1280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/>
      <c r="K68" s="109"/>
      <c r="L68" s="110"/>
      <c r="M68" s="109"/>
      <c r="N68" s="108"/>
      <c r="O68" s="109"/>
      <c r="P68" s="110">
        <v>10</v>
      </c>
      <c r="Q68" s="111">
        <v>180</v>
      </c>
      <c r="R68" s="110">
        <v>4</v>
      </c>
      <c r="S68" s="252">
        <v>72</v>
      </c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14</v>
      </c>
      <c r="AK68" s="355">
        <f>IF(ISERR(AL68/AJ68),S!D66,(AL68/AJ68))</f>
        <v>18</v>
      </c>
      <c r="AL68" s="114">
        <f t="shared" si="1"/>
        <v>252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>
        <v>10</v>
      </c>
      <c r="Q69" s="111">
        <v>180</v>
      </c>
      <c r="R69" s="110">
        <v>4</v>
      </c>
      <c r="S69" s="252">
        <v>72</v>
      </c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14</v>
      </c>
      <c r="AK69" s="355">
        <f>IF(ISERR(AL69/AJ69),S!D67,(AL69/AJ69))</f>
        <v>18</v>
      </c>
      <c r="AL69" s="114">
        <f t="shared" si="1"/>
        <v>252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>
        <v>0.05</v>
      </c>
      <c r="I70" s="109">
        <v>290</v>
      </c>
      <c r="J70" s="108">
        <v>0.05</v>
      </c>
      <c r="K70" s="109">
        <v>290</v>
      </c>
      <c r="L70" s="110"/>
      <c r="M70" s="109"/>
      <c r="N70" s="108"/>
      <c r="O70" s="109"/>
      <c r="P70" s="110">
        <v>0.4</v>
      </c>
      <c r="Q70" s="111">
        <v>2320</v>
      </c>
      <c r="R70" s="110">
        <v>0.1</v>
      </c>
      <c r="S70" s="252">
        <v>580</v>
      </c>
      <c r="T70" s="242">
        <v>0.05</v>
      </c>
      <c r="U70" s="252">
        <v>290</v>
      </c>
      <c r="V70" s="110">
        <v>0.1</v>
      </c>
      <c r="W70" s="252">
        <v>580</v>
      </c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0.75000000000000011</v>
      </c>
      <c r="AK70" s="355">
        <f>IF(ISERR(AL70/AJ70),S!D68,(AL70/AJ70))</f>
        <v>5799.9999999999991</v>
      </c>
      <c r="AL70" s="114">
        <f t="shared" ref="AL70:AL133" si="3">E70+G70+I70+K70+M70+O70+Q70+S70+U70+W70+Y70+AA70+AC70+AE70+AG70+AI70</f>
        <v>4350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>
        <v>0.5</v>
      </c>
      <c r="K71" s="109">
        <v>290</v>
      </c>
      <c r="L71" s="110"/>
      <c r="M71" s="109"/>
      <c r="N71" s="108"/>
      <c r="O71" s="109"/>
      <c r="P71" s="110">
        <v>1</v>
      </c>
      <c r="Q71" s="111">
        <v>600</v>
      </c>
      <c r="R71" s="110"/>
      <c r="S71" s="252"/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1.5</v>
      </c>
      <c r="AK71" s="355">
        <f>IF(ISERR(AL71/AJ71),S!D69,(AL71/AJ71))</f>
        <v>593.33333333333337</v>
      </c>
      <c r="AL71" s="114">
        <f t="shared" si="3"/>
        <v>890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>
        <v>2.5000000000000001E-2</v>
      </c>
      <c r="I72" s="109">
        <v>50</v>
      </c>
      <c r="J72" s="108">
        <v>0.1</v>
      </c>
      <c r="K72" s="109">
        <v>180</v>
      </c>
      <c r="L72" s="110"/>
      <c r="M72" s="109"/>
      <c r="N72" s="108"/>
      <c r="O72" s="109"/>
      <c r="P72" s="110">
        <v>0.2</v>
      </c>
      <c r="Q72" s="111">
        <v>360</v>
      </c>
      <c r="R72" s="110">
        <v>2.5000000000000001E-2</v>
      </c>
      <c r="S72" s="252">
        <v>50</v>
      </c>
      <c r="T72" s="242"/>
      <c r="U72" s="252"/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0.35000000000000003</v>
      </c>
      <c r="AK72" s="355">
        <f>IF(ISERR(AL72/AJ72),S!D70,(AL72/AJ72))</f>
        <v>1828.5714285714284</v>
      </c>
      <c r="AL72" s="114">
        <f t="shared" si="3"/>
        <v>640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>
        <v>2</v>
      </c>
      <c r="I73" s="109">
        <v>18</v>
      </c>
      <c r="J73" s="108"/>
      <c r="K73" s="109"/>
      <c r="L73" s="110"/>
      <c r="M73" s="109"/>
      <c r="N73" s="108"/>
      <c r="O73" s="109"/>
      <c r="P73" s="110">
        <v>6</v>
      </c>
      <c r="Q73" s="111">
        <v>48</v>
      </c>
      <c r="R73" s="110">
        <v>4</v>
      </c>
      <c r="S73" s="252">
        <v>32</v>
      </c>
      <c r="T73" s="242"/>
      <c r="U73" s="252"/>
      <c r="V73" s="110">
        <v>2</v>
      </c>
      <c r="W73" s="252">
        <v>16</v>
      </c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14</v>
      </c>
      <c r="AK73" s="355">
        <f>IF(ISERR(AL73/AJ73),S!D71,(AL73/AJ73))</f>
        <v>8.1428571428571423</v>
      </c>
      <c r="AL73" s="114">
        <f t="shared" si="3"/>
        <v>114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>
        <v>0.4</v>
      </c>
      <c r="I74" s="109">
        <v>330</v>
      </c>
      <c r="J74" s="108"/>
      <c r="K74" s="109"/>
      <c r="L74" s="110"/>
      <c r="M74" s="109"/>
      <c r="N74" s="108"/>
      <c r="O74" s="109"/>
      <c r="P74" s="110">
        <v>4</v>
      </c>
      <c r="Q74" s="111">
        <v>3280</v>
      </c>
      <c r="R74" s="110">
        <v>1</v>
      </c>
      <c r="S74" s="252">
        <v>830</v>
      </c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5.4</v>
      </c>
      <c r="AK74" s="355">
        <f>IF(ISERR(AL74/AJ74),S!D72,(AL74/AJ74))</f>
        <v>822.22222222222217</v>
      </c>
      <c r="AL74" s="114">
        <f t="shared" si="3"/>
        <v>4440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>
        <v>0.4</v>
      </c>
      <c r="I75" s="109">
        <v>280</v>
      </c>
      <c r="J75" s="108"/>
      <c r="K75" s="109"/>
      <c r="L75" s="110"/>
      <c r="M75" s="109"/>
      <c r="N75" s="108"/>
      <c r="O75" s="109"/>
      <c r="P75" s="110">
        <v>4</v>
      </c>
      <c r="Q75" s="111">
        <v>2720</v>
      </c>
      <c r="R75" s="110">
        <v>1</v>
      </c>
      <c r="S75" s="252">
        <v>680</v>
      </c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5.4</v>
      </c>
      <c r="AK75" s="355">
        <f>IF(ISERR(AL75/AJ75),S!D73,(AL75/AJ75))</f>
        <v>681.48148148148141</v>
      </c>
      <c r="AL75" s="114">
        <f t="shared" si="3"/>
        <v>3680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456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1707.3889265897569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/>
      <c r="K79" s="109"/>
      <c r="L79" s="116"/>
      <c r="M79" s="109"/>
      <c r="N79" s="117"/>
      <c r="O79" s="109"/>
      <c r="P79" s="116">
        <v>0.2</v>
      </c>
      <c r="Q79" s="111">
        <v>720</v>
      </c>
      <c r="R79" s="110"/>
      <c r="S79" s="252"/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0.2</v>
      </c>
      <c r="AK79" s="355">
        <f>IF(ISERR(AL79/AJ79),S!D77,(AL79/AJ79))</f>
        <v>3600</v>
      </c>
      <c r="AL79" s="114">
        <f t="shared" si="3"/>
        <v>720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/>
      <c r="I80" s="109"/>
      <c r="J80" s="108"/>
      <c r="K80" s="109"/>
      <c r="L80" s="110"/>
      <c r="M80" s="109"/>
      <c r="N80" s="108"/>
      <c r="O80" s="109"/>
      <c r="P80" s="110">
        <v>0.1</v>
      </c>
      <c r="Q80" s="111">
        <v>55</v>
      </c>
      <c r="R80" s="110">
        <v>0.1</v>
      </c>
      <c r="S80" s="252">
        <v>60</v>
      </c>
      <c r="T80" s="242"/>
      <c r="U80" s="252"/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0.2</v>
      </c>
      <c r="AK80" s="355">
        <f>IF(ISERR(AL80/AJ80),S!D78,(AL80/AJ80))</f>
        <v>575</v>
      </c>
      <c r="AL80" s="114">
        <f t="shared" si="3"/>
        <v>115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>
        <v>0.05</v>
      </c>
      <c r="Q81" s="111">
        <v>20</v>
      </c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0.05</v>
      </c>
      <c r="AK81" s="355">
        <f>IF(ISERR(AL81/AJ81),S!D79,(AL81/AJ81))</f>
        <v>400</v>
      </c>
      <c r="AL81" s="114">
        <f t="shared" si="3"/>
        <v>20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/>
      <c r="O82" s="109"/>
      <c r="P82" s="110">
        <v>8</v>
      </c>
      <c r="Q82" s="111">
        <v>1440</v>
      </c>
      <c r="R82" s="110"/>
      <c r="S82" s="252"/>
      <c r="T82" s="242"/>
      <c r="U82" s="252"/>
      <c r="V82" s="110">
        <v>1</v>
      </c>
      <c r="W82" s="252">
        <v>180</v>
      </c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9</v>
      </c>
      <c r="AK82" s="355">
        <f>IF(ISERR(AL82/AJ82),S!D80,(AL82/AJ82))</f>
        <v>180</v>
      </c>
      <c r="AL82" s="114">
        <f t="shared" si="3"/>
        <v>1620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2811.8032786885246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>
        <v>0.2</v>
      </c>
      <c r="I87" s="109">
        <v>40</v>
      </c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0.2</v>
      </c>
      <c r="AK87" s="355">
        <f>IF(ISERR(AL87/AJ87),S!D85,(AL87/AJ87))</f>
        <v>200</v>
      </c>
      <c r="AL87" s="114">
        <f t="shared" si="3"/>
        <v>40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>
        <v>0.2</v>
      </c>
      <c r="I88" s="109">
        <v>360</v>
      </c>
      <c r="J88" s="108"/>
      <c r="K88" s="109"/>
      <c r="L88" s="116"/>
      <c r="M88" s="109"/>
      <c r="N88" s="117"/>
      <c r="O88" s="109"/>
      <c r="P88" s="116">
        <v>0.5</v>
      </c>
      <c r="Q88" s="111">
        <v>900</v>
      </c>
      <c r="R88" s="110">
        <v>0.4</v>
      </c>
      <c r="S88" s="252">
        <v>85</v>
      </c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1.1000000000000001</v>
      </c>
      <c r="AK88" s="355">
        <f>IF(ISERR(AL88/AJ88),S!D86,(AL88/AJ88))</f>
        <v>1222.7272727272725</v>
      </c>
      <c r="AL88" s="114">
        <f t="shared" si="3"/>
        <v>1345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>
        <v>4</v>
      </c>
      <c r="G89" s="109">
        <v>280</v>
      </c>
      <c r="H89" s="110">
        <v>24</v>
      </c>
      <c r="I89" s="109">
        <v>1608</v>
      </c>
      <c r="J89" s="108"/>
      <c r="K89" s="109"/>
      <c r="L89" s="110"/>
      <c r="M89" s="109"/>
      <c r="N89" s="108"/>
      <c r="O89" s="109"/>
      <c r="P89" s="110"/>
      <c r="Q89" s="111"/>
      <c r="R89" s="110"/>
      <c r="S89" s="252"/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28</v>
      </c>
      <c r="AK89" s="355">
        <f>IF(ISERR(AL89/AJ89),S!D87,(AL89/AJ89))</f>
        <v>67.428571428571431</v>
      </c>
      <c r="AL89" s="114">
        <f t="shared" si="3"/>
        <v>1888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>
        <v>20</v>
      </c>
      <c r="I90" s="109">
        <v>2200</v>
      </c>
      <c r="J90" s="108"/>
      <c r="K90" s="109"/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20</v>
      </c>
      <c r="AK90" s="355">
        <f>IF(ISERR(AL90/AJ90),S!D88,(AL90/AJ90))</f>
        <v>110</v>
      </c>
      <c r="AL90" s="114">
        <f t="shared" si="3"/>
        <v>2200</v>
      </c>
    </row>
    <row r="91" spans="1:38">
      <c r="A91" s="106">
        <v>87</v>
      </c>
      <c r="B91" s="107" t="s">
        <v>94</v>
      </c>
      <c r="C91" s="115" t="s">
        <v>31</v>
      </c>
      <c r="D91" s="287">
        <v>200</v>
      </c>
      <c r="E91" s="113">
        <v>2300</v>
      </c>
      <c r="F91" s="287">
        <v>60</v>
      </c>
      <c r="G91" s="109">
        <v>690</v>
      </c>
      <c r="H91" s="110">
        <v>210</v>
      </c>
      <c r="I91" s="109">
        <v>2478</v>
      </c>
      <c r="J91" s="108">
        <v>60</v>
      </c>
      <c r="K91" s="109">
        <v>708</v>
      </c>
      <c r="L91" s="110"/>
      <c r="M91" s="109"/>
      <c r="N91" s="108"/>
      <c r="O91" s="109"/>
      <c r="P91" s="110">
        <v>1590</v>
      </c>
      <c r="Q91" s="111">
        <v>18444</v>
      </c>
      <c r="R91" s="110">
        <v>300</v>
      </c>
      <c r="S91" s="252">
        <v>3510</v>
      </c>
      <c r="T91" s="242">
        <v>90</v>
      </c>
      <c r="U91" s="252">
        <v>1053</v>
      </c>
      <c r="V91" s="110">
        <v>90</v>
      </c>
      <c r="W91" s="252">
        <v>1053</v>
      </c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2600</v>
      </c>
      <c r="AK91" s="355">
        <f>IF(ISERR(AL91/AJ91),S!D89,(AL91/AJ91))</f>
        <v>11.629230769230769</v>
      </c>
      <c r="AL91" s="114">
        <f t="shared" si="3"/>
        <v>30236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>
        <v>1</v>
      </c>
      <c r="I94" s="109">
        <v>220</v>
      </c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1</v>
      </c>
      <c r="AK94" s="355">
        <f>IF(ISERR(AL94/AJ94),S!D92,(AL94/AJ94))</f>
        <v>220</v>
      </c>
      <c r="AL94" s="114">
        <f t="shared" si="3"/>
        <v>220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/>
      <c r="G96" s="109"/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</v>
      </c>
      <c r="AK96" s="355">
        <f>IF(ISERR(AL96/AJ96),S!D94,(AL96/AJ96))</f>
        <v>100</v>
      </c>
      <c r="AL96" s="114">
        <f t="shared" si="3"/>
        <v>0</v>
      </c>
    </row>
    <row r="97" spans="1:38">
      <c r="A97" s="106">
        <v>93</v>
      </c>
      <c r="B97" s="107" t="s">
        <v>99</v>
      </c>
      <c r="C97" s="115" t="s">
        <v>31</v>
      </c>
      <c r="D97" s="287">
        <v>4</v>
      </c>
      <c r="E97" s="113">
        <v>340</v>
      </c>
      <c r="F97" s="287">
        <v>4</v>
      </c>
      <c r="G97" s="109">
        <v>340</v>
      </c>
      <c r="H97" s="110"/>
      <c r="I97" s="109"/>
      <c r="J97" s="108">
        <v>4</v>
      </c>
      <c r="K97" s="109">
        <v>340</v>
      </c>
      <c r="L97" s="110"/>
      <c r="M97" s="109"/>
      <c r="N97" s="108"/>
      <c r="O97" s="109"/>
      <c r="P97" s="110">
        <v>4</v>
      </c>
      <c r="Q97" s="111">
        <v>340</v>
      </c>
      <c r="R97" s="110"/>
      <c r="S97" s="252"/>
      <c r="T97" s="242">
        <v>2</v>
      </c>
      <c r="U97" s="252">
        <v>170</v>
      </c>
      <c r="V97" s="110">
        <v>4</v>
      </c>
      <c r="W97" s="252">
        <v>340</v>
      </c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22</v>
      </c>
      <c r="AK97" s="355">
        <f>IF(ISERR(AL97/AJ97),S!D95,(AL97/AJ97))</f>
        <v>85</v>
      </c>
      <c r="AL97" s="114">
        <f t="shared" si="3"/>
        <v>1870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/>
      <c r="G100" s="109"/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0</v>
      </c>
      <c r="AK100" s="355">
        <f>IF(ISERR(AL100/AJ100),S!D98,(AL100/AJ100))</f>
        <v>200</v>
      </c>
      <c r="AL100" s="114">
        <f t="shared" si="3"/>
        <v>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>
        <v>0.45</v>
      </c>
      <c r="I101" s="109">
        <v>260</v>
      </c>
      <c r="J101" s="108"/>
      <c r="K101" s="109"/>
      <c r="L101" s="110"/>
      <c r="M101" s="109"/>
      <c r="N101" s="108"/>
      <c r="O101" s="109"/>
      <c r="P101" s="110"/>
      <c r="Q101" s="111"/>
      <c r="R101" s="110"/>
      <c r="S101" s="252"/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0.45</v>
      </c>
      <c r="AK101" s="355">
        <f>IF(ISERR(AL101/AJ101),S!D99,(AL101/AJ101))</f>
        <v>577.77777777777771</v>
      </c>
      <c r="AL101" s="114">
        <f t="shared" si="3"/>
        <v>260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/>
      <c r="K102" s="109"/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0</v>
      </c>
      <c r="AK102" s="355">
        <f>IF(ISERR(AL102/AJ102),S!D100,(AL102/AJ102))</f>
        <v>170</v>
      </c>
      <c r="AL102" s="114">
        <f t="shared" si="3"/>
        <v>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>
        <v>1</v>
      </c>
      <c r="E105" s="109">
        <v>220</v>
      </c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1</v>
      </c>
      <c r="AK105" s="355">
        <f>IF(ISERR(AL105/AJ105),S!D103,(AL105/AJ105))</f>
        <v>220</v>
      </c>
      <c r="AL105" s="114">
        <f t="shared" si="3"/>
        <v>220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/>
      <c r="S108" s="252"/>
      <c r="T108" s="242"/>
      <c r="U108" s="252"/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0</v>
      </c>
      <c r="AK108" s="355">
        <f>IF(ISERR(AL108/AJ108),S!D106,(AL108/AJ108))</f>
        <v>170</v>
      </c>
      <c r="AL108" s="114">
        <f t="shared" si="3"/>
        <v>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302.23613053033381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271.42857142857144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405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>
        <v>0.5</v>
      </c>
      <c r="E114" s="113">
        <v>860</v>
      </c>
      <c r="F114" s="287"/>
      <c r="G114" s="109"/>
      <c r="H114" s="110"/>
      <c r="I114" s="109"/>
      <c r="J114" s="108"/>
      <c r="K114" s="109"/>
      <c r="L114" s="110"/>
      <c r="M114" s="109"/>
      <c r="N114" s="108"/>
      <c r="O114" s="109"/>
      <c r="P114" s="110">
        <v>0.3</v>
      </c>
      <c r="Q114" s="111">
        <v>480</v>
      </c>
      <c r="R114" s="110"/>
      <c r="S114" s="252"/>
      <c r="T114" s="242"/>
      <c r="U114" s="252"/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0.8</v>
      </c>
      <c r="AK114" s="355">
        <f>IF(ISERR(AL114/AJ114),S!D112,(AL114/AJ114))</f>
        <v>1675</v>
      </c>
      <c r="AL114" s="114">
        <f t="shared" si="3"/>
        <v>1340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210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>
        <v>144</v>
      </c>
      <c r="I118" s="109">
        <v>1270</v>
      </c>
      <c r="J118" s="108"/>
      <c r="K118" s="109"/>
      <c r="L118" s="110"/>
      <c r="M118" s="109"/>
      <c r="N118" s="108"/>
      <c r="O118" s="109"/>
      <c r="P118" s="110"/>
      <c r="Q118" s="111"/>
      <c r="R118" s="110">
        <v>144</v>
      </c>
      <c r="S118" s="252">
        <v>1270</v>
      </c>
      <c r="T118" s="242">
        <v>30</v>
      </c>
      <c r="U118" s="252">
        <v>540</v>
      </c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318</v>
      </c>
      <c r="AK118" s="355">
        <f>IF(ISERR(AL118/AJ118),S!D116,(AL118/AJ118))</f>
        <v>9.6855345911949691</v>
      </c>
      <c r="AL118" s="114">
        <f t="shared" si="3"/>
        <v>3080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>
        <v>1</v>
      </c>
      <c r="E122" s="113">
        <v>140</v>
      </c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1</v>
      </c>
      <c r="AK122" s="355">
        <f>IF(ISERR(AL122/AJ122),S!D120,(AL122/AJ122))</f>
        <v>140</v>
      </c>
      <c r="AL122" s="114">
        <f t="shared" si="3"/>
        <v>140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441</v>
      </c>
      <c r="C125" s="115" t="s">
        <v>31</v>
      </c>
      <c r="D125" s="287"/>
      <c r="E125" s="113"/>
      <c r="F125" s="287"/>
      <c r="G125" s="109"/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0</v>
      </c>
      <c r="AK125" s="355">
        <f>IF(ISERR(AL125/AJ125),S!D123,(AL125/AJ125))</f>
        <v>982.25806451612902</v>
      </c>
      <c r="AL125" s="114">
        <f t="shared" si="3"/>
        <v>0</v>
      </c>
    </row>
    <row r="126" spans="1:38">
      <c r="A126" s="106">
        <v>122</v>
      </c>
      <c r="B126" s="107" t="s">
        <v>123</v>
      </c>
      <c r="C126" s="115" t="s">
        <v>31</v>
      </c>
      <c r="D126" s="287">
        <v>54</v>
      </c>
      <c r="E126" s="113">
        <v>540</v>
      </c>
      <c r="F126" s="287">
        <v>37</v>
      </c>
      <c r="G126" s="109">
        <v>370</v>
      </c>
      <c r="H126" s="110">
        <v>26</v>
      </c>
      <c r="I126" s="109">
        <v>260</v>
      </c>
      <c r="J126" s="108">
        <v>19</v>
      </c>
      <c r="K126" s="109">
        <v>190</v>
      </c>
      <c r="L126" s="110">
        <v>23</v>
      </c>
      <c r="M126" s="109">
        <v>230</v>
      </c>
      <c r="N126" s="108">
        <v>30</v>
      </c>
      <c r="O126" s="109">
        <v>300</v>
      </c>
      <c r="P126" s="110">
        <v>40</v>
      </c>
      <c r="Q126" s="111">
        <v>400</v>
      </c>
      <c r="R126" s="110">
        <v>40</v>
      </c>
      <c r="S126" s="252">
        <v>400</v>
      </c>
      <c r="T126" s="242">
        <v>52</v>
      </c>
      <c r="U126" s="252">
        <v>537</v>
      </c>
      <c r="V126" s="110">
        <v>26</v>
      </c>
      <c r="W126" s="252">
        <v>260</v>
      </c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347</v>
      </c>
      <c r="AK126" s="355">
        <f>IF(ISERR(AL126/AJ126),S!D124,(AL126/AJ126))</f>
        <v>10.048991354466859</v>
      </c>
      <c r="AL126" s="114">
        <f t="shared" si="3"/>
        <v>3487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/>
      <c r="G127" s="109"/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</v>
      </c>
      <c r="AK127" s="355">
        <f>IF(ISERR(AL127/AJ127),S!D125,(AL127/AJ127))</f>
        <v>433.33333333333337</v>
      </c>
      <c r="AL127" s="114">
        <f t="shared" si="3"/>
        <v>0</v>
      </c>
    </row>
    <row r="128" spans="1:38">
      <c r="A128" s="106">
        <v>124</v>
      </c>
      <c r="B128" s="107" t="s">
        <v>324</v>
      </c>
      <c r="C128" s="115" t="s">
        <v>9</v>
      </c>
      <c r="D128" s="287"/>
      <c r="E128" s="113"/>
      <c r="F128" s="287">
        <v>1</v>
      </c>
      <c r="G128" s="109">
        <v>90</v>
      </c>
      <c r="H128" s="110">
        <v>12.3</v>
      </c>
      <c r="I128" s="109">
        <v>1476</v>
      </c>
      <c r="J128" s="108"/>
      <c r="K128" s="109"/>
      <c r="L128" s="110"/>
      <c r="M128" s="109"/>
      <c r="N128" s="108"/>
      <c r="O128" s="109"/>
      <c r="P128" s="110">
        <v>10.9</v>
      </c>
      <c r="Q128" s="111">
        <v>763</v>
      </c>
      <c r="R128" s="110"/>
      <c r="S128" s="252"/>
      <c r="T128" s="242">
        <v>3.3</v>
      </c>
      <c r="U128" s="252">
        <v>363</v>
      </c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27.500000000000004</v>
      </c>
      <c r="AK128" s="355">
        <f>IF(ISERR(AL128/AJ128),S!D126,(AL128/AJ128))</f>
        <v>97.890909090909076</v>
      </c>
      <c r="AL128" s="114">
        <f t="shared" si="3"/>
        <v>2692</v>
      </c>
    </row>
    <row r="129" spans="1:38">
      <c r="A129" s="106">
        <v>125</v>
      </c>
      <c r="B129" s="107" t="s">
        <v>271</v>
      </c>
      <c r="C129" s="115" t="s">
        <v>9</v>
      </c>
      <c r="D129" s="287">
        <v>4.4000000000000004</v>
      </c>
      <c r="E129" s="113">
        <v>1628</v>
      </c>
      <c r="F129" s="287"/>
      <c r="G129" s="109"/>
      <c r="H129" s="110">
        <v>9</v>
      </c>
      <c r="I129" s="109">
        <v>3240</v>
      </c>
      <c r="J129" s="108"/>
      <c r="K129" s="109"/>
      <c r="L129" s="110"/>
      <c r="M129" s="109"/>
      <c r="N129" s="108"/>
      <c r="O129" s="109"/>
      <c r="P129" s="110"/>
      <c r="Q129" s="111"/>
      <c r="R129" s="110"/>
      <c r="S129" s="252"/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13.4</v>
      </c>
      <c r="AK129" s="355">
        <f>IF(ISERR(AL129/AJ129),S!D127,(AL129/AJ129))</f>
        <v>363.28358208955223</v>
      </c>
      <c r="AL129" s="114">
        <f t="shared" si="3"/>
        <v>4868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/>
      <c r="G130" s="109"/>
      <c r="H130" s="110"/>
      <c r="I130" s="109"/>
      <c r="J130" s="108"/>
      <c r="K130" s="109"/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0</v>
      </c>
      <c r="AK130" s="355">
        <f>IF(ISERR(AL130/AJ130),S!D128,(AL130/AJ130))</f>
        <v>350</v>
      </c>
      <c r="AL130" s="114">
        <f t="shared" si="3"/>
        <v>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/>
      <c r="E132" s="113"/>
      <c r="F132" s="287"/>
      <c r="G132" s="109"/>
      <c r="H132" s="110">
        <v>2</v>
      </c>
      <c r="I132" s="109">
        <v>190</v>
      </c>
      <c r="J132" s="108">
        <v>1.1000000000000001</v>
      </c>
      <c r="K132" s="109">
        <v>110</v>
      </c>
      <c r="L132" s="110"/>
      <c r="M132" s="109"/>
      <c r="N132" s="108"/>
      <c r="O132" s="109"/>
      <c r="P132" s="110"/>
      <c r="Q132" s="111"/>
      <c r="R132" s="110"/>
      <c r="S132" s="252"/>
      <c r="T132" s="242">
        <v>2</v>
      </c>
      <c r="U132" s="252">
        <v>220</v>
      </c>
      <c r="V132" s="110">
        <v>3.1</v>
      </c>
      <c r="W132" s="252">
        <v>341</v>
      </c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8.1999999999999993</v>
      </c>
      <c r="AK132" s="355">
        <f>IF(ISERR(AL132/AJ132),S!D130,(AL132/AJ132))</f>
        <v>105.00000000000001</v>
      </c>
      <c r="AL132" s="114">
        <f t="shared" si="3"/>
        <v>861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>
        <v>10</v>
      </c>
      <c r="Q135" s="111">
        <v>2000</v>
      </c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10</v>
      </c>
      <c r="AK135" s="355">
        <f>IF(ISERR(AL135/AJ135),S!D133,(AL135/AJ135))</f>
        <v>200</v>
      </c>
      <c r="AL135" s="114">
        <f t="shared" si="5"/>
        <v>2000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60</v>
      </c>
      <c r="AL136" s="114">
        <f t="shared" si="5"/>
        <v>0</v>
      </c>
    </row>
    <row r="137" spans="1:38">
      <c r="A137" s="106">
        <v>133</v>
      </c>
      <c r="B137" s="107" t="s">
        <v>408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/>
      <c r="G138" s="109"/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</v>
      </c>
      <c r="AK138" s="355">
        <f>IF(ISERR(AL138/AJ138),S!D136,(AL138/AJ138))</f>
        <v>460</v>
      </c>
      <c r="AL138" s="114">
        <f t="shared" si="5"/>
        <v>0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70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404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20.040788245122613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>
        <v>5</v>
      </c>
      <c r="E145" s="113">
        <v>5500</v>
      </c>
      <c r="F145" s="287"/>
      <c r="G145" s="109"/>
      <c r="H145" s="110">
        <v>25</v>
      </c>
      <c r="I145" s="109">
        <v>27500</v>
      </c>
      <c r="J145" s="108"/>
      <c r="K145" s="109"/>
      <c r="L145" s="110"/>
      <c r="M145" s="109"/>
      <c r="N145" s="108"/>
      <c r="O145" s="109"/>
      <c r="P145" s="110"/>
      <c r="Q145" s="111"/>
      <c r="R145" s="110">
        <v>60</v>
      </c>
      <c r="S145" s="252">
        <v>66000</v>
      </c>
      <c r="T145" s="242">
        <v>5</v>
      </c>
      <c r="U145" s="252">
        <v>5500</v>
      </c>
      <c r="V145" s="110">
        <v>5</v>
      </c>
      <c r="W145" s="252">
        <v>5500</v>
      </c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100</v>
      </c>
      <c r="AK145" s="355">
        <f>IF(ISERR(AL145/AJ145),S!D143,(AL145/AJ145))</f>
        <v>1100</v>
      </c>
      <c r="AL145" s="114">
        <f t="shared" si="5"/>
        <v>110000</v>
      </c>
    </row>
    <row r="146" spans="1:38">
      <c r="A146" s="106">
        <v>142</v>
      </c>
      <c r="B146" s="107" t="s">
        <v>437</v>
      </c>
      <c r="C146" s="115" t="s">
        <v>9</v>
      </c>
      <c r="D146" s="287"/>
      <c r="E146" s="113"/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0</v>
      </c>
      <c r="AK146" s="355">
        <f>IF(ISERR(AL146/AJ146),S!D144,(AL146/AJ146))</f>
        <v>35</v>
      </c>
      <c r="AL146" s="114">
        <f t="shared" si="5"/>
        <v>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</v>
      </c>
      <c r="AK147" s="355">
        <f>IF(ISERR(AL147/AJ147),S!D145,(AL147/AJ147))</f>
        <v>700</v>
      </c>
      <c r="AL147" s="114">
        <f t="shared" si="5"/>
        <v>0</v>
      </c>
    </row>
    <row r="148" spans="1:38">
      <c r="A148" s="106">
        <v>144</v>
      </c>
      <c r="B148" s="107" t="s">
        <v>133</v>
      </c>
      <c r="C148" s="115" t="s">
        <v>9</v>
      </c>
      <c r="D148" s="287">
        <v>0.7</v>
      </c>
      <c r="E148" s="113">
        <v>770</v>
      </c>
      <c r="F148" s="287"/>
      <c r="G148" s="109"/>
      <c r="H148" s="110">
        <v>1.5</v>
      </c>
      <c r="I148" s="109">
        <v>1650</v>
      </c>
      <c r="J148" s="108"/>
      <c r="K148" s="109"/>
      <c r="L148" s="110"/>
      <c r="M148" s="109"/>
      <c r="N148" s="108"/>
      <c r="O148" s="109"/>
      <c r="P148" s="110"/>
      <c r="Q148" s="111"/>
      <c r="R148" s="110">
        <v>4</v>
      </c>
      <c r="S148" s="252">
        <v>4400</v>
      </c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6.2</v>
      </c>
      <c r="AK148" s="355">
        <f>IF(ISERR(AL148/AJ148),S!D146,(AL148/AJ148))</f>
        <v>1100</v>
      </c>
      <c r="AL148" s="114">
        <f t="shared" si="5"/>
        <v>6820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1100</v>
      </c>
      <c r="AL150" s="114">
        <f t="shared" si="5"/>
        <v>0</v>
      </c>
    </row>
    <row r="151" spans="1:38">
      <c r="A151" s="106">
        <v>147</v>
      </c>
      <c r="B151" s="107" t="s">
        <v>435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>
        <v>25</v>
      </c>
      <c r="E152" s="109">
        <v>5964</v>
      </c>
      <c r="F152" s="287">
        <v>12</v>
      </c>
      <c r="G152" s="109">
        <v>2884</v>
      </c>
      <c r="H152" s="110">
        <v>11</v>
      </c>
      <c r="I152" s="109">
        <v>2576</v>
      </c>
      <c r="J152" s="108">
        <v>13</v>
      </c>
      <c r="K152" s="109">
        <v>3132</v>
      </c>
      <c r="L152" s="110">
        <v>8</v>
      </c>
      <c r="M152" s="109">
        <v>1944</v>
      </c>
      <c r="N152" s="108">
        <v>8</v>
      </c>
      <c r="O152" s="109">
        <v>2016</v>
      </c>
      <c r="P152" s="110">
        <v>354</v>
      </c>
      <c r="Q152" s="111">
        <v>78042</v>
      </c>
      <c r="R152" s="110"/>
      <c r="S152" s="252"/>
      <c r="T152" s="242">
        <v>13</v>
      </c>
      <c r="U152" s="252">
        <v>3136</v>
      </c>
      <c r="V152" s="110">
        <v>8</v>
      </c>
      <c r="W152" s="252">
        <v>1988</v>
      </c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452</v>
      </c>
      <c r="AK152" s="355">
        <f>IF(ISERR(AL152/AJ152),S!D150,(AL152/AJ152))</f>
        <v>224.96017699115043</v>
      </c>
      <c r="AL152" s="114">
        <f t="shared" si="5"/>
        <v>101682</v>
      </c>
    </row>
    <row r="153" spans="1:38">
      <c r="A153" s="106">
        <v>149</v>
      </c>
      <c r="B153" s="107" t="s">
        <v>454</v>
      </c>
      <c r="C153" s="115" t="s">
        <v>9</v>
      </c>
      <c r="D153" s="287"/>
      <c r="E153" s="113"/>
      <c r="F153" s="287"/>
      <c r="G153" s="109"/>
      <c r="H153" s="110"/>
      <c r="I153" s="109"/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0</v>
      </c>
      <c r="AK153" s="355">
        <f>IF(ISERR(AL153/AJ153),S!D151,(AL153/AJ153))</f>
        <v>45</v>
      </c>
      <c r="AL153" s="114">
        <f t="shared" si="5"/>
        <v>0</v>
      </c>
    </row>
    <row r="154" spans="1:38">
      <c r="A154" s="106">
        <v>150</v>
      </c>
      <c r="B154" s="107" t="s">
        <v>341</v>
      </c>
      <c r="C154" s="115" t="s">
        <v>9</v>
      </c>
      <c r="D154" s="287"/>
      <c r="E154" s="113"/>
      <c r="F154" s="287"/>
      <c r="G154" s="109"/>
      <c r="H154" s="110">
        <v>2</v>
      </c>
      <c r="I154" s="109">
        <v>612</v>
      </c>
      <c r="J154" s="108"/>
      <c r="K154" s="109"/>
      <c r="L154" s="110"/>
      <c r="M154" s="109"/>
      <c r="N154" s="108"/>
      <c r="O154" s="109"/>
      <c r="P154" s="110">
        <v>11</v>
      </c>
      <c r="Q154" s="111">
        <v>2540</v>
      </c>
      <c r="R154" s="110">
        <v>3.25</v>
      </c>
      <c r="S154" s="252">
        <v>585</v>
      </c>
      <c r="T154" s="242"/>
      <c r="U154" s="252"/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16.25</v>
      </c>
      <c r="AK154" s="355">
        <f>IF(ISERR(AL154/AJ154),S!D152,(AL154/AJ154))</f>
        <v>229.96923076923076</v>
      </c>
      <c r="AL154" s="114">
        <f t="shared" si="5"/>
        <v>3737</v>
      </c>
    </row>
    <row r="155" spans="1:38">
      <c r="A155" s="106">
        <v>151</v>
      </c>
      <c r="B155" s="107" t="s">
        <v>138</v>
      </c>
      <c r="C155" s="115" t="s">
        <v>9</v>
      </c>
      <c r="D155" s="287">
        <v>5.3</v>
      </c>
      <c r="E155" s="113">
        <v>1987</v>
      </c>
      <c r="F155" s="287">
        <v>5.0999999999999996</v>
      </c>
      <c r="G155" s="109">
        <v>1887</v>
      </c>
      <c r="H155" s="110">
        <v>6.9</v>
      </c>
      <c r="I155" s="109">
        <v>2553</v>
      </c>
      <c r="J155" s="108">
        <v>5.5</v>
      </c>
      <c r="K155" s="109">
        <v>1980</v>
      </c>
      <c r="L155" s="110"/>
      <c r="M155" s="109"/>
      <c r="N155" s="108">
        <v>5.2</v>
      </c>
      <c r="O155" s="109">
        <v>1976</v>
      </c>
      <c r="P155" s="110">
        <v>5.0999999999999996</v>
      </c>
      <c r="Q155" s="111">
        <v>1938</v>
      </c>
      <c r="R155" s="110"/>
      <c r="S155" s="252"/>
      <c r="T155" s="242">
        <v>5.9</v>
      </c>
      <c r="U155" s="252">
        <v>2242</v>
      </c>
      <c r="V155" s="110">
        <v>10.199999999999999</v>
      </c>
      <c r="W155" s="252">
        <v>3876</v>
      </c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49.2</v>
      </c>
      <c r="AK155" s="355">
        <f>IF(ISERR(AL155/AJ155),S!D153,(AL155/AJ155))</f>
        <v>374.77642276422762</v>
      </c>
      <c r="AL155" s="114">
        <f t="shared" si="5"/>
        <v>18439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0</v>
      </c>
      <c r="AK156" s="355">
        <f>IF(ISERR(AL156/AJ156),S!D154,(AL156/AJ156))</f>
        <v>370.01567398119124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452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/>
      <c r="G161" s="109"/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0</v>
      </c>
      <c r="AK161" s="355">
        <f>IF(ISERR(AL161/AJ161),S!D159,(AL161/AJ161))</f>
        <v>260</v>
      </c>
      <c r="AL161" s="114">
        <f t="shared" si="5"/>
        <v>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>
        <v>3</v>
      </c>
      <c r="U162" s="252">
        <v>1470</v>
      </c>
      <c r="V162" s="110">
        <v>4</v>
      </c>
      <c r="W162" s="252">
        <v>1520</v>
      </c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7</v>
      </c>
      <c r="AK162" s="355">
        <f>IF(ISERR(AL162/AJ162),S!D160,(AL162/AJ162))</f>
        <v>427.14285714285717</v>
      </c>
      <c r="AL162" s="114">
        <f t="shared" si="5"/>
        <v>2990</v>
      </c>
    </row>
    <row r="163" spans="1:38">
      <c r="A163" s="106">
        <v>159</v>
      </c>
      <c r="B163" s="107" t="s">
        <v>145</v>
      </c>
      <c r="C163" s="115" t="s">
        <v>9</v>
      </c>
      <c r="D163" s="287">
        <v>1</v>
      </c>
      <c r="E163" s="113">
        <v>650</v>
      </c>
      <c r="F163" s="287"/>
      <c r="G163" s="109"/>
      <c r="H163" s="110"/>
      <c r="I163" s="109"/>
      <c r="J163" s="108">
        <v>1</v>
      </c>
      <c r="K163" s="109">
        <v>700</v>
      </c>
      <c r="L163" s="110"/>
      <c r="M163" s="109"/>
      <c r="N163" s="108"/>
      <c r="O163" s="109"/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2</v>
      </c>
      <c r="AK163" s="355">
        <f>IF(ISERR(AL163/AJ163),S!D161,(AL163/AJ163))</f>
        <v>675</v>
      </c>
      <c r="AL163" s="114">
        <f t="shared" si="5"/>
        <v>1350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880</v>
      </c>
      <c r="AL164" s="114">
        <f t="shared" si="5"/>
        <v>0</v>
      </c>
    </row>
    <row r="165" spans="1:38">
      <c r="A165" s="106">
        <v>161</v>
      </c>
      <c r="B165" s="107" t="s">
        <v>451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/>
      <c r="I170" s="109"/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/>
      <c r="U170" s="252"/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0</v>
      </c>
      <c r="AK170" s="355">
        <f>IF(ISERR(AL170/AJ170),S!D168,(AL170/AJ170))</f>
        <v>507.01388888888891</v>
      </c>
      <c r="AL170" s="114">
        <f t="shared" si="5"/>
        <v>0</v>
      </c>
    </row>
    <row r="171" spans="1:38">
      <c r="A171" s="106">
        <v>167</v>
      </c>
      <c r="B171" s="107" t="s">
        <v>4</v>
      </c>
      <c r="C171" s="115" t="s">
        <v>9</v>
      </c>
      <c r="D171" s="287"/>
      <c r="E171" s="113"/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0</v>
      </c>
      <c r="AK171" s="355">
        <f>IF(ISERR(AL171/AJ171),S!D169,(AL171/AJ171))</f>
        <v>416.66666666666669</v>
      </c>
      <c r="AL171" s="114">
        <f t="shared" si="5"/>
        <v>0</v>
      </c>
    </row>
    <row r="172" spans="1:38">
      <c r="A172" s="106">
        <v>168</v>
      </c>
      <c r="B172" s="107" t="s">
        <v>153</v>
      </c>
      <c r="C172" s="115" t="s">
        <v>9</v>
      </c>
      <c r="D172" s="287">
        <v>9.6999999999999993</v>
      </c>
      <c r="E172" s="113">
        <v>5335</v>
      </c>
      <c r="F172" s="287"/>
      <c r="G172" s="109"/>
      <c r="H172" s="110"/>
      <c r="I172" s="109"/>
      <c r="J172" s="108"/>
      <c r="K172" s="109"/>
      <c r="L172" s="110"/>
      <c r="M172" s="109"/>
      <c r="N172" s="108"/>
      <c r="O172" s="109"/>
      <c r="P172" s="110"/>
      <c r="Q172" s="111"/>
      <c r="R172" s="110">
        <v>8.9</v>
      </c>
      <c r="S172" s="252">
        <v>4272</v>
      </c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18.600000000000001</v>
      </c>
      <c r="AK172" s="355">
        <f>IF(ISERR(AL172/AJ172),S!D170,(AL172/AJ172))</f>
        <v>516.50537634408602</v>
      </c>
      <c r="AL172" s="114">
        <f t="shared" si="5"/>
        <v>9607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850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>
        <v>3</v>
      </c>
      <c r="E179" s="113">
        <v>75</v>
      </c>
      <c r="F179" s="287"/>
      <c r="G179" s="109"/>
      <c r="H179" s="110">
        <v>12</v>
      </c>
      <c r="I179" s="109">
        <v>264</v>
      </c>
      <c r="J179" s="108"/>
      <c r="K179" s="109"/>
      <c r="L179" s="110">
        <v>2</v>
      </c>
      <c r="M179" s="109">
        <v>50</v>
      </c>
      <c r="N179" s="108">
        <v>3</v>
      </c>
      <c r="O179" s="109">
        <v>75</v>
      </c>
      <c r="P179" s="110">
        <v>4</v>
      </c>
      <c r="Q179" s="111">
        <v>100</v>
      </c>
      <c r="R179" s="110">
        <v>10</v>
      </c>
      <c r="S179" s="252">
        <v>240</v>
      </c>
      <c r="T179" s="242">
        <v>8</v>
      </c>
      <c r="U179" s="252">
        <v>200</v>
      </c>
      <c r="V179" s="110">
        <v>15</v>
      </c>
      <c r="W179" s="252">
        <v>345</v>
      </c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57</v>
      </c>
      <c r="AK179" s="355">
        <f>IF(ISERR(AL179/AJ179),S!D177,(AL179/AJ179))</f>
        <v>23.666666666666668</v>
      </c>
      <c r="AL179" s="114">
        <f t="shared" si="5"/>
        <v>1349</v>
      </c>
    </row>
    <row r="180" spans="1:38">
      <c r="A180" s="106">
        <v>176</v>
      </c>
      <c r="B180" s="107" t="s">
        <v>322</v>
      </c>
      <c r="C180" s="115" t="s">
        <v>9</v>
      </c>
      <c r="D180" s="287">
        <v>10</v>
      </c>
      <c r="E180" s="113">
        <v>770</v>
      </c>
      <c r="F180" s="287">
        <v>5</v>
      </c>
      <c r="G180" s="109">
        <v>375</v>
      </c>
      <c r="H180" s="110">
        <v>11</v>
      </c>
      <c r="I180" s="109">
        <v>1064</v>
      </c>
      <c r="J180" s="108">
        <v>5</v>
      </c>
      <c r="K180" s="109">
        <v>390</v>
      </c>
      <c r="L180" s="110">
        <v>3</v>
      </c>
      <c r="M180" s="109">
        <v>240</v>
      </c>
      <c r="N180" s="108">
        <v>3</v>
      </c>
      <c r="O180" s="109">
        <v>240</v>
      </c>
      <c r="P180" s="110">
        <v>50</v>
      </c>
      <c r="Q180" s="111">
        <v>4000</v>
      </c>
      <c r="R180" s="110">
        <v>15</v>
      </c>
      <c r="S180" s="252">
        <v>1200</v>
      </c>
      <c r="T180" s="242">
        <v>8</v>
      </c>
      <c r="U180" s="252">
        <v>640</v>
      </c>
      <c r="V180" s="110">
        <v>8</v>
      </c>
      <c r="W180" s="252">
        <v>640</v>
      </c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118</v>
      </c>
      <c r="AK180" s="355">
        <f>IF(ISERR(AL180/AJ180),S!D178,(AL180/AJ180))</f>
        <v>81.008474576271183</v>
      </c>
      <c r="AL180" s="114">
        <f t="shared" si="5"/>
        <v>9559</v>
      </c>
    </row>
    <row r="181" spans="1:38">
      <c r="A181" s="106">
        <v>177</v>
      </c>
      <c r="B181" s="107" t="s">
        <v>157</v>
      </c>
      <c r="C181" s="115" t="s">
        <v>9</v>
      </c>
      <c r="D181" s="287">
        <v>1.5</v>
      </c>
      <c r="E181" s="113">
        <v>270</v>
      </c>
      <c r="F181" s="287">
        <v>0.5</v>
      </c>
      <c r="G181" s="109">
        <v>85</v>
      </c>
      <c r="H181" s="110">
        <v>1.5</v>
      </c>
      <c r="I181" s="109">
        <v>255</v>
      </c>
      <c r="J181" s="108">
        <v>1</v>
      </c>
      <c r="K181" s="109">
        <v>200</v>
      </c>
      <c r="L181" s="110">
        <v>0.5</v>
      </c>
      <c r="M181" s="109">
        <v>90</v>
      </c>
      <c r="N181" s="108">
        <v>0.5</v>
      </c>
      <c r="O181" s="109">
        <v>90</v>
      </c>
      <c r="P181" s="110">
        <v>8.5</v>
      </c>
      <c r="Q181" s="111">
        <v>1615</v>
      </c>
      <c r="R181" s="110">
        <v>1.5</v>
      </c>
      <c r="S181" s="252">
        <v>270</v>
      </c>
      <c r="T181" s="242">
        <v>1</v>
      </c>
      <c r="U181" s="252">
        <v>180</v>
      </c>
      <c r="V181" s="110">
        <v>1</v>
      </c>
      <c r="W181" s="252">
        <v>180</v>
      </c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17.5</v>
      </c>
      <c r="AK181" s="355">
        <f>IF(ISERR(AL181/AJ181),S!D179,(AL181/AJ181))</f>
        <v>184.85714285714286</v>
      </c>
      <c r="AL181" s="114">
        <f t="shared" si="5"/>
        <v>3235</v>
      </c>
    </row>
    <row r="182" spans="1:38">
      <c r="A182" s="106">
        <v>178</v>
      </c>
      <c r="B182" s="107" t="s">
        <v>409</v>
      </c>
      <c r="C182" s="115" t="s">
        <v>9</v>
      </c>
      <c r="D182" s="287">
        <v>1</v>
      </c>
      <c r="E182" s="113">
        <v>150</v>
      </c>
      <c r="F182" s="287">
        <v>0.5</v>
      </c>
      <c r="G182" s="109">
        <v>70</v>
      </c>
      <c r="H182" s="110">
        <v>1</v>
      </c>
      <c r="I182" s="109">
        <v>160</v>
      </c>
      <c r="J182" s="108">
        <v>0.5</v>
      </c>
      <c r="K182" s="109">
        <v>80</v>
      </c>
      <c r="L182" s="110">
        <v>0.5</v>
      </c>
      <c r="M182" s="109">
        <v>90</v>
      </c>
      <c r="N182" s="108">
        <v>0.5</v>
      </c>
      <c r="O182" s="109">
        <v>85</v>
      </c>
      <c r="P182" s="110">
        <v>3</v>
      </c>
      <c r="Q182" s="111">
        <v>510</v>
      </c>
      <c r="R182" s="110">
        <v>1</v>
      </c>
      <c r="S182" s="252">
        <v>170</v>
      </c>
      <c r="T182" s="242">
        <v>1</v>
      </c>
      <c r="U182" s="252">
        <v>170</v>
      </c>
      <c r="V182" s="110">
        <v>1</v>
      </c>
      <c r="W182" s="252">
        <v>170</v>
      </c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10</v>
      </c>
      <c r="AK182" s="355">
        <f>IF(ISERR(AL182/AJ182),S!D180,(AL182/AJ182))</f>
        <v>165.5</v>
      </c>
      <c r="AL182" s="114">
        <f t="shared" si="5"/>
        <v>1655</v>
      </c>
    </row>
    <row r="183" spans="1:38">
      <c r="A183" s="106">
        <v>179</v>
      </c>
      <c r="B183" s="107" t="s">
        <v>331</v>
      </c>
      <c r="C183" s="115" t="s">
        <v>9</v>
      </c>
      <c r="D183" s="287">
        <v>2</v>
      </c>
      <c r="E183" s="113">
        <v>280</v>
      </c>
      <c r="F183" s="287">
        <v>1</v>
      </c>
      <c r="G183" s="109">
        <v>140</v>
      </c>
      <c r="H183" s="110">
        <v>2</v>
      </c>
      <c r="I183" s="109">
        <v>280</v>
      </c>
      <c r="J183" s="108">
        <v>1</v>
      </c>
      <c r="K183" s="109">
        <v>130</v>
      </c>
      <c r="L183" s="110">
        <v>0.5</v>
      </c>
      <c r="M183" s="109">
        <v>90</v>
      </c>
      <c r="N183" s="108">
        <v>0.5</v>
      </c>
      <c r="O183" s="109">
        <v>90</v>
      </c>
      <c r="P183" s="110">
        <v>5</v>
      </c>
      <c r="Q183" s="111">
        <v>850</v>
      </c>
      <c r="R183" s="110">
        <v>3</v>
      </c>
      <c r="S183" s="252">
        <v>510</v>
      </c>
      <c r="T183" s="242">
        <v>2</v>
      </c>
      <c r="U183" s="252">
        <v>280</v>
      </c>
      <c r="V183" s="110">
        <v>2</v>
      </c>
      <c r="W183" s="252">
        <v>320</v>
      </c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19</v>
      </c>
      <c r="AK183" s="355">
        <f>IF(ISERR(AL183/AJ183),S!D181,(AL183/AJ183))</f>
        <v>156.31578947368422</v>
      </c>
      <c r="AL183" s="114">
        <f t="shared" si="5"/>
        <v>2970</v>
      </c>
    </row>
    <row r="184" spans="1:38">
      <c r="A184" s="106">
        <v>180</v>
      </c>
      <c r="B184" s="107" t="s">
        <v>159</v>
      </c>
      <c r="C184" s="115" t="s">
        <v>31</v>
      </c>
      <c r="D184" s="287">
        <v>25</v>
      </c>
      <c r="E184" s="113">
        <v>250</v>
      </c>
      <c r="F184" s="287">
        <v>15</v>
      </c>
      <c r="G184" s="109">
        <v>120</v>
      </c>
      <c r="H184" s="110">
        <v>30</v>
      </c>
      <c r="I184" s="109">
        <v>270</v>
      </c>
      <c r="J184" s="108">
        <v>15</v>
      </c>
      <c r="K184" s="109">
        <v>120</v>
      </c>
      <c r="L184" s="110">
        <v>10</v>
      </c>
      <c r="M184" s="109">
        <v>80</v>
      </c>
      <c r="N184" s="108">
        <v>10</v>
      </c>
      <c r="O184" s="109">
        <v>80</v>
      </c>
      <c r="P184" s="110">
        <v>20</v>
      </c>
      <c r="Q184" s="111">
        <v>160</v>
      </c>
      <c r="R184" s="110">
        <v>50</v>
      </c>
      <c r="S184" s="252">
        <v>400</v>
      </c>
      <c r="T184" s="242">
        <v>20</v>
      </c>
      <c r="U184" s="252">
        <v>160</v>
      </c>
      <c r="V184" s="110">
        <v>20</v>
      </c>
      <c r="W184" s="252">
        <v>140</v>
      </c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215</v>
      </c>
      <c r="AK184" s="355">
        <f>IF(ISERR(AL184/AJ184),S!D182,(AL184/AJ184))</f>
        <v>8.279069767441861</v>
      </c>
      <c r="AL184" s="114">
        <f t="shared" si="5"/>
        <v>1780</v>
      </c>
    </row>
    <row r="185" spans="1:38">
      <c r="A185" s="106">
        <v>181</v>
      </c>
      <c r="B185" s="107" t="s">
        <v>160</v>
      </c>
      <c r="C185" s="115" t="s">
        <v>9</v>
      </c>
      <c r="D185" s="287">
        <v>5</v>
      </c>
      <c r="E185" s="113">
        <v>275</v>
      </c>
      <c r="F185" s="287">
        <v>3</v>
      </c>
      <c r="G185" s="109">
        <v>150</v>
      </c>
      <c r="H185" s="110">
        <v>6</v>
      </c>
      <c r="I185" s="109">
        <v>270</v>
      </c>
      <c r="J185" s="108">
        <v>4</v>
      </c>
      <c r="K185" s="109">
        <v>260</v>
      </c>
      <c r="L185" s="110">
        <v>2</v>
      </c>
      <c r="M185" s="109">
        <v>120</v>
      </c>
      <c r="N185" s="108">
        <v>2</v>
      </c>
      <c r="O185" s="109">
        <v>120</v>
      </c>
      <c r="P185" s="110">
        <v>3</v>
      </c>
      <c r="Q185" s="111">
        <v>180</v>
      </c>
      <c r="R185" s="110">
        <v>13</v>
      </c>
      <c r="S185" s="252">
        <v>715</v>
      </c>
      <c r="T185" s="242">
        <v>4</v>
      </c>
      <c r="U185" s="252">
        <v>240</v>
      </c>
      <c r="V185" s="110">
        <v>4</v>
      </c>
      <c r="W185" s="252">
        <v>200</v>
      </c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46</v>
      </c>
      <c r="AK185" s="355">
        <f>IF(ISERR(AL185/AJ185),S!D183,(AL185/AJ185))</f>
        <v>55</v>
      </c>
      <c r="AL185" s="114">
        <f t="shared" si="5"/>
        <v>2530</v>
      </c>
    </row>
    <row r="186" spans="1:38">
      <c r="A186" s="106">
        <v>182</v>
      </c>
      <c r="B186" s="107" t="s">
        <v>161</v>
      </c>
      <c r="C186" s="115" t="s">
        <v>9</v>
      </c>
      <c r="D186" s="287">
        <v>2.5</v>
      </c>
      <c r="E186" s="113">
        <v>250</v>
      </c>
      <c r="F186" s="287">
        <v>1</v>
      </c>
      <c r="G186" s="109">
        <v>100</v>
      </c>
      <c r="H186" s="110">
        <v>3</v>
      </c>
      <c r="I186" s="109">
        <v>270</v>
      </c>
      <c r="J186" s="108">
        <v>1</v>
      </c>
      <c r="K186" s="109">
        <v>70</v>
      </c>
      <c r="L186" s="110">
        <v>0.5</v>
      </c>
      <c r="M186" s="109">
        <v>50</v>
      </c>
      <c r="N186" s="108">
        <v>0.5</v>
      </c>
      <c r="O186" s="109">
        <v>45</v>
      </c>
      <c r="P186" s="110">
        <v>1</v>
      </c>
      <c r="Q186" s="111">
        <v>90</v>
      </c>
      <c r="R186" s="110">
        <v>3</v>
      </c>
      <c r="S186" s="252">
        <v>270</v>
      </c>
      <c r="T186" s="242">
        <v>4</v>
      </c>
      <c r="U186" s="252">
        <v>320</v>
      </c>
      <c r="V186" s="110">
        <v>2</v>
      </c>
      <c r="W186" s="252">
        <v>180</v>
      </c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18.5</v>
      </c>
      <c r="AK186" s="355">
        <f>IF(ISERR(AL186/AJ186),S!D184,(AL186/AJ186))</f>
        <v>88.918918918918919</v>
      </c>
      <c r="AL186" s="114">
        <f t="shared" si="5"/>
        <v>1645</v>
      </c>
    </row>
    <row r="187" spans="1:38">
      <c r="A187" s="106">
        <v>183</v>
      </c>
      <c r="B187" s="107" t="s">
        <v>162</v>
      </c>
      <c r="C187" s="115" t="s">
        <v>9</v>
      </c>
      <c r="D187" s="287">
        <v>1.5</v>
      </c>
      <c r="E187" s="113">
        <v>135</v>
      </c>
      <c r="F187" s="287"/>
      <c r="G187" s="109"/>
      <c r="H187" s="110">
        <v>5</v>
      </c>
      <c r="I187" s="109">
        <v>400</v>
      </c>
      <c r="J187" s="108"/>
      <c r="K187" s="109"/>
      <c r="L187" s="110"/>
      <c r="M187" s="109"/>
      <c r="N187" s="108"/>
      <c r="O187" s="109"/>
      <c r="P187" s="110">
        <v>2</v>
      </c>
      <c r="Q187" s="111">
        <v>140</v>
      </c>
      <c r="R187" s="110"/>
      <c r="S187" s="252"/>
      <c r="T187" s="242"/>
      <c r="U187" s="252"/>
      <c r="V187" s="110">
        <v>1</v>
      </c>
      <c r="W187" s="252">
        <v>60</v>
      </c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9.5</v>
      </c>
      <c r="AK187" s="355">
        <f>IF(ISERR(AL187/AJ187),S!D185,(AL187/AJ187))</f>
        <v>77.368421052631575</v>
      </c>
      <c r="AL187" s="114">
        <f t="shared" si="5"/>
        <v>735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/>
      <c r="G188" s="109"/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>
        <v>3</v>
      </c>
      <c r="U188" s="252">
        <v>300</v>
      </c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3</v>
      </c>
      <c r="AK188" s="355">
        <f>IF(ISERR(AL188/AJ188),S!D186,(AL188/AJ188))</f>
        <v>100</v>
      </c>
      <c r="AL188" s="114">
        <f t="shared" si="5"/>
        <v>300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>
        <v>5</v>
      </c>
      <c r="G189" s="109">
        <v>250</v>
      </c>
      <c r="H189" s="110"/>
      <c r="I189" s="109"/>
      <c r="J189" s="108"/>
      <c r="K189" s="109"/>
      <c r="L189" s="110"/>
      <c r="M189" s="109"/>
      <c r="N189" s="108"/>
      <c r="O189" s="109"/>
      <c r="P189" s="110">
        <v>18</v>
      </c>
      <c r="Q189" s="111">
        <v>900</v>
      </c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23</v>
      </c>
      <c r="AK189" s="355">
        <f>IF(ISERR(AL189/AJ189),S!D187,(AL189/AJ189))</f>
        <v>50</v>
      </c>
      <c r="AL189" s="114">
        <f t="shared" si="5"/>
        <v>1150</v>
      </c>
    </row>
    <row r="190" spans="1:38">
      <c r="A190" s="106">
        <v>186</v>
      </c>
      <c r="B190" s="107" t="s">
        <v>330</v>
      </c>
      <c r="C190" s="115" t="s">
        <v>31</v>
      </c>
      <c r="D190" s="287"/>
      <c r="E190" s="113"/>
      <c r="F190" s="287"/>
      <c r="G190" s="109"/>
      <c r="H190" s="110">
        <v>95</v>
      </c>
      <c r="I190" s="109">
        <v>522</v>
      </c>
      <c r="J190" s="108"/>
      <c r="K190" s="109"/>
      <c r="L190" s="110"/>
      <c r="M190" s="109"/>
      <c r="N190" s="108">
        <v>32</v>
      </c>
      <c r="O190" s="109">
        <v>192</v>
      </c>
      <c r="P190" s="110"/>
      <c r="Q190" s="111"/>
      <c r="R190" s="110">
        <v>76</v>
      </c>
      <c r="S190" s="252">
        <v>456</v>
      </c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203</v>
      </c>
      <c r="AK190" s="355">
        <f>IF(ISERR(AL190/AJ190),S!D188,(AL190/AJ190))</f>
        <v>5.7635467980295569</v>
      </c>
      <c r="AL190" s="114">
        <f t="shared" si="5"/>
        <v>1170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/>
      <c r="M192" s="109"/>
      <c r="N192" s="108">
        <v>40</v>
      </c>
      <c r="O192" s="109">
        <v>720</v>
      </c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40</v>
      </c>
      <c r="AK192" s="355">
        <f>IF(ISERR(AL192/AJ192),S!D190,(AL192/AJ192))</f>
        <v>18</v>
      </c>
      <c r="AL192" s="114">
        <f t="shared" si="5"/>
        <v>720</v>
      </c>
    </row>
    <row r="193" spans="1:38">
      <c r="A193" s="106">
        <v>189</v>
      </c>
      <c r="B193" s="107" t="s">
        <v>166</v>
      </c>
      <c r="C193" s="115" t="s">
        <v>9</v>
      </c>
      <c r="D193" s="287">
        <v>6</v>
      </c>
      <c r="E193" s="113">
        <v>240</v>
      </c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>
        <v>6</v>
      </c>
      <c r="S193" s="252">
        <v>240</v>
      </c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12</v>
      </c>
      <c r="AK193" s="355">
        <f>IF(ISERR(AL193/AJ193),S!D191,(AL193/AJ193))</f>
        <v>40</v>
      </c>
      <c r="AL193" s="114">
        <f t="shared" si="5"/>
        <v>480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>
        <v>8</v>
      </c>
      <c r="I195" s="109">
        <v>320</v>
      </c>
      <c r="J195" s="108"/>
      <c r="K195" s="109"/>
      <c r="L195" s="110">
        <v>9</v>
      </c>
      <c r="M195" s="109">
        <v>405</v>
      </c>
      <c r="N195" s="108"/>
      <c r="O195" s="109"/>
      <c r="P195" s="110"/>
      <c r="Q195" s="111"/>
      <c r="R195" s="110"/>
      <c r="S195" s="252"/>
      <c r="T195" s="242">
        <v>8</v>
      </c>
      <c r="U195" s="252">
        <v>360</v>
      </c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25</v>
      </c>
      <c r="AK195" s="355">
        <f>IF(ISERR(AL195/AJ195),S!D193,(AL195/AJ195))</f>
        <v>43.4</v>
      </c>
      <c r="AL195" s="114">
        <f t="shared" si="5"/>
        <v>1085</v>
      </c>
    </row>
    <row r="196" spans="1:38">
      <c r="A196" s="106">
        <v>192</v>
      </c>
      <c r="B196" s="107" t="s">
        <v>169</v>
      </c>
      <c r="C196" s="115" t="s">
        <v>9</v>
      </c>
      <c r="D196" s="287">
        <v>20.2</v>
      </c>
      <c r="E196" s="113">
        <v>606</v>
      </c>
      <c r="F196" s="287">
        <v>1</v>
      </c>
      <c r="G196" s="109">
        <v>90</v>
      </c>
      <c r="H196" s="110"/>
      <c r="I196" s="109"/>
      <c r="J196" s="108">
        <v>18.2</v>
      </c>
      <c r="K196" s="109">
        <v>655</v>
      </c>
      <c r="L196" s="110"/>
      <c r="M196" s="109"/>
      <c r="N196" s="108"/>
      <c r="O196" s="109"/>
      <c r="P196" s="110"/>
      <c r="Q196" s="111"/>
      <c r="R196" s="110">
        <v>12.37</v>
      </c>
      <c r="S196" s="252">
        <v>432</v>
      </c>
      <c r="T196" s="242">
        <v>5.3</v>
      </c>
      <c r="U196" s="252">
        <v>185</v>
      </c>
      <c r="V196" s="110">
        <v>5.2</v>
      </c>
      <c r="W196" s="252">
        <v>182</v>
      </c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62.269999999999996</v>
      </c>
      <c r="AK196" s="355">
        <f>IF(ISERR(AL196/AJ196),S!D194,(AL196/AJ196))</f>
        <v>34.527059579251649</v>
      </c>
      <c r="AL196" s="114">
        <f t="shared" si="5"/>
        <v>2150</v>
      </c>
    </row>
    <row r="197" spans="1:38">
      <c r="A197" s="106">
        <v>193</v>
      </c>
      <c r="B197" s="107" t="s">
        <v>332</v>
      </c>
      <c r="C197" s="115" t="s">
        <v>9</v>
      </c>
      <c r="D197" s="287">
        <v>10</v>
      </c>
      <c r="E197" s="113">
        <v>300</v>
      </c>
      <c r="F197" s="287"/>
      <c r="G197" s="109"/>
      <c r="H197" s="110">
        <v>7</v>
      </c>
      <c r="I197" s="109">
        <v>196</v>
      </c>
      <c r="J197" s="108">
        <v>3</v>
      </c>
      <c r="K197" s="109">
        <v>60</v>
      </c>
      <c r="L197" s="110"/>
      <c r="M197" s="109"/>
      <c r="N197" s="108"/>
      <c r="O197" s="109"/>
      <c r="P197" s="110"/>
      <c r="Q197" s="111"/>
      <c r="R197" s="110">
        <v>3</v>
      </c>
      <c r="S197" s="252">
        <v>75</v>
      </c>
      <c r="T197" s="242">
        <v>3</v>
      </c>
      <c r="U197" s="252">
        <v>75</v>
      </c>
      <c r="V197" s="110">
        <v>14</v>
      </c>
      <c r="W197" s="252">
        <v>308</v>
      </c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40</v>
      </c>
      <c r="AK197" s="355">
        <f>IF(ISERR(AL197/AJ197),S!D195,(AL197/AJ197))</f>
        <v>25.35</v>
      </c>
      <c r="AL197" s="114">
        <f t="shared" si="5"/>
        <v>1014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>
        <v>2</v>
      </c>
      <c r="E199" s="113">
        <v>240</v>
      </c>
      <c r="F199" s="287">
        <v>1</v>
      </c>
      <c r="G199" s="109">
        <v>120</v>
      </c>
      <c r="H199" s="110">
        <v>2</v>
      </c>
      <c r="I199" s="109">
        <v>220</v>
      </c>
      <c r="J199" s="108">
        <v>1</v>
      </c>
      <c r="K199" s="109">
        <v>120</v>
      </c>
      <c r="L199" s="110"/>
      <c r="M199" s="109"/>
      <c r="N199" s="108">
        <v>1</v>
      </c>
      <c r="O199" s="109">
        <v>120</v>
      </c>
      <c r="P199" s="110">
        <v>4</v>
      </c>
      <c r="Q199" s="111">
        <v>440</v>
      </c>
      <c r="R199" s="110">
        <v>2</v>
      </c>
      <c r="S199" s="252">
        <v>220</v>
      </c>
      <c r="T199" s="242">
        <v>1</v>
      </c>
      <c r="U199" s="252">
        <v>110</v>
      </c>
      <c r="V199" s="110">
        <v>2</v>
      </c>
      <c r="W199" s="252">
        <v>240</v>
      </c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16</v>
      </c>
      <c r="AK199" s="355">
        <f>IF(ISERR(AL199/AJ199),S!D197,(AL199/AJ199))</f>
        <v>114.375</v>
      </c>
      <c r="AL199" s="114">
        <f t="shared" si="7"/>
        <v>1830</v>
      </c>
    </row>
    <row r="200" spans="1:38">
      <c r="A200" s="106">
        <v>196</v>
      </c>
      <c r="B200" s="107" t="s">
        <v>280</v>
      </c>
      <c r="C200" s="115" t="s">
        <v>9</v>
      </c>
      <c r="D200" s="287">
        <v>1</v>
      </c>
      <c r="E200" s="113">
        <v>160</v>
      </c>
      <c r="F200" s="287">
        <v>0.5</v>
      </c>
      <c r="G200" s="109">
        <v>80</v>
      </c>
      <c r="H200" s="110">
        <v>2</v>
      </c>
      <c r="I200" s="109">
        <v>320</v>
      </c>
      <c r="J200" s="108">
        <v>0.5</v>
      </c>
      <c r="K200" s="109">
        <v>70</v>
      </c>
      <c r="L200" s="110">
        <v>0.5</v>
      </c>
      <c r="M200" s="109">
        <v>60</v>
      </c>
      <c r="N200" s="108">
        <v>0.5</v>
      </c>
      <c r="O200" s="109">
        <v>60</v>
      </c>
      <c r="P200" s="110">
        <v>0.5</v>
      </c>
      <c r="Q200" s="111">
        <v>70</v>
      </c>
      <c r="R200" s="110">
        <v>3</v>
      </c>
      <c r="S200" s="252">
        <v>360</v>
      </c>
      <c r="T200" s="242">
        <v>1</v>
      </c>
      <c r="U200" s="252">
        <v>120</v>
      </c>
      <c r="V200" s="110">
        <v>1</v>
      </c>
      <c r="W200" s="252">
        <v>120</v>
      </c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10.5</v>
      </c>
      <c r="AK200" s="355">
        <f>IF(ISERR(AL200/AJ200),S!D198,(AL200/AJ200))</f>
        <v>135.23809523809524</v>
      </c>
      <c r="AL200" s="114">
        <f t="shared" si="7"/>
        <v>1420</v>
      </c>
    </row>
    <row r="201" spans="1:38">
      <c r="A201" s="106">
        <v>197</v>
      </c>
      <c r="B201" s="107" t="s">
        <v>281</v>
      </c>
      <c r="C201" s="115" t="s">
        <v>9</v>
      </c>
      <c r="D201" s="287">
        <v>0.5</v>
      </c>
      <c r="E201" s="113">
        <v>70</v>
      </c>
      <c r="F201" s="287"/>
      <c r="G201" s="109"/>
      <c r="H201" s="110">
        <v>1</v>
      </c>
      <c r="I201" s="109">
        <v>140</v>
      </c>
      <c r="J201" s="108"/>
      <c r="K201" s="109"/>
      <c r="L201" s="110"/>
      <c r="M201" s="109"/>
      <c r="N201" s="108"/>
      <c r="O201" s="109"/>
      <c r="P201" s="110"/>
      <c r="Q201" s="111"/>
      <c r="R201" s="110">
        <v>1.5</v>
      </c>
      <c r="S201" s="252">
        <v>225</v>
      </c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3</v>
      </c>
      <c r="AK201" s="355">
        <f>IF(ISERR(AL201/AJ201),S!D199,(AL201/AJ201))</f>
        <v>145</v>
      </c>
      <c r="AL201" s="114">
        <f t="shared" si="7"/>
        <v>435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/>
      <c r="I205" s="109"/>
      <c r="J205" s="108">
        <v>6</v>
      </c>
      <c r="K205" s="109">
        <v>480</v>
      </c>
      <c r="L205" s="110"/>
      <c r="M205" s="109"/>
      <c r="N205" s="108"/>
      <c r="O205" s="109"/>
      <c r="P205" s="110">
        <v>5</v>
      </c>
      <c r="Q205" s="111">
        <v>350</v>
      </c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11</v>
      </c>
      <c r="AK205" s="355">
        <f>IF(ISERR(AL205/AJ205),S!D203,(AL205/AJ205))</f>
        <v>75.454545454545453</v>
      </c>
      <c r="AL205" s="114">
        <f t="shared" si="7"/>
        <v>830</v>
      </c>
    </row>
    <row r="206" spans="1:38">
      <c r="A206" s="106">
        <v>202</v>
      </c>
      <c r="B206" s="107" t="s">
        <v>172</v>
      </c>
      <c r="C206" s="115" t="s">
        <v>9</v>
      </c>
      <c r="D206" s="287">
        <v>1</v>
      </c>
      <c r="E206" s="113">
        <v>45</v>
      </c>
      <c r="F206" s="287"/>
      <c r="G206" s="109"/>
      <c r="H206" s="110">
        <v>2</v>
      </c>
      <c r="I206" s="109">
        <v>80</v>
      </c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/>
      <c r="U206" s="252"/>
      <c r="V206" s="110">
        <v>1</v>
      </c>
      <c r="W206" s="252">
        <v>50</v>
      </c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4</v>
      </c>
      <c r="AK206" s="355">
        <f>IF(ISERR(AL206/AJ206),S!D204,(AL206/AJ206))</f>
        <v>43.75</v>
      </c>
      <c r="AL206" s="114">
        <f t="shared" si="7"/>
        <v>175</v>
      </c>
    </row>
    <row r="207" spans="1:38">
      <c r="A207" s="106">
        <v>203</v>
      </c>
      <c r="B207" s="107" t="s">
        <v>173</v>
      </c>
      <c r="C207" s="115" t="s">
        <v>9</v>
      </c>
      <c r="D207" s="287">
        <v>2</v>
      </c>
      <c r="E207" s="113">
        <v>70</v>
      </c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>
        <v>2</v>
      </c>
      <c r="U207" s="252">
        <v>150</v>
      </c>
      <c r="V207" s="110">
        <v>1</v>
      </c>
      <c r="W207" s="252">
        <v>60</v>
      </c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5</v>
      </c>
      <c r="AK207" s="355">
        <f>IF(ISERR(AL207/AJ207),S!D205,(AL207/AJ207))</f>
        <v>56</v>
      </c>
      <c r="AL207" s="114">
        <f t="shared" si="7"/>
        <v>280</v>
      </c>
    </row>
    <row r="208" spans="1:38">
      <c r="A208" s="106">
        <v>204</v>
      </c>
      <c r="B208" s="107" t="s">
        <v>174</v>
      </c>
      <c r="C208" s="115" t="s">
        <v>9</v>
      </c>
      <c r="D208" s="287">
        <v>10</v>
      </c>
      <c r="E208" s="113">
        <v>400</v>
      </c>
      <c r="F208" s="287">
        <v>10</v>
      </c>
      <c r="G208" s="109">
        <v>450</v>
      </c>
      <c r="H208" s="110">
        <v>1</v>
      </c>
      <c r="I208" s="109">
        <v>40</v>
      </c>
      <c r="J208" s="108">
        <v>5</v>
      </c>
      <c r="K208" s="109">
        <v>275</v>
      </c>
      <c r="L208" s="110"/>
      <c r="M208" s="109"/>
      <c r="N208" s="108">
        <v>5</v>
      </c>
      <c r="O208" s="109">
        <v>250</v>
      </c>
      <c r="P208" s="110"/>
      <c r="Q208" s="111"/>
      <c r="R208" s="110">
        <v>5</v>
      </c>
      <c r="S208" s="252">
        <v>250</v>
      </c>
      <c r="T208" s="242">
        <v>5</v>
      </c>
      <c r="U208" s="252">
        <v>250</v>
      </c>
      <c r="V208" s="110">
        <v>15</v>
      </c>
      <c r="W208" s="252">
        <v>675</v>
      </c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56</v>
      </c>
      <c r="AK208" s="355">
        <f>IF(ISERR(AL208/AJ208),S!D206,(AL208/AJ208))</f>
        <v>46.25</v>
      </c>
      <c r="AL208" s="114">
        <f t="shared" si="7"/>
        <v>2590</v>
      </c>
    </row>
    <row r="209" spans="1:38">
      <c r="A209" s="106">
        <v>205</v>
      </c>
      <c r="B209" s="107" t="s">
        <v>175</v>
      </c>
      <c r="C209" s="115" t="s">
        <v>9</v>
      </c>
      <c r="D209" s="287">
        <v>12</v>
      </c>
      <c r="E209" s="113">
        <v>864</v>
      </c>
      <c r="F209" s="287"/>
      <c r="G209" s="109"/>
      <c r="H209" s="110"/>
      <c r="I209" s="109"/>
      <c r="J209" s="108"/>
      <c r="K209" s="109"/>
      <c r="L209" s="110">
        <v>5</v>
      </c>
      <c r="M209" s="109">
        <v>300</v>
      </c>
      <c r="N209" s="108"/>
      <c r="O209" s="109"/>
      <c r="P209" s="110"/>
      <c r="Q209" s="111"/>
      <c r="R209" s="110"/>
      <c r="S209" s="252"/>
      <c r="T209" s="242">
        <v>10</v>
      </c>
      <c r="U209" s="252">
        <v>650</v>
      </c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27</v>
      </c>
      <c r="AK209" s="355">
        <f>IF(ISERR(AL209/AJ209),S!D207,(AL209/AJ209))</f>
        <v>67.18518518518519</v>
      </c>
      <c r="AL209" s="114">
        <f t="shared" si="7"/>
        <v>1814</v>
      </c>
    </row>
    <row r="210" spans="1:38">
      <c r="A210" s="106">
        <v>206</v>
      </c>
      <c r="B210" s="107" t="s">
        <v>410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>
        <v>5</v>
      </c>
      <c r="G211" s="109">
        <v>200</v>
      </c>
      <c r="H211" s="110"/>
      <c r="I211" s="109"/>
      <c r="J211" s="108"/>
      <c r="K211" s="109"/>
      <c r="L211" s="110">
        <v>3</v>
      </c>
      <c r="M211" s="109">
        <v>120</v>
      </c>
      <c r="N211" s="108"/>
      <c r="O211" s="109"/>
      <c r="P211" s="110"/>
      <c r="Q211" s="111"/>
      <c r="R211" s="110"/>
      <c r="S211" s="252"/>
      <c r="T211" s="242">
        <v>6</v>
      </c>
      <c r="U211" s="252">
        <v>240</v>
      </c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14</v>
      </c>
      <c r="AK211" s="355">
        <f>IF(ISERR(AL211/AJ211),S!D209,(AL211/AJ211))</f>
        <v>40</v>
      </c>
      <c r="AL211" s="114">
        <f t="shared" si="7"/>
        <v>560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/>
      <c r="I213" s="109"/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0</v>
      </c>
      <c r="AK213" s="355">
        <f>IF(ISERR(AL213/AJ213),S!D211,(AL213/AJ213))</f>
        <v>70</v>
      </c>
      <c r="AL213" s="114">
        <f t="shared" si="7"/>
        <v>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77.647058823529406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/>
      <c r="E216" s="113"/>
      <c r="F216" s="287"/>
      <c r="G216" s="109"/>
      <c r="H216" s="110"/>
      <c r="I216" s="109"/>
      <c r="J216" s="108"/>
      <c r="K216" s="109"/>
      <c r="L216" s="110"/>
      <c r="M216" s="109"/>
      <c r="N216" s="108"/>
      <c r="O216" s="109"/>
      <c r="P216" s="110"/>
      <c r="Q216" s="111"/>
      <c r="R216" s="110">
        <v>4</v>
      </c>
      <c r="S216" s="252">
        <v>320</v>
      </c>
      <c r="T216" s="242">
        <v>2</v>
      </c>
      <c r="U216" s="252">
        <v>180</v>
      </c>
      <c r="V216" s="110">
        <v>2</v>
      </c>
      <c r="W216" s="252">
        <v>170</v>
      </c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8</v>
      </c>
      <c r="AK216" s="355">
        <f>IF(ISERR(AL216/AJ216),S!D214,(AL216/AJ216))</f>
        <v>83.75</v>
      </c>
      <c r="AL216" s="114">
        <f t="shared" si="7"/>
        <v>670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/>
      <c r="I230" s="109"/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0</v>
      </c>
      <c r="AK230" s="355">
        <f>IF(ISERR(AL230/AJ230),S!D228,(AL230/AJ230))</f>
        <v>500</v>
      </c>
      <c r="AL230" s="114">
        <f t="shared" si="7"/>
        <v>0</v>
      </c>
    </row>
    <row r="231" spans="1:38">
      <c r="A231" s="106">
        <v>227</v>
      </c>
      <c r="B231" s="107" t="s">
        <v>289</v>
      </c>
      <c r="C231" s="115" t="s">
        <v>9</v>
      </c>
      <c r="D231" s="287"/>
      <c r="E231" s="113"/>
      <c r="F231" s="287"/>
      <c r="G231" s="109"/>
      <c r="H231" s="110">
        <v>5.6</v>
      </c>
      <c r="I231" s="109">
        <v>3808</v>
      </c>
      <c r="J231" s="108">
        <v>0.73599999999999999</v>
      </c>
      <c r="K231" s="109">
        <v>500</v>
      </c>
      <c r="L231" s="110"/>
      <c r="M231" s="109"/>
      <c r="N231" s="108"/>
      <c r="O231" s="109"/>
      <c r="P231" s="110">
        <v>3.6</v>
      </c>
      <c r="Q231" s="111">
        <v>2448</v>
      </c>
      <c r="R231" s="110"/>
      <c r="S231" s="252"/>
      <c r="T231" s="242">
        <v>1.5</v>
      </c>
      <c r="U231" s="252">
        <v>1080</v>
      </c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11.436</v>
      </c>
      <c r="AK231" s="355">
        <f>IF(ISERR(AL231/AJ231),S!D229,(AL231/AJ231))</f>
        <v>685.20461699895066</v>
      </c>
      <c r="AL231" s="114">
        <f t="shared" si="7"/>
        <v>7836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0</v>
      </c>
      <c r="AK232" s="355">
        <f>IF(ISERR(AL232/AJ232),S!D230,(AL232/AJ232))</f>
        <v>860.10352720086416</v>
      </c>
      <c r="AL232" s="114">
        <f t="shared" si="7"/>
        <v>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0</v>
      </c>
      <c r="AK233" s="355">
        <f>IF(ISERR(AL233/AJ233),S!D231,(AL233/AJ233))</f>
        <v>1.400000061847908</v>
      </c>
      <c r="AL233" s="114">
        <f t="shared" si="7"/>
        <v>0</v>
      </c>
    </row>
    <row r="234" spans="1:38">
      <c r="A234" s="106">
        <v>230</v>
      </c>
      <c r="B234" s="107" t="s">
        <v>194</v>
      </c>
      <c r="C234" s="115" t="s">
        <v>31</v>
      </c>
      <c r="D234" s="287">
        <v>90</v>
      </c>
      <c r="E234" s="113">
        <v>2250</v>
      </c>
      <c r="F234" s="287">
        <v>90</v>
      </c>
      <c r="G234" s="109">
        <v>2250</v>
      </c>
      <c r="H234" s="110"/>
      <c r="I234" s="109"/>
      <c r="J234" s="108"/>
      <c r="K234" s="109"/>
      <c r="L234" s="110"/>
      <c r="M234" s="109"/>
      <c r="N234" s="108">
        <v>10.8</v>
      </c>
      <c r="O234" s="109">
        <v>16920</v>
      </c>
      <c r="P234" s="110">
        <v>90</v>
      </c>
      <c r="Q234" s="111">
        <v>2250</v>
      </c>
      <c r="R234" s="110"/>
      <c r="S234" s="252"/>
      <c r="T234" s="242">
        <v>90</v>
      </c>
      <c r="U234" s="252">
        <v>2250</v>
      </c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370.8</v>
      </c>
      <c r="AK234" s="355">
        <f>IF(ISERR(AL234/AJ234),S!D232,(AL234/AJ234))</f>
        <v>69.902912621359221</v>
      </c>
      <c r="AL234" s="114">
        <f t="shared" si="7"/>
        <v>25920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438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320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407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>
        <v>146</v>
      </c>
      <c r="E245" s="113">
        <v>1460</v>
      </c>
      <c r="F245" s="287">
        <v>96</v>
      </c>
      <c r="G245" s="109">
        <v>864</v>
      </c>
      <c r="H245" s="110">
        <v>71</v>
      </c>
      <c r="I245" s="109">
        <v>710</v>
      </c>
      <c r="J245" s="108">
        <v>55</v>
      </c>
      <c r="K245" s="109">
        <v>495</v>
      </c>
      <c r="L245" s="110">
        <v>58</v>
      </c>
      <c r="M245" s="109">
        <v>580</v>
      </c>
      <c r="N245" s="108">
        <v>75</v>
      </c>
      <c r="O245" s="109">
        <v>675</v>
      </c>
      <c r="P245" s="110"/>
      <c r="Q245" s="111"/>
      <c r="R245" s="110">
        <v>119</v>
      </c>
      <c r="S245" s="252">
        <v>1071</v>
      </c>
      <c r="T245" s="242">
        <v>154</v>
      </c>
      <c r="U245" s="252">
        <v>1540</v>
      </c>
      <c r="V245" s="110">
        <v>146</v>
      </c>
      <c r="W245" s="252">
        <v>1314</v>
      </c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920</v>
      </c>
      <c r="AK245" s="355">
        <f>IF(ISERR(AL245/AJ245),S!D243,(AL245/AJ245))</f>
        <v>9.4663043478260871</v>
      </c>
      <c r="AL245" s="114">
        <f t="shared" si="7"/>
        <v>8709</v>
      </c>
    </row>
    <row r="246" spans="1:41">
      <c r="A246" s="106">
        <v>242</v>
      </c>
      <c r="B246" s="107" t="s">
        <v>406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349.99999465430227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>
        <v>1290</v>
      </c>
      <c r="Q248" s="111">
        <v>32250</v>
      </c>
      <c r="R248" s="110">
        <v>206</v>
      </c>
      <c r="S248" s="252">
        <v>5150</v>
      </c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1496</v>
      </c>
      <c r="AK248" s="355">
        <f>IF(ISERR(AL248/AJ248),S!D246,(AL248/AJ248))</f>
        <v>25</v>
      </c>
      <c r="AL248" s="114">
        <f t="shared" si="7"/>
        <v>37400</v>
      </c>
    </row>
    <row r="249" spans="1:41" s="356" customFormat="1" ht="43.5" customHeight="1">
      <c r="A249" s="372">
        <v>245</v>
      </c>
      <c r="B249" s="373" t="str">
        <f>M!D2</f>
        <v>বিবিধ (পাটিসাপটা পিঠা, রেক্সিন, তালা,ঝাল মুড়ি, নাটি বিস্কুট, ব্লেন্ডার মেরামত...)</v>
      </c>
      <c r="C249" s="372" t="s">
        <v>10</v>
      </c>
      <c r="D249" s="374">
        <f>M!C11</f>
        <v>1350</v>
      </c>
      <c r="E249" s="375">
        <f>D249</f>
        <v>1350</v>
      </c>
      <c r="F249" s="374">
        <f>M!C23</f>
        <v>960</v>
      </c>
      <c r="G249" s="375">
        <f>F249</f>
        <v>960</v>
      </c>
      <c r="H249" s="374">
        <f>M!C34</f>
        <v>240</v>
      </c>
      <c r="I249" s="375">
        <f>H249</f>
        <v>240</v>
      </c>
      <c r="J249" s="374">
        <f>M!C47</f>
        <v>940</v>
      </c>
      <c r="K249" s="375">
        <f>J249</f>
        <v>940</v>
      </c>
      <c r="L249" s="374">
        <f>M!C58</f>
        <v>0</v>
      </c>
      <c r="M249" s="375">
        <f>M!C58</f>
        <v>0</v>
      </c>
      <c r="N249" s="374">
        <f>M!C69</f>
        <v>0</v>
      </c>
      <c r="O249" s="375">
        <f>N249</f>
        <v>0</v>
      </c>
      <c r="P249" s="374">
        <f>M!C83</f>
        <v>11890</v>
      </c>
      <c r="Q249" s="375">
        <f>P249</f>
        <v>11890</v>
      </c>
      <c r="R249" s="374">
        <f>M!C99</f>
        <v>16544</v>
      </c>
      <c r="S249" s="375">
        <f>R249</f>
        <v>16544</v>
      </c>
      <c r="T249" s="374">
        <f>M!C115</f>
        <v>0</v>
      </c>
      <c r="U249" s="375">
        <f>T249</f>
        <v>0</v>
      </c>
      <c r="V249" s="374">
        <f>M!C131</f>
        <v>340</v>
      </c>
      <c r="W249" s="375">
        <f>V249</f>
        <v>340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32264</v>
      </c>
      <c r="AK249" s="375">
        <f>IF(ISERR(AL249/AJ249),S!D247,(AL249/AJ249))</f>
        <v>1</v>
      </c>
      <c r="AL249" s="376">
        <f t="shared" si="7"/>
        <v>32264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/>
      <c r="G250" s="109"/>
      <c r="H250" s="110">
        <v>250</v>
      </c>
      <c r="I250" s="109">
        <v>250</v>
      </c>
      <c r="J250" s="108">
        <v>60</v>
      </c>
      <c r="K250" s="109">
        <v>60</v>
      </c>
      <c r="L250" s="110"/>
      <c r="M250" s="109"/>
      <c r="N250" s="108"/>
      <c r="O250" s="109"/>
      <c r="P250" s="110">
        <v>360</v>
      </c>
      <c r="Q250" s="111">
        <v>360</v>
      </c>
      <c r="R250" s="110">
        <v>200</v>
      </c>
      <c r="S250" s="252">
        <v>200</v>
      </c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870</v>
      </c>
      <c r="AK250" s="355">
        <f>IF(ISERR(AL250/AJ250),S!D248,(AL250/AJ250))</f>
        <v>1</v>
      </c>
      <c r="AL250" s="114">
        <f t="shared" si="7"/>
        <v>870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>
        <v>160</v>
      </c>
      <c r="E252" s="113">
        <v>160</v>
      </c>
      <c r="F252" s="287">
        <v>50</v>
      </c>
      <c r="G252" s="109">
        <v>50</v>
      </c>
      <c r="H252" s="110">
        <v>70</v>
      </c>
      <c r="I252" s="109">
        <v>70</v>
      </c>
      <c r="J252" s="108">
        <v>50</v>
      </c>
      <c r="K252" s="109">
        <v>50</v>
      </c>
      <c r="L252" s="110"/>
      <c r="M252" s="109"/>
      <c r="N252" s="108">
        <v>50</v>
      </c>
      <c r="O252" s="109">
        <v>50</v>
      </c>
      <c r="P252" s="110">
        <v>50</v>
      </c>
      <c r="Q252" s="111">
        <v>50</v>
      </c>
      <c r="R252" s="110">
        <v>100</v>
      </c>
      <c r="S252" s="252">
        <v>100</v>
      </c>
      <c r="T252" s="242">
        <v>60</v>
      </c>
      <c r="U252" s="252">
        <v>60</v>
      </c>
      <c r="V252" s="110">
        <v>100</v>
      </c>
      <c r="W252" s="252">
        <v>100</v>
      </c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690</v>
      </c>
      <c r="AK252" s="355">
        <f>IF(ISERR(AL252/AJ252),S!D250,(AL252/AJ252))</f>
        <v>1</v>
      </c>
      <c r="AL252" s="114">
        <f t="shared" si="7"/>
        <v>690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>
        <v>580</v>
      </c>
      <c r="E253" s="113">
        <v>580</v>
      </c>
      <c r="F253" s="287">
        <v>300</v>
      </c>
      <c r="G253" s="109">
        <v>300</v>
      </c>
      <c r="H253" s="110">
        <v>750</v>
      </c>
      <c r="I253" s="109">
        <v>750</v>
      </c>
      <c r="J253" s="108">
        <v>270</v>
      </c>
      <c r="K253" s="109">
        <v>270</v>
      </c>
      <c r="L253" s="110">
        <v>110</v>
      </c>
      <c r="M253" s="109">
        <v>110</v>
      </c>
      <c r="N253" s="108">
        <v>180</v>
      </c>
      <c r="O253" s="109">
        <v>180</v>
      </c>
      <c r="P253" s="110">
        <v>1300</v>
      </c>
      <c r="Q253" s="111">
        <v>1300</v>
      </c>
      <c r="R253" s="110">
        <v>940</v>
      </c>
      <c r="S253" s="252">
        <v>940</v>
      </c>
      <c r="T253" s="242">
        <v>300</v>
      </c>
      <c r="U253" s="252">
        <v>300</v>
      </c>
      <c r="V253" s="110">
        <v>490</v>
      </c>
      <c r="W253" s="252">
        <v>490</v>
      </c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5220</v>
      </c>
      <c r="AK253" s="355">
        <f>IF(ISERR(AL253/AJ253),S!D251,(AL253/AJ253))</f>
        <v>1</v>
      </c>
      <c r="AL253" s="114">
        <f t="shared" si="7"/>
        <v>5220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>
        <v>2100</v>
      </c>
      <c r="E254" s="128">
        <v>2100</v>
      </c>
      <c r="F254" s="287">
        <v>600</v>
      </c>
      <c r="G254" s="109">
        <v>600</v>
      </c>
      <c r="H254" s="110">
        <v>3800</v>
      </c>
      <c r="I254" s="109">
        <v>3800</v>
      </c>
      <c r="J254" s="108">
        <v>1600</v>
      </c>
      <c r="K254" s="109">
        <v>1600</v>
      </c>
      <c r="L254" s="110">
        <v>400</v>
      </c>
      <c r="M254" s="109">
        <v>400</v>
      </c>
      <c r="N254" s="108">
        <v>1000</v>
      </c>
      <c r="O254" s="109">
        <v>1000</v>
      </c>
      <c r="P254" s="110">
        <v>3200</v>
      </c>
      <c r="Q254" s="111">
        <v>3200</v>
      </c>
      <c r="R254" s="255">
        <v>6300</v>
      </c>
      <c r="S254" s="254">
        <v>6300</v>
      </c>
      <c r="T254" s="251">
        <v>3200</v>
      </c>
      <c r="U254" s="253">
        <v>3200</v>
      </c>
      <c r="V254" s="110">
        <v>2800</v>
      </c>
      <c r="W254" s="252">
        <v>2800</v>
      </c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25000</v>
      </c>
      <c r="AK254" s="355">
        <f>IF(ISERR(AL254/AJ254),S!D252,(AL254/AJ254))</f>
        <v>1</v>
      </c>
      <c r="AL254" s="114">
        <f t="shared" si="7"/>
        <v>25000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669297</v>
      </c>
      <c r="AM256" s="125"/>
      <c r="AN256" s="125"/>
      <c r="AO256" s="115"/>
    </row>
    <row r="257" spans="18:41">
      <c r="R257" s="493"/>
      <c r="S257" s="493"/>
      <c r="T257" s="493"/>
      <c r="U257" s="493"/>
      <c r="V257" s="493"/>
      <c r="W257" s="493"/>
      <c r="X257" s="493"/>
      <c r="Y257" s="493"/>
      <c r="Z257" s="493"/>
      <c r="AA257" s="493"/>
      <c r="AB257" s="493"/>
      <c r="AC257" s="493"/>
      <c r="AD257" s="493"/>
      <c r="AE257" s="493"/>
      <c r="AF257" s="493"/>
      <c r="AG257" s="493"/>
      <c r="AH257" s="493"/>
      <c r="AI257" s="493"/>
      <c r="AJ257" s="493"/>
      <c r="AK257" s="493"/>
      <c r="AL257" s="494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448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192" priority="59" operator="equal">
      <formula>"ঠিক"</formula>
    </cfRule>
    <cfRule type="cellIs" dxfId="191" priority="60" operator="equal">
      <formula>"×"</formula>
    </cfRule>
    <cfRule type="cellIs" dxfId="190" priority="61" operator="equal">
      <formula>"OK"</formula>
    </cfRule>
  </conditionalFormatting>
  <conditionalFormatting sqref="F1">
    <cfRule type="cellIs" dxfId="189" priority="56" operator="equal">
      <formula>"ঠিক"</formula>
    </cfRule>
    <cfRule type="cellIs" dxfId="188" priority="57" operator="equal">
      <formula>"×"</formula>
    </cfRule>
    <cfRule type="cellIs" dxfId="187" priority="58" operator="equal">
      <formula>"OK"</formula>
    </cfRule>
  </conditionalFormatting>
  <conditionalFormatting sqref="H1">
    <cfRule type="cellIs" dxfId="186" priority="53" operator="equal">
      <formula>"ঠিক"</formula>
    </cfRule>
    <cfRule type="cellIs" dxfId="185" priority="54" operator="equal">
      <formula>"×"</formula>
    </cfRule>
    <cfRule type="cellIs" dxfId="184" priority="55" operator="equal">
      <formula>"OK"</formula>
    </cfRule>
  </conditionalFormatting>
  <conditionalFormatting sqref="L1">
    <cfRule type="cellIs" dxfId="183" priority="47" operator="equal">
      <formula>"ঠিক"</formula>
    </cfRule>
    <cfRule type="cellIs" dxfId="182" priority="48" operator="equal">
      <formula>"×"</formula>
    </cfRule>
    <cfRule type="cellIs" dxfId="181" priority="49" operator="equal">
      <formula>"OK"</formula>
    </cfRule>
  </conditionalFormatting>
  <conditionalFormatting sqref="N1">
    <cfRule type="cellIs" dxfId="180" priority="44" operator="equal">
      <formula>"ঠিক"</formula>
    </cfRule>
    <cfRule type="cellIs" dxfId="179" priority="45" operator="equal">
      <formula>"×"</formula>
    </cfRule>
    <cfRule type="cellIs" dxfId="178" priority="46" operator="equal">
      <formula>"OK"</formula>
    </cfRule>
  </conditionalFormatting>
  <conditionalFormatting sqref="P1">
    <cfRule type="cellIs" dxfId="177" priority="41" operator="equal">
      <formula>"ঠিক"</formula>
    </cfRule>
    <cfRule type="cellIs" dxfId="176" priority="42" operator="equal">
      <formula>"×"</formula>
    </cfRule>
    <cfRule type="cellIs" dxfId="175" priority="43" operator="equal">
      <formula>"OK"</formula>
    </cfRule>
  </conditionalFormatting>
  <conditionalFormatting sqref="R1">
    <cfRule type="cellIs" dxfId="174" priority="38" operator="equal">
      <formula>"ঠিক"</formula>
    </cfRule>
    <cfRule type="cellIs" dxfId="173" priority="39" operator="equal">
      <formula>"×"</formula>
    </cfRule>
    <cfRule type="cellIs" dxfId="172" priority="40" operator="equal">
      <formula>"OK"</formula>
    </cfRule>
  </conditionalFormatting>
  <conditionalFormatting sqref="AM3">
    <cfRule type="cellIs" dxfId="171" priority="62" operator="equal">
      <formula>"ঠিক আছে"</formula>
    </cfRule>
    <cfRule type="cellIs" dxfId="170" priority="63" operator="equal">
      <formula>"ভুল"</formula>
    </cfRule>
    <cfRule type="cellIs" dxfId="169" priority="64" operator="equal">
      <formula>"ভুল"</formula>
    </cfRule>
    <cfRule type="cellIs" dxfId="168" priority="65" operator="equal">
      <formula>"ভুল"</formula>
    </cfRule>
    <cfRule type="cellIs" dxfId="167" priority="66" operator="equal">
      <formula>"ঠিক"</formula>
    </cfRule>
  </conditionalFormatting>
  <conditionalFormatting sqref="J1">
    <cfRule type="cellIs" dxfId="166" priority="35" operator="equal">
      <formula>"ঠিক"</formula>
    </cfRule>
    <cfRule type="cellIs" dxfId="165" priority="36" operator="equal">
      <formula>"×"</formula>
    </cfRule>
    <cfRule type="cellIs" dxfId="164" priority="37" operator="equal">
      <formula>"OK"</formula>
    </cfRule>
  </conditionalFormatting>
  <conditionalFormatting sqref="T1">
    <cfRule type="cellIs" dxfId="163" priority="32" operator="equal">
      <formula>"ঠিক"</formula>
    </cfRule>
    <cfRule type="cellIs" dxfId="162" priority="33" operator="equal">
      <formula>"×"</formula>
    </cfRule>
    <cfRule type="cellIs" dxfId="161" priority="34" operator="equal">
      <formula>"OK"</formula>
    </cfRule>
  </conditionalFormatting>
  <conditionalFormatting sqref="V1">
    <cfRule type="cellIs" dxfId="160" priority="29" operator="equal">
      <formula>"ঠিক"</formula>
    </cfRule>
    <cfRule type="cellIs" dxfId="159" priority="30" operator="equal">
      <formula>"×"</formula>
    </cfRule>
    <cfRule type="cellIs" dxfId="158" priority="31" operator="equal">
      <formula>"OK"</formula>
    </cfRule>
  </conditionalFormatting>
  <conditionalFormatting sqref="X1">
    <cfRule type="cellIs" dxfId="157" priority="26" operator="equal">
      <formula>"ঠিক"</formula>
    </cfRule>
    <cfRule type="cellIs" dxfId="156" priority="27" operator="equal">
      <formula>"×"</formula>
    </cfRule>
    <cfRule type="cellIs" dxfId="155" priority="28" operator="equal">
      <formula>"OK"</formula>
    </cfRule>
  </conditionalFormatting>
  <conditionalFormatting sqref="Z1">
    <cfRule type="cellIs" dxfId="154" priority="20" operator="equal">
      <formula>"ঠিক"</formula>
    </cfRule>
    <cfRule type="cellIs" dxfId="153" priority="21" operator="equal">
      <formula>"×"</formula>
    </cfRule>
    <cfRule type="cellIs" dxfId="152" priority="22" operator="equal">
      <formula>"OK"</formula>
    </cfRule>
  </conditionalFormatting>
  <conditionalFormatting sqref="AB1">
    <cfRule type="cellIs" dxfId="151" priority="17" operator="equal">
      <formula>"ঠিক"</formula>
    </cfRule>
    <cfRule type="cellIs" dxfId="150" priority="18" operator="equal">
      <formula>"×"</formula>
    </cfRule>
    <cfRule type="cellIs" dxfId="149" priority="19" operator="equal">
      <formula>"OK"</formula>
    </cfRule>
  </conditionalFormatting>
  <conditionalFormatting sqref="AD1">
    <cfRule type="cellIs" dxfId="148" priority="14" operator="equal">
      <formula>"ঠিক"</formula>
    </cfRule>
    <cfRule type="cellIs" dxfId="147" priority="15" operator="equal">
      <formula>"×"</formula>
    </cfRule>
    <cfRule type="cellIs" dxfId="146" priority="16" operator="equal">
      <formula>"OK"</formula>
    </cfRule>
  </conditionalFormatting>
  <conditionalFormatting sqref="AH1">
    <cfRule type="cellIs" dxfId="145" priority="2" operator="equal">
      <formula>"ঠিক"</formula>
    </cfRule>
    <cfRule type="cellIs" dxfId="144" priority="3" operator="equal">
      <formula>"×"</formula>
    </cfRule>
    <cfRule type="cellIs" dxfId="143" priority="4" operator="equal">
      <formula>"OK"</formula>
    </cfRule>
  </conditionalFormatting>
  <conditionalFormatting sqref="AF1">
    <cfRule type="cellIs" dxfId="142" priority="5" operator="equal">
      <formula>"ঠিক"</formula>
    </cfRule>
    <cfRule type="cellIs" dxfId="141" priority="6" operator="equal">
      <formula>"×"</formula>
    </cfRule>
    <cfRule type="cellIs" dxfId="140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3" sqref="D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32264</v>
      </c>
    </row>
    <row r="2" spans="1:29">
      <c r="D2" s="507" t="s">
        <v>552</v>
      </c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  <c r="AA2" s="507"/>
      <c r="AB2" s="507"/>
      <c r="AC2" s="507"/>
    </row>
    <row r="3" spans="1:29">
      <c r="A3" s="11"/>
      <c r="B3" s="226">
        <f>P!D3</f>
        <v>45943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527</v>
      </c>
      <c r="C5" s="16">
        <v>1300</v>
      </c>
    </row>
    <row r="6" spans="1:29">
      <c r="A6" s="21">
        <v>2</v>
      </c>
      <c r="B6" s="11" t="s">
        <v>528</v>
      </c>
      <c r="C6" s="16">
        <v>50</v>
      </c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1350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45944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502</v>
      </c>
      <c r="C16" s="16">
        <v>580</v>
      </c>
      <c r="D16"/>
      <c r="E16"/>
      <c r="F16"/>
      <c r="G16"/>
      <c r="H16"/>
    </row>
    <row r="17" spans="1:8">
      <c r="A17" s="21">
        <v>2</v>
      </c>
      <c r="B17" s="11" t="s">
        <v>503</v>
      </c>
      <c r="C17" s="16">
        <v>380</v>
      </c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960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45945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529</v>
      </c>
      <c r="C28" s="16">
        <v>240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240</v>
      </c>
      <c r="D34"/>
      <c r="E34"/>
      <c r="F34"/>
      <c r="G34"/>
      <c r="H34"/>
    </row>
    <row r="35" spans="1:35">
      <c r="A35"/>
      <c r="B35"/>
      <c r="C35"/>
      <c r="D35"/>
      <c r="E35" s="506"/>
      <c r="F35" s="506"/>
      <c r="G35" s="506"/>
      <c r="H35" s="506"/>
      <c r="I35" s="506"/>
      <c r="J35" s="506"/>
      <c r="K35" s="506"/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6"/>
      <c r="AD35" s="506"/>
      <c r="AE35" s="506"/>
      <c r="AF35" s="506"/>
      <c r="AG35" s="506"/>
      <c r="AH35" s="506"/>
      <c r="AI35" s="506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45946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511</v>
      </c>
      <c r="C39" s="16">
        <v>340</v>
      </c>
      <c r="D39"/>
      <c r="E39"/>
      <c r="F39"/>
      <c r="G39"/>
      <c r="H39"/>
    </row>
    <row r="40" spans="1:35">
      <c r="A40" s="21" t="s">
        <v>450</v>
      </c>
      <c r="B40" s="11" t="s">
        <v>513</v>
      </c>
      <c r="C40" s="16">
        <v>600</v>
      </c>
      <c r="D40"/>
      <c r="E40"/>
      <c r="F40"/>
      <c r="G40"/>
      <c r="H40"/>
    </row>
    <row r="41" spans="1:35">
      <c r="A41" s="21">
        <v>3</v>
      </c>
      <c r="D41"/>
      <c r="E41"/>
      <c r="F41"/>
      <c r="G41"/>
      <c r="H41"/>
    </row>
    <row r="42" spans="1:35">
      <c r="A42" s="21">
        <v>4</v>
      </c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940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45947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45948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45949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530</v>
      </c>
      <c r="C74" s="16">
        <v>11230</v>
      </c>
      <c r="D74"/>
      <c r="E74"/>
      <c r="F74"/>
      <c r="G74"/>
      <c r="H74"/>
    </row>
    <row r="75" spans="1:8">
      <c r="A75" s="21">
        <v>2</v>
      </c>
      <c r="B75" s="11" t="s">
        <v>519</v>
      </c>
      <c r="C75" s="16">
        <v>660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11890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45950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522</v>
      </c>
      <c r="C88" s="16">
        <v>320</v>
      </c>
      <c r="D88"/>
      <c r="E88"/>
      <c r="F88"/>
      <c r="G88"/>
      <c r="H88"/>
    </row>
    <row r="89" spans="1:8">
      <c r="A89" s="21">
        <v>2</v>
      </c>
      <c r="B89" s="11" t="s">
        <v>531</v>
      </c>
      <c r="C89" s="16">
        <v>12660</v>
      </c>
      <c r="D89"/>
      <c r="E89"/>
      <c r="F89"/>
      <c r="G89"/>
      <c r="H89"/>
    </row>
    <row r="90" spans="1:8">
      <c r="A90" s="21">
        <v>3</v>
      </c>
      <c r="B90" s="11" t="s">
        <v>532</v>
      </c>
      <c r="C90" s="16">
        <v>3564</v>
      </c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16544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45951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45952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533</v>
      </c>
      <c r="C120" s="16">
        <v>100</v>
      </c>
      <c r="D120"/>
      <c r="E120"/>
      <c r="F120"/>
      <c r="G120"/>
      <c r="H120"/>
    </row>
    <row r="121" spans="1:8">
      <c r="A121" s="21">
        <v>2</v>
      </c>
      <c r="B121" s="11" t="s">
        <v>503</v>
      </c>
      <c r="C121" s="16">
        <v>240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340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45953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45954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45955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45956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45957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45958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1" sqref="A51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8" t="s">
        <v>245</v>
      </c>
      <c r="B1" s="508"/>
      <c r="C1" s="508"/>
      <c r="H1" s="142">
        <f>P!D3</f>
        <v>45943</v>
      </c>
    </row>
    <row r="2" spans="1:8" ht="27.75" customHeight="1">
      <c r="A2" s="509" t="s">
        <v>480</v>
      </c>
      <c r="B2" s="510"/>
      <c r="C2" s="511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1</v>
      </c>
      <c r="B4" s="370" t="s">
        <v>229</v>
      </c>
      <c r="C4" s="184">
        <v>9310</v>
      </c>
      <c r="D4" s="145">
        <f>C4</f>
        <v>9310</v>
      </c>
      <c r="E4" s="147">
        <f>SUM($D$3:D4)</f>
        <v>9310</v>
      </c>
      <c r="F4" s="148">
        <f>A4</f>
        <v>1</v>
      </c>
    </row>
    <row r="5" spans="1:8">
      <c r="A5" s="168">
        <f>SUBTOTAL(103,B$4:B5)</f>
        <v>2</v>
      </c>
      <c r="B5" s="370" t="s">
        <v>493</v>
      </c>
      <c r="C5" s="184">
        <v>6270</v>
      </c>
      <c r="D5" s="145">
        <f t="shared" ref="D5:D12" si="0">C5</f>
        <v>6270</v>
      </c>
      <c r="E5" s="147">
        <f>SUM($D$3:D5)</f>
        <v>15580</v>
      </c>
      <c r="F5" s="148">
        <f t="shared" ref="F5:F48" si="1">A5</f>
        <v>2</v>
      </c>
    </row>
    <row r="6" spans="1:8">
      <c r="A6" s="168">
        <f>SUBTOTAL(103,B$4:B6)</f>
        <v>3</v>
      </c>
      <c r="B6" s="370" t="s">
        <v>494</v>
      </c>
      <c r="C6" s="184">
        <v>5964</v>
      </c>
      <c r="D6" s="145">
        <f t="shared" si="0"/>
        <v>5964</v>
      </c>
      <c r="E6" s="147">
        <f>SUM($D$3:D6)</f>
        <v>21544</v>
      </c>
      <c r="F6" s="148">
        <f t="shared" si="1"/>
        <v>3</v>
      </c>
    </row>
    <row r="7" spans="1:8">
      <c r="A7" s="168">
        <f>SUBTOTAL(103,B$4:B7)</f>
        <v>4</v>
      </c>
      <c r="B7" s="370" t="s">
        <v>495</v>
      </c>
      <c r="C7" s="184">
        <v>2250</v>
      </c>
      <c r="D7" s="145">
        <f t="shared" si="0"/>
        <v>2250</v>
      </c>
      <c r="E7" s="147">
        <f>SUM($D$3:D7)</f>
        <v>23794</v>
      </c>
      <c r="F7" s="148">
        <f t="shared" si="1"/>
        <v>4</v>
      </c>
    </row>
    <row r="8" spans="1:8">
      <c r="A8" s="168">
        <f>SUBTOTAL(103,B$4:B8)</f>
        <v>5</v>
      </c>
      <c r="B8" s="370" t="s">
        <v>496</v>
      </c>
      <c r="C8" s="184">
        <v>1300</v>
      </c>
      <c r="D8" s="145">
        <f t="shared" si="0"/>
        <v>1300</v>
      </c>
      <c r="E8" s="147">
        <f>SUM($D$3:D8)</f>
        <v>25094</v>
      </c>
      <c r="F8" s="148">
        <f t="shared" si="1"/>
        <v>5</v>
      </c>
    </row>
    <row r="9" spans="1:8">
      <c r="A9" s="168">
        <f>SUBTOTAL(103,B$4:B9)</f>
        <v>6</v>
      </c>
      <c r="B9" s="370" t="s">
        <v>497</v>
      </c>
      <c r="C9" s="184">
        <v>1628</v>
      </c>
      <c r="D9" s="145">
        <f t="shared" si="0"/>
        <v>1628</v>
      </c>
      <c r="E9" s="147">
        <f>SUM($D$3:D9)</f>
        <v>26722</v>
      </c>
      <c r="F9" s="148">
        <f t="shared" si="1"/>
        <v>6</v>
      </c>
    </row>
    <row r="10" spans="1:8">
      <c r="A10" s="168">
        <f>SUBTOTAL(103,B$4:B10)</f>
        <v>7</v>
      </c>
      <c r="B10" s="370" t="s">
        <v>499</v>
      </c>
      <c r="C10" s="184">
        <v>850</v>
      </c>
      <c r="D10" s="145">
        <f t="shared" si="0"/>
        <v>850</v>
      </c>
      <c r="E10" s="147">
        <f>SUM($D$3:D10)</f>
        <v>27572</v>
      </c>
      <c r="F10" s="148">
        <f t="shared" si="1"/>
        <v>7</v>
      </c>
    </row>
    <row r="11" spans="1:8">
      <c r="A11" s="168">
        <f>SUBTOTAL(103,B$4:B11)</f>
        <v>8</v>
      </c>
      <c r="B11" s="370" t="s">
        <v>500</v>
      </c>
      <c r="C11" s="184">
        <v>14627</v>
      </c>
      <c r="D11" s="145">
        <f t="shared" si="0"/>
        <v>14627</v>
      </c>
      <c r="E11" s="147">
        <f>SUM($D$3:D11)</f>
        <v>42199</v>
      </c>
      <c r="F11" s="148">
        <f t="shared" si="1"/>
        <v>8</v>
      </c>
    </row>
    <row r="12" spans="1:8">
      <c r="A12" s="168">
        <f>SUBTOTAL(103,B$4:B12)</f>
        <v>9</v>
      </c>
      <c r="B12" s="141" t="s">
        <v>501</v>
      </c>
      <c r="C12" s="184">
        <v>1460</v>
      </c>
      <c r="D12" s="145">
        <f t="shared" si="0"/>
        <v>1460</v>
      </c>
      <c r="E12" s="147">
        <f>SUM($D$3:D12)</f>
        <v>43659</v>
      </c>
      <c r="F12" s="148" t="s">
        <v>320</v>
      </c>
    </row>
    <row r="13" spans="1:8">
      <c r="A13" s="168">
        <f>SUBTOTAL(103,B$4:B13)</f>
        <v>10</v>
      </c>
      <c r="B13" s="141" t="s">
        <v>505</v>
      </c>
      <c r="C13" s="184">
        <v>2100</v>
      </c>
      <c r="D13" s="145">
        <f t="shared" ref="D13:D48" si="2">C13</f>
        <v>2100</v>
      </c>
      <c r="E13" s="147">
        <f>SUM($D$3:D13)</f>
        <v>45759</v>
      </c>
      <c r="F13" s="148">
        <f t="shared" si="1"/>
        <v>10</v>
      </c>
    </row>
    <row r="14" spans="1:8" hidden="1">
      <c r="A14" s="168">
        <f>SUBTOTAL(103,B$4:B14)</f>
        <v>10</v>
      </c>
      <c r="B14" s="141"/>
      <c r="C14" s="184"/>
      <c r="D14" s="145">
        <f t="shared" si="2"/>
        <v>0</v>
      </c>
      <c r="E14" s="147">
        <f>SUM($D$3:D14)</f>
        <v>45759</v>
      </c>
      <c r="F14" s="148">
        <f t="shared" si="1"/>
        <v>10</v>
      </c>
    </row>
    <row r="15" spans="1:8" hidden="1">
      <c r="A15" s="168">
        <f>SUBTOTAL(103,B$4:B15)</f>
        <v>10</v>
      </c>
      <c r="B15" s="185"/>
      <c r="C15" s="151"/>
      <c r="D15" s="145">
        <f t="shared" si="2"/>
        <v>0</v>
      </c>
      <c r="E15" s="147">
        <f>SUM($D$3:D15)</f>
        <v>45759</v>
      </c>
      <c r="F15" s="148">
        <f t="shared" si="1"/>
        <v>10</v>
      </c>
    </row>
    <row r="16" spans="1:8" hidden="1">
      <c r="A16" s="168">
        <f>SUBTOTAL(103,B$4:B16)</f>
        <v>10</v>
      </c>
      <c r="B16" s="141"/>
      <c r="C16" s="184"/>
      <c r="D16" s="145">
        <f t="shared" si="2"/>
        <v>0</v>
      </c>
      <c r="E16" s="147">
        <f>SUM($D$3:D16)</f>
        <v>45759</v>
      </c>
      <c r="F16" s="148">
        <f t="shared" si="1"/>
        <v>10</v>
      </c>
    </row>
    <row r="17" spans="1:6" hidden="1">
      <c r="A17" s="168">
        <f>SUBTOTAL(103,B$4:B17)</f>
        <v>10</v>
      </c>
      <c r="B17" s="185"/>
      <c r="C17" s="184"/>
      <c r="D17" s="145">
        <f t="shared" si="2"/>
        <v>0</v>
      </c>
      <c r="E17" s="147">
        <f>SUM($D$3:D17)</f>
        <v>45759</v>
      </c>
      <c r="F17" s="148">
        <f t="shared" si="1"/>
        <v>10</v>
      </c>
    </row>
    <row r="18" spans="1:6" hidden="1">
      <c r="A18" s="168">
        <f>SUBTOTAL(103,B$4:B18)</f>
        <v>10</v>
      </c>
      <c r="B18" s="141"/>
      <c r="C18" s="184"/>
      <c r="D18" s="145">
        <f t="shared" si="2"/>
        <v>0</v>
      </c>
      <c r="E18" s="147">
        <f>SUM($D$3:D18)</f>
        <v>45759</v>
      </c>
      <c r="F18" s="148">
        <f t="shared" si="1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2"/>
        <v>0</v>
      </c>
      <c r="E19" s="147">
        <f>SUM($D$3:D19)</f>
        <v>45759</v>
      </c>
      <c r="F19" s="148">
        <f t="shared" si="1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2"/>
        <v>0</v>
      </c>
      <c r="E20" s="147">
        <f>SUM($D$3:D20)</f>
        <v>45759</v>
      </c>
      <c r="F20" s="148">
        <f t="shared" si="1"/>
        <v>10</v>
      </c>
    </row>
    <row r="21" spans="1:6" hidden="1">
      <c r="A21" s="168">
        <f>SUBTOTAL(103,B$4:B21)</f>
        <v>10</v>
      </c>
      <c r="B21" s="296"/>
      <c r="C21" s="184"/>
      <c r="D21" s="145">
        <f t="shared" si="2"/>
        <v>0</v>
      </c>
      <c r="E21" s="147">
        <f>SUM($D$3:D21)</f>
        <v>45759</v>
      </c>
      <c r="F21" s="148">
        <f t="shared" si="1"/>
        <v>10</v>
      </c>
    </row>
    <row r="22" spans="1:6" hidden="1">
      <c r="A22" s="168">
        <f>SUBTOTAL(103,B$4:B22)</f>
        <v>10</v>
      </c>
      <c r="B22" s="296"/>
      <c r="C22" s="184"/>
      <c r="D22" s="145">
        <f t="shared" si="2"/>
        <v>0</v>
      </c>
      <c r="E22" s="147">
        <f>SUM($D$3:D22)</f>
        <v>45759</v>
      </c>
      <c r="F22" s="148">
        <f t="shared" si="1"/>
        <v>10</v>
      </c>
    </row>
    <row r="23" spans="1:6" hidden="1">
      <c r="A23" s="168">
        <f>SUBTOTAL(103,B$4:B23)</f>
        <v>10</v>
      </c>
      <c r="B23" s="296"/>
      <c r="C23" s="184"/>
      <c r="D23" s="145">
        <f t="shared" si="2"/>
        <v>0</v>
      </c>
      <c r="E23" s="147">
        <f>SUM($D$3:D23)</f>
        <v>45759</v>
      </c>
      <c r="F23" s="148">
        <f t="shared" si="1"/>
        <v>10</v>
      </c>
    </row>
    <row r="24" spans="1:6" hidden="1">
      <c r="A24" s="168">
        <f>SUBTOTAL(103,B$4:B24)</f>
        <v>10</v>
      </c>
      <c r="B24" s="296"/>
      <c r="C24" s="184"/>
      <c r="D24" s="145">
        <f t="shared" si="2"/>
        <v>0</v>
      </c>
      <c r="E24" s="147">
        <f>SUM($D$3:D24)</f>
        <v>45759</v>
      </c>
      <c r="F24" s="148">
        <f t="shared" si="1"/>
        <v>10</v>
      </c>
    </row>
    <row r="25" spans="1:6" hidden="1">
      <c r="A25" s="168">
        <f>SUBTOTAL(103,B$4:B25)</f>
        <v>10</v>
      </c>
      <c r="B25" s="296"/>
      <c r="C25" s="184"/>
      <c r="D25" s="145">
        <f t="shared" si="2"/>
        <v>0</v>
      </c>
      <c r="E25" s="147">
        <f>SUM($D$3:D25)</f>
        <v>45759</v>
      </c>
      <c r="F25" s="148">
        <f t="shared" si="1"/>
        <v>10</v>
      </c>
    </row>
    <row r="26" spans="1:6" hidden="1">
      <c r="A26" s="168">
        <f>SUBTOTAL(103,B$4:B26)</f>
        <v>10</v>
      </c>
      <c r="B26" s="296"/>
      <c r="C26" s="184"/>
      <c r="D26" s="145">
        <f t="shared" si="2"/>
        <v>0</v>
      </c>
      <c r="E26" s="147">
        <f>SUM($D$3:D26)</f>
        <v>45759</v>
      </c>
      <c r="F26" s="148">
        <f t="shared" si="1"/>
        <v>10</v>
      </c>
    </row>
    <row r="27" spans="1:6" hidden="1">
      <c r="A27" s="168">
        <f>SUBTOTAL(103,B$4:B27)</f>
        <v>10</v>
      </c>
      <c r="B27" s="296"/>
      <c r="C27" s="184"/>
      <c r="D27" s="145">
        <f t="shared" si="2"/>
        <v>0</v>
      </c>
      <c r="E27" s="147">
        <f>SUM($D$3:D27)</f>
        <v>45759</v>
      </c>
      <c r="F27" s="148">
        <f t="shared" si="1"/>
        <v>10</v>
      </c>
    </row>
    <row r="28" spans="1:6" hidden="1">
      <c r="A28" s="168">
        <f>SUBTOTAL(103,B$4:B28)</f>
        <v>10</v>
      </c>
      <c r="B28" s="296"/>
      <c r="C28" s="184"/>
      <c r="D28" s="145">
        <f t="shared" si="2"/>
        <v>0</v>
      </c>
      <c r="E28" s="147">
        <f>SUM($D$3:D28)</f>
        <v>45759</v>
      </c>
      <c r="F28" s="148">
        <f t="shared" si="1"/>
        <v>10</v>
      </c>
    </row>
    <row r="29" spans="1:6" hidden="1">
      <c r="A29" s="168">
        <f>SUBTOTAL(103,B$4:B29)</f>
        <v>10</v>
      </c>
      <c r="B29" s="296"/>
      <c r="C29" s="184"/>
      <c r="D29" s="145">
        <f t="shared" si="2"/>
        <v>0</v>
      </c>
      <c r="E29" s="147">
        <f>SUM($D$3:D29)</f>
        <v>45759</v>
      </c>
      <c r="F29" s="148">
        <f t="shared" si="1"/>
        <v>10</v>
      </c>
    </row>
    <row r="30" spans="1:6" hidden="1">
      <c r="A30" s="168">
        <f>SUBTOTAL(103,B$4:B30)</f>
        <v>10</v>
      </c>
      <c r="B30" s="296"/>
      <c r="C30" s="184"/>
      <c r="D30" s="145">
        <f t="shared" si="2"/>
        <v>0</v>
      </c>
      <c r="E30" s="147">
        <f>SUM($D$3:D30)</f>
        <v>45759</v>
      </c>
      <c r="F30" s="148">
        <f t="shared" si="1"/>
        <v>10</v>
      </c>
    </row>
    <row r="31" spans="1:6" hidden="1">
      <c r="A31" s="168">
        <f>SUBTOTAL(103,B$4:B31)</f>
        <v>10</v>
      </c>
      <c r="B31" s="296"/>
      <c r="C31" s="184"/>
      <c r="D31" s="145">
        <f t="shared" si="2"/>
        <v>0</v>
      </c>
      <c r="E31" s="147">
        <f>SUM($D$3:D31)</f>
        <v>45759</v>
      </c>
      <c r="F31" s="148">
        <f t="shared" si="1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2"/>
        <v>0</v>
      </c>
      <c r="E32" s="147">
        <f>SUM($D$3:D32)</f>
        <v>45759</v>
      </c>
      <c r="F32" s="148">
        <f t="shared" si="1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2"/>
        <v>0</v>
      </c>
      <c r="E33" s="147">
        <f>SUM($D$3:D33)</f>
        <v>45759</v>
      </c>
      <c r="F33" s="148">
        <f t="shared" si="1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2"/>
        <v>0</v>
      </c>
      <c r="E34" s="147">
        <f>SUM($D$3:D34)</f>
        <v>45759</v>
      </c>
      <c r="F34" s="148">
        <f t="shared" si="1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2"/>
        <v>0</v>
      </c>
      <c r="E35" s="147">
        <f>SUM($D$3:D35)</f>
        <v>45759</v>
      </c>
      <c r="F35" s="148">
        <f t="shared" si="1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2"/>
        <v>0</v>
      </c>
      <c r="E36" s="147">
        <f>SUM($D$3:D36)</f>
        <v>45759</v>
      </c>
      <c r="F36" s="148">
        <f t="shared" si="1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2"/>
        <v>0</v>
      </c>
      <c r="E37" s="147">
        <f>SUM($D$3:D37)</f>
        <v>45759</v>
      </c>
      <c r="F37" s="148">
        <f t="shared" si="1"/>
        <v>10</v>
      </c>
    </row>
    <row r="38" spans="1:6" hidden="1">
      <c r="A38" s="168">
        <f>SUBTOTAL(103,B$4:B38)</f>
        <v>10</v>
      </c>
      <c r="B38" s="296"/>
      <c r="C38" s="184"/>
      <c r="D38" s="145">
        <f t="shared" si="2"/>
        <v>0</v>
      </c>
      <c r="E38" s="147">
        <f>SUM($D$3:D38)</f>
        <v>45759</v>
      </c>
      <c r="F38" s="148">
        <f t="shared" si="1"/>
        <v>10</v>
      </c>
    </row>
    <row r="39" spans="1:6" hidden="1">
      <c r="A39" s="168">
        <f>SUBTOTAL(103,B$4:B39)</f>
        <v>10</v>
      </c>
      <c r="B39" s="296"/>
      <c r="C39" s="184"/>
      <c r="D39" s="145">
        <f t="shared" si="2"/>
        <v>0</v>
      </c>
      <c r="E39" s="147">
        <f>SUM($D$3:D39)</f>
        <v>45759</v>
      </c>
      <c r="F39" s="148">
        <f t="shared" si="1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2"/>
        <v>0</v>
      </c>
      <c r="E40" s="147">
        <f>SUM($D$3:D40)</f>
        <v>45759</v>
      </c>
      <c r="F40" s="148">
        <f t="shared" si="1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2"/>
        <v>0</v>
      </c>
      <c r="E41" s="147">
        <f>SUM($D$3:D41)</f>
        <v>45759</v>
      </c>
      <c r="F41" s="148">
        <f t="shared" si="1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2"/>
        <v>0</v>
      </c>
      <c r="E42" s="147">
        <f>SUM($D$3:D42)</f>
        <v>45759</v>
      </c>
      <c r="F42" s="148">
        <f t="shared" si="1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2"/>
        <v>0</v>
      </c>
      <c r="E43" s="147">
        <f>SUM($D$3:D43)</f>
        <v>45759</v>
      </c>
      <c r="F43" s="148">
        <f t="shared" si="1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2"/>
        <v>0</v>
      </c>
      <c r="E44" s="147">
        <f>SUM($D$3:D44)</f>
        <v>45759</v>
      </c>
      <c r="F44" s="148">
        <f t="shared" si="1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2"/>
        <v>0</v>
      </c>
      <c r="E45" s="147">
        <f>SUM($D$3:D45)</f>
        <v>45759</v>
      </c>
      <c r="F45" s="148">
        <f t="shared" si="1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2"/>
        <v>0</v>
      </c>
      <c r="E46" s="147">
        <f>SUM($D$3:D46)</f>
        <v>45759</v>
      </c>
      <c r="F46" s="148">
        <f t="shared" si="1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2"/>
        <v>0</v>
      </c>
      <c r="E47" s="147">
        <f>SUM($D$3:D47)</f>
        <v>45759</v>
      </c>
      <c r="F47" s="148">
        <f t="shared" si="1"/>
        <v>10</v>
      </c>
    </row>
    <row r="48" spans="1:6" hidden="1">
      <c r="A48" s="168">
        <f>SUBTOTAL(103,B$4:B48)</f>
        <v>10</v>
      </c>
      <c r="B48" s="141"/>
      <c r="C48" s="184"/>
      <c r="D48" s="145">
        <f t="shared" si="2"/>
        <v>0</v>
      </c>
      <c r="E48" s="147">
        <f>SUM($D$3:D48)</f>
        <v>45759</v>
      </c>
      <c r="F48" s="148">
        <f t="shared" si="1"/>
        <v>10</v>
      </c>
    </row>
    <row r="49" spans="1:5">
      <c r="A49" s="149"/>
      <c r="B49" s="150" t="s">
        <v>243</v>
      </c>
      <c r="C49" s="151">
        <f>SUM(C4:C48)</f>
        <v>45759</v>
      </c>
      <c r="D49" s="152"/>
      <c r="E49" s="153"/>
    </row>
    <row r="50" spans="1:5">
      <c r="A50" s="512" t="s">
        <v>534</v>
      </c>
      <c r="B50" s="513"/>
      <c r="C50" s="514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S</vt:lpstr>
      <vt:lpstr>P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2025-10-28T06:04:55Z</cp:lastPrinted>
  <dcterms:created xsi:type="dcterms:W3CDTF">2024-07-22T13:09:54Z</dcterms:created>
  <dcterms:modified xsi:type="dcterms:W3CDTF">2025-10-28T08:15:06Z</dcterms:modified>
</cp:coreProperties>
</file>