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drawings/drawing3.xml" ContentType="application/vnd.openxmlformats-officedocument.drawing+xml"/>
  <Override PartName="/xl/tables/table3.xml" ContentType="application/vnd.openxmlformats-officedocument.spreadsheetml.table+xml"/>
  <Override PartName="/xl/slicers/slicer2.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tables/table4.xml" ContentType="application/vnd.openxmlformats-officedocument.spreadsheetml.table+xml"/>
  <Override PartName="/xl/drawings/drawing7.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hidePivotFieldList="1"/>
  <mc:AlternateContent xmlns:mc="http://schemas.openxmlformats.org/markup-compatibility/2006">
    <mc:Choice Requires="x15">
      <x15ac:absPath xmlns:x15ac="http://schemas.microsoft.com/office/spreadsheetml/2010/11/ac" url="https://csvratingab-my.sharepoint.com/personal/johan_wikholm_kodiakhub_com/Documents/From G Suite Drive/Kodiak/Kodiak Hub/2. Marketing/Content/Supplier Templates/Example Templates/From Ignite Procurement/"/>
    </mc:Choice>
  </mc:AlternateContent>
  <xr:revisionPtr revIDLastSave="244" documentId="13_ncr:1_{3A05B178-98D0-AB47-9019-8C0BA64D35BD}" xr6:coauthVersionLast="47" xr6:coauthVersionMax="47" xr10:uidLastSave="{1F6A7795-0B0F-8F42-AD95-6A195B02F8D0}"/>
  <bookViews>
    <workbookView xWindow="0" yWindow="500" windowWidth="28800" windowHeight="15780" tabRatio="838" xr2:uid="{5645A397-5CF3-4704-B870-A034B3586C3D}"/>
  </bookViews>
  <sheets>
    <sheet name="Instructions" sheetId="3" r:id="rId1"/>
    <sheet name="Assessment results" sheetId="5" r:id="rId2"/>
    <sheet name="Summarized ratings - Table" sheetId="11" r:id="rId3"/>
    <sheet name="Summarized ratings - Comparison" sheetId="14" r:id="rId4"/>
    <sheet name="Summarized ratings - Charts" sheetId="13" r:id="rId5"/>
    <sheet name="Questionnaire" sheetId="10" r:id="rId6"/>
    <sheet name="Parameters" sheetId="7" r:id="rId7"/>
  </sheets>
  <definedNames>
    <definedName name="Slicer_Evaluation_submit_date">#N/A</definedName>
    <definedName name="Slicer_Evaluation_submit_year">#N/A</definedName>
    <definedName name="Slicer_Evaluation_submit_year_and_month">#N/A</definedName>
    <definedName name="Slicer_Evaluation_submit_year_and_month1">#N/A</definedName>
    <definedName name="Slicer_Evaluation_submit_year1">#N/A</definedName>
    <definedName name="Slicer_Evaluation_submit_year2">#N/A</definedName>
    <definedName name="Slicer_Respondent_name">#N/A</definedName>
    <definedName name="Slicer_Respondent_name1">#N/A</definedName>
    <definedName name="Slicer_Respondent_name2">#N/A</definedName>
    <definedName name="Slicer_Spend_category">#N/A</definedName>
    <definedName name="Slicer_Spend_category1">#N/A</definedName>
    <definedName name="Slicer_Spend_category2">#N/A</definedName>
    <definedName name="Slicer_Supplier_name">#N/A</definedName>
    <definedName name="Slicer_Supplier_name1">#N/A</definedName>
    <definedName name="Slicer_Supplier_name2">#N/A</definedName>
  </definedNames>
  <calcPr calcId="191029"/>
  <pivotCaches>
    <pivotCache cacheId="7"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4:slicerCache r:id="rId16"/>
        <x14:slicerCache r:id="rId17"/>
        <x14:slicerCache r:id="rId18"/>
        <x14:slicerCache r:id="rId19"/>
        <x14:slicerCache r:id="rId20"/>
        <x14:slicerCache r:id="rId21"/>
        <x14:slicerCache r:id="rId22"/>
        <x14:slicerCache r:id="rId2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19" i="11" l="1"/>
  <c r="N218" i="11"/>
  <c r="N217" i="11"/>
  <c r="N216" i="11"/>
  <c r="N215" i="11"/>
  <c r="N214" i="11"/>
  <c r="N213" i="11"/>
  <c r="N212" i="11"/>
  <c r="N211" i="11"/>
  <c r="N210" i="11"/>
  <c r="N209" i="11"/>
  <c r="N208" i="11"/>
  <c r="N207" i="11"/>
  <c r="N206" i="11"/>
  <c r="N205" i="11"/>
  <c r="N204" i="11"/>
  <c r="N203" i="11"/>
  <c r="N202" i="11"/>
  <c r="N201" i="11"/>
  <c r="N200" i="11"/>
  <c r="N199" i="11"/>
  <c r="N198" i="11"/>
  <c r="N197" i="11"/>
  <c r="N196" i="11"/>
  <c r="N195" i="11"/>
  <c r="N194" i="11"/>
  <c r="N193" i="11"/>
  <c r="N192" i="11"/>
  <c r="N191" i="11"/>
  <c r="N190" i="11"/>
  <c r="N189" i="11"/>
  <c r="N188" i="11"/>
  <c r="N187" i="11"/>
  <c r="N186" i="11"/>
  <c r="N185" i="11"/>
  <c r="N184" i="11"/>
  <c r="N183" i="11"/>
  <c r="N182" i="11"/>
  <c r="N181" i="11"/>
  <c r="N180" i="11"/>
  <c r="N179" i="11"/>
  <c r="N178" i="11"/>
  <c r="N177" i="11"/>
  <c r="N176" i="11"/>
  <c r="N175" i="11"/>
  <c r="N174" i="11"/>
  <c r="N173" i="11"/>
  <c r="N172" i="11"/>
  <c r="N171" i="11"/>
  <c r="N170" i="11"/>
  <c r="N169" i="11"/>
  <c r="N168" i="11"/>
  <c r="N167" i="11"/>
  <c r="N166" i="11"/>
  <c r="N165" i="11"/>
  <c r="N164" i="11"/>
  <c r="N163" i="11"/>
  <c r="N162" i="11"/>
  <c r="N161" i="11"/>
  <c r="N160" i="11"/>
  <c r="N159" i="11"/>
  <c r="N158" i="11"/>
  <c r="N157" i="11"/>
  <c r="N156" i="11"/>
  <c r="N155" i="11"/>
  <c r="N154" i="11"/>
  <c r="N153" i="11"/>
  <c r="N152" i="11"/>
  <c r="N151" i="11"/>
  <c r="N150" i="11"/>
  <c r="N149" i="11"/>
  <c r="N148" i="11"/>
  <c r="N147" i="11"/>
  <c r="N146" i="11"/>
  <c r="N145" i="11"/>
  <c r="N144" i="11"/>
  <c r="N143" i="11"/>
  <c r="N142" i="11"/>
  <c r="N141" i="11"/>
  <c r="N140" i="11"/>
  <c r="N139" i="11"/>
  <c r="N138" i="11"/>
  <c r="N137" i="11"/>
  <c r="N136" i="11"/>
  <c r="N135" i="11"/>
  <c r="N134" i="11"/>
  <c r="N133" i="11"/>
  <c r="N132" i="11"/>
  <c r="N131" i="11"/>
  <c r="N130" i="11"/>
  <c r="N129" i="11"/>
  <c r="N128" i="11"/>
  <c r="N127" i="11"/>
  <c r="N126" i="11"/>
  <c r="N125" i="11"/>
  <c r="N124" i="11"/>
  <c r="N123" i="11"/>
  <c r="N122" i="11"/>
  <c r="N121" i="11"/>
  <c r="N120" i="11"/>
  <c r="N119" i="11"/>
  <c r="N118" i="11"/>
  <c r="N117" i="11"/>
  <c r="N116" i="11"/>
  <c r="N115" i="11"/>
  <c r="N114" i="11"/>
  <c r="N113" i="11"/>
  <c r="N112" i="11"/>
  <c r="N111" i="11"/>
  <c r="N110" i="11"/>
  <c r="N109" i="11"/>
  <c r="N108" i="11"/>
  <c r="N107" i="11"/>
  <c r="N106" i="11"/>
  <c r="N105" i="11"/>
  <c r="N104" i="11"/>
  <c r="N103" i="11"/>
  <c r="N102" i="11"/>
  <c r="N101" i="11"/>
  <c r="N100" i="11"/>
  <c r="N99" i="11"/>
  <c r="N98" i="11"/>
  <c r="N97" i="11"/>
  <c r="N96" i="11"/>
  <c r="N95" i="11"/>
  <c r="N94" i="11"/>
  <c r="N93" i="11"/>
  <c r="N92" i="11"/>
  <c r="N91" i="11"/>
  <c r="N90" i="11"/>
  <c r="N89" i="11"/>
  <c r="N88" i="11"/>
  <c r="N87" i="11"/>
  <c r="N86" i="11"/>
  <c r="N85" i="11"/>
  <c r="N84" i="11"/>
  <c r="N83" i="11"/>
  <c r="N82" i="11"/>
  <c r="N81" i="11"/>
  <c r="N80" i="11"/>
  <c r="N79" i="11"/>
  <c r="N78" i="11"/>
  <c r="N77" i="11"/>
  <c r="N76" i="11"/>
  <c r="N75" i="11"/>
  <c r="N74" i="11"/>
  <c r="N73" i="11"/>
  <c r="N72" i="11"/>
  <c r="N71" i="11"/>
  <c r="N70" i="11"/>
  <c r="N69" i="11"/>
  <c r="N68" i="11"/>
  <c r="N67" i="11"/>
  <c r="N66" i="11"/>
  <c r="N65" i="11"/>
  <c r="N64" i="11"/>
  <c r="N63" i="11"/>
  <c r="N62" i="11"/>
  <c r="N61" i="11"/>
  <c r="N60" i="11"/>
  <c r="N59" i="11"/>
  <c r="N58" i="11"/>
  <c r="N57" i="11"/>
  <c r="N56" i="11"/>
  <c r="N55" i="11"/>
  <c r="N54" i="11"/>
  <c r="N53" i="11"/>
  <c r="N52" i="11"/>
  <c r="N51" i="11"/>
  <c r="N50" i="11"/>
  <c r="N49" i="11"/>
  <c r="N48" i="11"/>
  <c r="N47" i="11"/>
  <c r="N46" i="11"/>
  <c r="N45" i="11"/>
  <c r="N44" i="11"/>
  <c r="N43" i="11"/>
  <c r="N42" i="11"/>
  <c r="N41" i="11"/>
  <c r="N40" i="11"/>
  <c r="N39" i="11"/>
  <c r="N38" i="11"/>
  <c r="N37" i="11"/>
  <c r="N36" i="11"/>
  <c r="N35" i="11"/>
  <c r="N34" i="11"/>
  <c r="N33" i="11"/>
  <c r="N32" i="11"/>
  <c r="N31" i="11"/>
  <c r="N30" i="11"/>
  <c r="N29" i="11"/>
  <c r="N28" i="11"/>
  <c r="N27" i="11"/>
  <c r="N26" i="11"/>
  <c r="N25" i="11"/>
  <c r="N24" i="11"/>
  <c r="N23" i="11"/>
  <c r="N22" i="11"/>
  <c r="N21" i="11"/>
  <c r="N20" i="11"/>
  <c r="D25" i="10"/>
  <c r="D24" i="10"/>
  <c r="D23" i="10"/>
  <c r="D22" i="10"/>
  <c r="D21" i="10"/>
  <c r="D20" i="10"/>
  <c r="D19" i="10"/>
  <c r="D18" i="10"/>
  <c r="D17" i="10"/>
  <c r="D16" i="10"/>
  <c r="D15" i="10"/>
  <c r="D14" i="10"/>
  <c r="D13" i="10"/>
  <c r="C21" i="14"/>
  <c r="T219" i="11"/>
  <c r="S219" i="11"/>
  <c r="R219" i="11"/>
  <c r="Q219" i="11"/>
  <c r="P219" i="11"/>
  <c r="O219" i="11"/>
  <c r="M219" i="11"/>
  <c r="L219" i="11"/>
  <c r="K219" i="11"/>
  <c r="J219" i="11"/>
  <c r="I219" i="11"/>
  <c r="H219" i="11"/>
  <c r="E219" i="11"/>
  <c r="D219" i="11"/>
  <c r="C219" i="11"/>
  <c r="B219" i="11"/>
  <c r="T218" i="11"/>
  <c r="S218" i="11"/>
  <c r="R218" i="11"/>
  <c r="Q218" i="11"/>
  <c r="P218" i="11"/>
  <c r="O218" i="11"/>
  <c r="M218" i="11"/>
  <c r="L218" i="11"/>
  <c r="K218" i="11"/>
  <c r="J218" i="11"/>
  <c r="I218" i="11"/>
  <c r="H218" i="11"/>
  <c r="E218" i="11"/>
  <c r="D218" i="11"/>
  <c r="C218" i="11"/>
  <c r="B218" i="11"/>
  <c r="T217" i="11"/>
  <c r="S217" i="11"/>
  <c r="R217" i="11"/>
  <c r="Q217" i="11"/>
  <c r="P217" i="11"/>
  <c r="O217" i="11"/>
  <c r="M217" i="11"/>
  <c r="L217" i="11"/>
  <c r="K217" i="11"/>
  <c r="J217" i="11"/>
  <c r="I217" i="11"/>
  <c r="H217" i="11"/>
  <c r="E217" i="11"/>
  <c r="D217" i="11"/>
  <c r="C217" i="11"/>
  <c r="B217" i="11"/>
  <c r="T216" i="11"/>
  <c r="S216" i="11"/>
  <c r="R216" i="11"/>
  <c r="Q216" i="11"/>
  <c r="P216" i="11"/>
  <c r="O216" i="11"/>
  <c r="M216" i="11"/>
  <c r="L216" i="11"/>
  <c r="K216" i="11"/>
  <c r="J216" i="11"/>
  <c r="I216" i="11"/>
  <c r="H216" i="11"/>
  <c r="E216" i="11"/>
  <c r="D216" i="11"/>
  <c r="C216" i="11"/>
  <c r="B216" i="11"/>
  <c r="T215" i="11"/>
  <c r="S215" i="11"/>
  <c r="R215" i="11"/>
  <c r="Q215" i="11"/>
  <c r="P215" i="11"/>
  <c r="O215" i="11"/>
  <c r="M215" i="11"/>
  <c r="L215" i="11"/>
  <c r="K215" i="11"/>
  <c r="J215" i="11"/>
  <c r="I215" i="11"/>
  <c r="H215" i="11"/>
  <c r="E215" i="11"/>
  <c r="D215" i="11"/>
  <c r="C215" i="11"/>
  <c r="B215" i="11"/>
  <c r="T214" i="11"/>
  <c r="S214" i="11"/>
  <c r="R214" i="11"/>
  <c r="Q214" i="11"/>
  <c r="P214" i="11"/>
  <c r="O214" i="11"/>
  <c r="M214" i="11"/>
  <c r="L214" i="11"/>
  <c r="K214" i="11"/>
  <c r="J214" i="11"/>
  <c r="I214" i="11"/>
  <c r="H214" i="11"/>
  <c r="E214" i="11"/>
  <c r="D214" i="11"/>
  <c r="C214" i="11"/>
  <c r="B214" i="11"/>
  <c r="T213" i="11"/>
  <c r="S213" i="11"/>
  <c r="R213" i="11"/>
  <c r="Q213" i="11"/>
  <c r="P213" i="11"/>
  <c r="O213" i="11"/>
  <c r="M213" i="11"/>
  <c r="L213" i="11"/>
  <c r="K213" i="11"/>
  <c r="J213" i="11"/>
  <c r="I213" i="11"/>
  <c r="H213" i="11"/>
  <c r="E213" i="11"/>
  <c r="D213" i="11"/>
  <c r="C213" i="11"/>
  <c r="B213" i="11"/>
  <c r="T212" i="11"/>
  <c r="S212" i="11"/>
  <c r="R212" i="11"/>
  <c r="Q212" i="11"/>
  <c r="P212" i="11"/>
  <c r="O212" i="11"/>
  <c r="M212" i="11"/>
  <c r="L212" i="11"/>
  <c r="K212" i="11"/>
  <c r="J212" i="11"/>
  <c r="I212" i="11"/>
  <c r="H212" i="11"/>
  <c r="E212" i="11"/>
  <c r="D212" i="11"/>
  <c r="C212" i="11"/>
  <c r="B212" i="11"/>
  <c r="T211" i="11"/>
  <c r="S211" i="11"/>
  <c r="R211" i="11"/>
  <c r="Q211" i="11"/>
  <c r="P211" i="11"/>
  <c r="O211" i="11"/>
  <c r="M211" i="11"/>
  <c r="L211" i="11"/>
  <c r="K211" i="11"/>
  <c r="J211" i="11"/>
  <c r="I211" i="11"/>
  <c r="H211" i="11"/>
  <c r="E211" i="11"/>
  <c r="D211" i="11"/>
  <c r="C211" i="11"/>
  <c r="B211" i="11"/>
  <c r="T210" i="11"/>
  <c r="S210" i="11"/>
  <c r="R210" i="11"/>
  <c r="Q210" i="11"/>
  <c r="P210" i="11"/>
  <c r="O210" i="11"/>
  <c r="M210" i="11"/>
  <c r="L210" i="11"/>
  <c r="K210" i="11"/>
  <c r="J210" i="11"/>
  <c r="I210" i="11"/>
  <c r="H210" i="11"/>
  <c r="E210" i="11"/>
  <c r="D210" i="11"/>
  <c r="C210" i="11"/>
  <c r="B210" i="11"/>
  <c r="T209" i="11"/>
  <c r="S209" i="11"/>
  <c r="R209" i="11"/>
  <c r="Q209" i="11"/>
  <c r="P209" i="11"/>
  <c r="O209" i="11"/>
  <c r="M209" i="11"/>
  <c r="L209" i="11"/>
  <c r="K209" i="11"/>
  <c r="J209" i="11"/>
  <c r="I209" i="11"/>
  <c r="H209" i="11"/>
  <c r="E209" i="11"/>
  <c r="D209" i="11"/>
  <c r="C209" i="11"/>
  <c r="B209" i="11"/>
  <c r="T208" i="11"/>
  <c r="S208" i="11"/>
  <c r="R208" i="11"/>
  <c r="Q208" i="11"/>
  <c r="P208" i="11"/>
  <c r="O208" i="11"/>
  <c r="M208" i="11"/>
  <c r="L208" i="11"/>
  <c r="K208" i="11"/>
  <c r="J208" i="11"/>
  <c r="I208" i="11"/>
  <c r="H208" i="11"/>
  <c r="E208" i="11"/>
  <c r="D208" i="11"/>
  <c r="C208" i="11"/>
  <c r="B208" i="11"/>
  <c r="T207" i="11"/>
  <c r="S207" i="11"/>
  <c r="R207" i="11"/>
  <c r="Q207" i="11"/>
  <c r="P207" i="11"/>
  <c r="O207" i="11"/>
  <c r="M207" i="11"/>
  <c r="L207" i="11"/>
  <c r="K207" i="11"/>
  <c r="J207" i="11"/>
  <c r="I207" i="11"/>
  <c r="H207" i="11"/>
  <c r="E207" i="11"/>
  <c r="D207" i="11"/>
  <c r="C207" i="11"/>
  <c r="B207" i="11"/>
  <c r="T206" i="11"/>
  <c r="S206" i="11"/>
  <c r="R206" i="11"/>
  <c r="Q206" i="11"/>
  <c r="P206" i="11"/>
  <c r="O206" i="11"/>
  <c r="M206" i="11"/>
  <c r="L206" i="11"/>
  <c r="K206" i="11"/>
  <c r="J206" i="11"/>
  <c r="I206" i="11"/>
  <c r="H206" i="11"/>
  <c r="E206" i="11"/>
  <c r="D206" i="11"/>
  <c r="C206" i="11"/>
  <c r="B206" i="11"/>
  <c r="T205" i="11"/>
  <c r="S205" i="11"/>
  <c r="R205" i="11"/>
  <c r="Q205" i="11"/>
  <c r="P205" i="11"/>
  <c r="O205" i="11"/>
  <c r="M205" i="11"/>
  <c r="L205" i="11"/>
  <c r="K205" i="11"/>
  <c r="J205" i="11"/>
  <c r="I205" i="11"/>
  <c r="H205" i="11"/>
  <c r="E205" i="11"/>
  <c r="D205" i="11"/>
  <c r="C205" i="11"/>
  <c r="B205" i="11"/>
  <c r="T204" i="11"/>
  <c r="S204" i="11"/>
  <c r="R204" i="11"/>
  <c r="Q204" i="11"/>
  <c r="P204" i="11"/>
  <c r="O204" i="11"/>
  <c r="M204" i="11"/>
  <c r="L204" i="11"/>
  <c r="K204" i="11"/>
  <c r="J204" i="11"/>
  <c r="I204" i="11"/>
  <c r="H204" i="11"/>
  <c r="E204" i="11"/>
  <c r="D204" i="11"/>
  <c r="C204" i="11"/>
  <c r="B204" i="11"/>
  <c r="T203" i="11"/>
  <c r="S203" i="11"/>
  <c r="R203" i="11"/>
  <c r="Q203" i="11"/>
  <c r="P203" i="11"/>
  <c r="O203" i="11"/>
  <c r="M203" i="11"/>
  <c r="L203" i="11"/>
  <c r="K203" i="11"/>
  <c r="J203" i="11"/>
  <c r="I203" i="11"/>
  <c r="H203" i="11"/>
  <c r="E203" i="11"/>
  <c r="D203" i="11"/>
  <c r="C203" i="11"/>
  <c r="B203" i="11"/>
  <c r="T202" i="11"/>
  <c r="S202" i="11"/>
  <c r="R202" i="11"/>
  <c r="Q202" i="11"/>
  <c r="P202" i="11"/>
  <c r="O202" i="11"/>
  <c r="M202" i="11"/>
  <c r="L202" i="11"/>
  <c r="K202" i="11"/>
  <c r="J202" i="11"/>
  <c r="I202" i="11"/>
  <c r="H202" i="11"/>
  <c r="E202" i="11"/>
  <c r="D202" i="11"/>
  <c r="C202" i="11"/>
  <c r="B202" i="11"/>
  <c r="T201" i="11"/>
  <c r="S201" i="11"/>
  <c r="R201" i="11"/>
  <c r="Q201" i="11"/>
  <c r="P201" i="11"/>
  <c r="O201" i="11"/>
  <c r="M201" i="11"/>
  <c r="L201" i="11"/>
  <c r="K201" i="11"/>
  <c r="J201" i="11"/>
  <c r="I201" i="11"/>
  <c r="H201" i="11"/>
  <c r="E201" i="11"/>
  <c r="D201" i="11"/>
  <c r="C201" i="11"/>
  <c r="B201" i="11"/>
  <c r="T200" i="11"/>
  <c r="S200" i="11"/>
  <c r="R200" i="11"/>
  <c r="Q200" i="11"/>
  <c r="P200" i="11"/>
  <c r="O200" i="11"/>
  <c r="M200" i="11"/>
  <c r="L200" i="11"/>
  <c r="K200" i="11"/>
  <c r="J200" i="11"/>
  <c r="I200" i="11"/>
  <c r="H200" i="11"/>
  <c r="E200" i="11"/>
  <c r="D200" i="11"/>
  <c r="C200" i="11"/>
  <c r="B200" i="11"/>
  <c r="T199" i="11"/>
  <c r="S199" i="11"/>
  <c r="R199" i="11"/>
  <c r="Q199" i="11"/>
  <c r="P199" i="11"/>
  <c r="O199" i="11"/>
  <c r="M199" i="11"/>
  <c r="L199" i="11"/>
  <c r="K199" i="11"/>
  <c r="J199" i="11"/>
  <c r="I199" i="11"/>
  <c r="H199" i="11"/>
  <c r="E199" i="11"/>
  <c r="D199" i="11"/>
  <c r="C199" i="11"/>
  <c r="B199" i="11"/>
  <c r="T198" i="11"/>
  <c r="S198" i="11"/>
  <c r="R198" i="11"/>
  <c r="Q198" i="11"/>
  <c r="P198" i="11"/>
  <c r="O198" i="11"/>
  <c r="M198" i="11"/>
  <c r="L198" i="11"/>
  <c r="K198" i="11"/>
  <c r="J198" i="11"/>
  <c r="I198" i="11"/>
  <c r="H198" i="11"/>
  <c r="E198" i="11"/>
  <c r="D198" i="11"/>
  <c r="C198" i="11"/>
  <c r="B198" i="11"/>
  <c r="T197" i="11"/>
  <c r="S197" i="11"/>
  <c r="R197" i="11"/>
  <c r="Q197" i="11"/>
  <c r="P197" i="11"/>
  <c r="O197" i="11"/>
  <c r="M197" i="11"/>
  <c r="L197" i="11"/>
  <c r="K197" i="11"/>
  <c r="J197" i="11"/>
  <c r="I197" i="11"/>
  <c r="H197" i="11"/>
  <c r="E197" i="11"/>
  <c r="D197" i="11"/>
  <c r="C197" i="11"/>
  <c r="B197" i="11"/>
  <c r="T196" i="11"/>
  <c r="S196" i="11"/>
  <c r="R196" i="11"/>
  <c r="Q196" i="11"/>
  <c r="P196" i="11"/>
  <c r="O196" i="11"/>
  <c r="M196" i="11"/>
  <c r="L196" i="11"/>
  <c r="K196" i="11"/>
  <c r="J196" i="11"/>
  <c r="I196" i="11"/>
  <c r="H196" i="11"/>
  <c r="E196" i="11"/>
  <c r="D196" i="11"/>
  <c r="C196" i="11"/>
  <c r="B196" i="11"/>
  <c r="T195" i="11"/>
  <c r="S195" i="11"/>
  <c r="R195" i="11"/>
  <c r="Q195" i="11"/>
  <c r="P195" i="11"/>
  <c r="O195" i="11"/>
  <c r="M195" i="11"/>
  <c r="L195" i="11"/>
  <c r="K195" i="11"/>
  <c r="J195" i="11"/>
  <c r="I195" i="11"/>
  <c r="H195" i="11"/>
  <c r="E195" i="11"/>
  <c r="D195" i="11"/>
  <c r="C195" i="11"/>
  <c r="B195" i="11"/>
  <c r="T194" i="11"/>
  <c r="S194" i="11"/>
  <c r="R194" i="11"/>
  <c r="Q194" i="11"/>
  <c r="P194" i="11"/>
  <c r="O194" i="11"/>
  <c r="M194" i="11"/>
  <c r="L194" i="11"/>
  <c r="K194" i="11"/>
  <c r="J194" i="11"/>
  <c r="I194" i="11"/>
  <c r="H194" i="11"/>
  <c r="E194" i="11"/>
  <c r="D194" i="11"/>
  <c r="C194" i="11"/>
  <c r="B194" i="11"/>
  <c r="T193" i="11"/>
  <c r="S193" i="11"/>
  <c r="R193" i="11"/>
  <c r="Q193" i="11"/>
  <c r="P193" i="11"/>
  <c r="O193" i="11"/>
  <c r="M193" i="11"/>
  <c r="L193" i="11"/>
  <c r="K193" i="11"/>
  <c r="J193" i="11"/>
  <c r="I193" i="11"/>
  <c r="H193" i="11"/>
  <c r="E193" i="11"/>
  <c r="D193" i="11"/>
  <c r="C193" i="11"/>
  <c r="B193" i="11"/>
  <c r="T192" i="11"/>
  <c r="S192" i="11"/>
  <c r="R192" i="11"/>
  <c r="Q192" i="11"/>
  <c r="P192" i="11"/>
  <c r="O192" i="11"/>
  <c r="M192" i="11"/>
  <c r="L192" i="11"/>
  <c r="K192" i="11"/>
  <c r="J192" i="11"/>
  <c r="I192" i="11"/>
  <c r="H192" i="11"/>
  <c r="E192" i="11"/>
  <c r="D192" i="11"/>
  <c r="C192" i="11"/>
  <c r="B192" i="11"/>
  <c r="T191" i="11"/>
  <c r="S191" i="11"/>
  <c r="R191" i="11"/>
  <c r="Q191" i="11"/>
  <c r="P191" i="11"/>
  <c r="O191" i="11"/>
  <c r="M191" i="11"/>
  <c r="L191" i="11"/>
  <c r="K191" i="11"/>
  <c r="J191" i="11"/>
  <c r="I191" i="11"/>
  <c r="H191" i="11"/>
  <c r="E191" i="11"/>
  <c r="D191" i="11"/>
  <c r="C191" i="11"/>
  <c r="B191" i="11"/>
  <c r="T190" i="11"/>
  <c r="S190" i="11"/>
  <c r="R190" i="11"/>
  <c r="Q190" i="11"/>
  <c r="P190" i="11"/>
  <c r="O190" i="11"/>
  <c r="M190" i="11"/>
  <c r="L190" i="11"/>
  <c r="K190" i="11"/>
  <c r="J190" i="11"/>
  <c r="I190" i="11"/>
  <c r="H190" i="11"/>
  <c r="E190" i="11"/>
  <c r="D190" i="11"/>
  <c r="C190" i="11"/>
  <c r="B190" i="11"/>
  <c r="T189" i="11"/>
  <c r="S189" i="11"/>
  <c r="R189" i="11"/>
  <c r="Q189" i="11"/>
  <c r="P189" i="11"/>
  <c r="O189" i="11"/>
  <c r="M189" i="11"/>
  <c r="L189" i="11"/>
  <c r="K189" i="11"/>
  <c r="J189" i="11"/>
  <c r="I189" i="11"/>
  <c r="H189" i="11"/>
  <c r="E189" i="11"/>
  <c r="D189" i="11"/>
  <c r="C189" i="11"/>
  <c r="B189" i="11"/>
  <c r="T188" i="11"/>
  <c r="S188" i="11"/>
  <c r="R188" i="11"/>
  <c r="Q188" i="11"/>
  <c r="P188" i="11"/>
  <c r="O188" i="11"/>
  <c r="M188" i="11"/>
  <c r="L188" i="11"/>
  <c r="K188" i="11"/>
  <c r="J188" i="11"/>
  <c r="I188" i="11"/>
  <c r="H188" i="11"/>
  <c r="E188" i="11"/>
  <c r="D188" i="11"/>
  <c r="C188" i="11"/>
  <c r="B188" i="11"/>
  <c r="T187" i="11"/>
  <c r="S187" i="11"/>
  <c r="R187" i="11"/>
  <c r="Q187" i="11"/>
  <c r="P187" i="11"/>
  <c r="O187" i="11"/>
  <c r="M187" i="11"/>
  <c r="L187" i="11"/>
  <c r="K187" i="11"/>
  <c r="J187" i="11"/>
  <c r="I187" i="11"/>
  <c r="H187" i="11"/>
  <c r="E187" i="11"/>
  <c r="D187" i="11"/>
  <c r="C187" i="11"/>
  <c r="B187" i="11"/>
  <c r="T186" i="11"/>
  <c r="S186" i="11"/>
  <c r="R186" i="11"/>
  <c r="Q186" i="11"/>
  <c r="P186" i="11"/>
  <c r="O186" i="11"/>
  <c r="M186" i="11"/>
  <c r="L186" i="11"/>
  <c r="K186" i="11"/>
  <c r="J186" i="11"/>
  <c r="I186" i="11"/>
  <c r="H186" i="11"/>
  <c r="E186" i="11"/>
  <c r="D186" i="11"/>
  <c r="C186" i="11"/>
  <c r="B186" i="11"/>
  <c r="T185" i="11"/>
  <c r="S185" i="11"/>
  <c r="R185" i="11"/>
  <c r="Q185" i="11"/>
  <c r="P185" i="11"/>
  <c r="O185" i="11"/>
  <c r="M185" i="11"/>
  <c r="L185" i="11"/>
  <c r="K185" i="11"/>
  <c r="J185" i="11"/>
  <c r="I185" i="11"/>
  <c r="H185" i="11"/>
  <c r="E185" i="11"/>
  <c r="D185" i="11"/>
  <c r="C185" i="11"/>
  <c r="B185" i="11"/>
  <c r="T184" i="11"/>
  <c r="S184" i="11"/>
  <c r="R184" i="11"/>
  <c r="Q184" i="11"/>
  <c r="P184" i="11"/>
  <c r="O184" i="11"/>
  <c r="M184" i="11"/>
  <c r="L184" i="11"/>
  <c r="K184" i="11"/>
  <c r="J184" i="11"/>
  <c r="I184" i="11"/>
  <c r="H184" i="11"/>
  <c r="E184" i="11"/>
  <c r="D184" i="11"/>
  <c r="C184" i="11"/>
  <c r="B184" i="11"/>
  <c r="T183" i="11"/>
  <c r="S183" i="11"/>
  <c r="R183" i="11"/>
  <c r="Q183" i="11"/>
  <c r="P183" i="11"/>
  <c r="O183" i="11"/>
  <c r="M183" i="11"/>
  <c r="L183" i="11"/>
  <c r="K183" i="11"/>
  <c r="J183" i="11"/>
  <c r="I183" i="11"/>
  <c r="H183" i="11"/>
  <c r="E183" i="11"/>
  <c r="D183" i="11"/>
  <c r="C183" i="11"/>
  <c r="B183" i="11"/>
  <c r="T182" i="11"/>
  <c r="S182" i="11"/>
  <c r="R182" i="11"/>
  <c r="Q182" i="11"/>
  <c r="P182" i="11"/>
  <c r="O182" i="11"/>
  <c r="M182" i="11"/>
  <c r="L182" i="11"/>
  <c r="K182" i="11"/>
  <c r="J182" i="11"/>
  <c r="I182" i="11"/>
  <c r="H182" i="11"/>
  <c r="E182" i="11"/>
  <c r="D182" i="11"/>
  <c r="C182" i="11"/>
  <c r="B182" i="11"/>
  <c r="T181" i="11"/>
  <c r="S181" i="11"/>
  <c r="R181" i="11"/>
  <c r="Q181" i="11"/>
  <c r="P181" i="11"/>
  <c r="O181" i="11"/>
  <c r="M181" i="11"/>
  <c r="L181" i="11"/>
  <c r="K181" i="11"/>
  <c r="J181" i="11"/>
  <c r="I181" i="11"/>
  <c r="H181" i="11"/>
  <c r="E181" i="11"/>
  <c r="D181" i="11"/>
  <c r="C181" i="11"/>
  <c r="B181" i="11"/>
  <c r="T180" i="11"/>
  <c r="S180" i="11"/>
  <c r="R180" i="11"/>
  <c r="Q180" i="11"/>
  <c r="P180" i="11"/>
  <c r="O180" i="11"/>
  <c r="M180" i="11"/>
  <c r="L180" i="11"/>
  <c r="K180" i="11"/>
  <c r="J180" i="11"/>
  <c r="I180" i="11"/>
  <c r="H180" i="11"/>
  <c r="E180" i="11"/>
  <c r="D180" i="11"/>
  <c r="C180" i="11"/>
  <c r="B180" i="11"/>
  <c r="T179" i="11"/>
  <c r="S179" i="11"/>
  <c r="R179" i="11"/>
  <c r="Q179" i="11"/>
  <c r="P179" i="11"/>
  <c r="O179" i="11"/>
  <c r="M179" i="11"/>
  <c r="L179" i="11"/>
  <c r="K179" i="11"/>
  <c r="J179" i="11"/>
  <c r="I179" i="11"/>
  <c r="H179" i="11"/>
  <c r="E179" i="11"/>
  <c r="D179" i="11"/>
  <c r="C179" i="11"/>
  <c r="B179" i="11"/>
  <c r="T178" i="11"/>
  <c r="S178" i="11"/>
  <c r="R178" i="11"/>
  <c r="Q178" i="11"/>
  <c r="P178" i="11"/>
  <c r="O178" i="11"/>
  <c r="M178" i="11"/>
  <c r="L178" i="11"/>
  <c r="K178" i="11"/>
  <c r="J178" i="11"/>
  <c r="I178" i="11"/>
  <c r="H178" i="11"/>
  <c r="E178" i="11"/>
  <c r="D178" i="11"/>
  <c r="C178" i="11"/>
  <c r="B178" i="11"/>
  <c r="T177" i="11"/>
  <c r="S177" i="11"/>
  <c r="R177" i="11"/>
  <c r="Q177" i="11"/>
  <c r="P177" i="11"/>
  <c r="O177" i="11"/>
  <c r="M177" i="11"/>
  <c r="L177" i="11"/>
  <c r="K177" i="11"/>
  <c r="J177" i="11"/>
  <c r="I177" i="11"/>
  <c r="H177" i="11"/>
  <c r="E177" i="11"/>
  <c r="D177" i="11"/>
  <c r="C177" i="11"/>
  <c r="B177" i="11"/>
  <c r="T176" i="11"/>
  <c r="S176" i="11"/>
  <c r="R176" i="11"/>
  <c r="Q176" i="11"/>
  <c r="P176" i="11"/>
  <c r="O176" i="11"/>
  <c r="M176" i="11"/>
  <c r="L176" i="11"/>
  <c r="K176" i="11"/>
  <c r="J176" i="11"/>
  <c r="I176" i="11"/>
  <c r="H176" i="11"/>
  <c r="E176" i="11"/>
  <c r="D176" i="11"/>
  <c r="C176" i="11"/>
  <c r="B176" i="11"/>
  <c r="T175" i="11"/>
  <c r="S175" i="11"/>
  <c r="R175" i="11"/>
  <c r="Q175" i="11"/>
  <c r="P175" i="11"/>
  <c r="O175" i="11"/>
  <c r="M175" i="11"/>
  <c r="L175" i="11"/>
  <c r="K175" i="11"/>
  <c r="J175" i="11"/>
  <c r="I175" i="11"/>
  <c r="H175" i="11"/>
  <c r="E175" i="11"/>
  <c r="D175" i="11"/>
  <c r="C175" i="11"/>
  <c r="B175" i="11"/>
  <c r="T174" i="11"/>
  <c r="S174" i="11"/>
  <c r="R174" i="11"/>
  <c r="Q174" i="11"/>
  <c r="P174" i="11"/>
  <c r="O174" i="11"/>
  <c r="M174" i="11"/>
  <c r="L174" i="11"/>
  <c r="K174" i="11"/>
  <c r="J174" i="11"/>
  <c r="I174" i="11"/>
  <c r="H174" i="11"/>
  <c r="E174" i="11"/>
  <c r="D174" i="11"/>
  <c r="C174" i="11"/>
  <c r="B174" i="11"/>
  <c r="T173" i="11"/>
  <c r="S173" i="11"/>
  <c r="R173" i="11"/>
  <c r="Q173" i="11"/>
  <c r="P173" i="11"/>
  <c r="O173" i="11"/>
  <c r="M173" i="11"/>
  <c r="L173" i="11"/>
  <c r="K173" i="11"/>
  <c r="J173" i="11"/>
  <c r="I173" i="11"/>
  <c r="H173" i="11"/>
  <c r="E173" i="11"/>
  <c r="D173" i="11"/>
  <c r="C173" i="11"/>
  <c r="B173" i="11"/>
  <c r="T172" i="11"/>
  <c r="S172" i="11"/>
  <c r="R172" i="11"/>
  <c r="Q172" i="11"/>
  <c r="P172" i="11"/>
  <c r="O172" i="11"/>
  <c r="M172" i="11"/>
  <c r="L172" i="11"/>
  <c r="K172" i="11"/>
  <c r="J172" i="11"/>
  <c r="I172" i="11"/>
  <c r="H172" i="11"/>
  <c r="E172" i="11"/>
  <c r="D172" i="11"/>
  <c r="C172" i="11"/>
  <c r="B172" i="11"/>
  <c r="T171" i="11"/>
  <c r="S171" i="11"/>
  <c r="R171" i="11"/>
  <c r="Q171" i="11"/>
  <c r="P171" i="11"/>
  <c r="O171" i="11"/>
  <c r="M171" i="11"/>
  <c r="L171" i="11"/>
  <c r="K171" i="11"/>
  <c r="J171" i="11"/>
  <c r="I171" i="11"/>
  <c r="H171" i="11"/>
  <c r="E171" i="11"/>
  <c r="D171" i="11"/>
  <c r="C171" i="11"/>
  <c r="B171" i="11"/>
  <c r="T170" i="11"/>
  <c r="S170" i="11"/>
  <c r="R170" i="11"/>
  <c r="Q170" i="11"/>
  <c r="P170" i="11"/>
  <c r="O170" i="11"/>
  <c r="M170" i="11"/>
  <c r="L170" i="11"/>
  <c r="K170" i="11"/>
  <c r="J170" i="11"/>
  <c r="I170" i="11"/>
  <c r="H170" i="11"/>
  <c r="E170" i="11"/>
  <c r="D170" i="11"/>
  <c r="C170" i="11"/>
  <c r="B170" i="11"/>
  <c r="T169" i="11"/>
  <c r="S169" i="11"/>
  <c r="R169" i="11"/>
  <c r="Q169" i="11"/>
  <c r="P169" i="11"/>
  <c r="O169" i="11"/>
  <c r="M169" i="11"/>
  <c r="L169" i="11"/>
  <c r="K169" i="11"/>
  <c r="J169" i="11"/>
  <c r="I169" i="11"/>
  <c r="H169" i="11"/>
  <c r="E169" i="11"/>
  <c r="D169" i="11"/>
  <c r="C169" i="11"/>
  <c r="B169" i="11"/>
  <c r="T168" i="11"/>
  <c r="S168" i="11"/>
  <c r="R168" i="11"/>
  <c r="Q168" i="11"/>
  <c r="P168" i="11"/>
  <c r="O168" i="11"/>
  <c r="M168" i="11"/>
  <c r="L168" i="11"/>
  <c r="K168" i="11"/>
  <c r="J168" i="11"/>
  <c r="I168" i="11"/>
  <c r="H168" i="11"/>
  <c r="E168" i="11"/>
  <c r="D168" i="11"/>
  <c r="C168" i="11"/>
  <c r="B168" i="11"/>
  <c r="T167" i="11"/>
  <c r="S167" i="11"/>
  <c r="R167" i="11"/>
  <c r="Q167" i="11"/>
  <c r="P167" i="11"/>
  <c r="O167" i="11"/>
  <c r="M167" i="11"/>
  <c r="L167" i="11"/>
  <c r="K167" i="11"/>
  <c r="J167" i="11"/>
  <c r="I167" i="11"/>
  <c r="H167" i="11"/>
  <c r="E167" i="11"/>
  <c r="D167" i="11"/>
  <c r="C167" i="11"/>
  <c r="B167" i="11"/>
  <c r="T166" i="11"/>
  <c r="S166" i="11"/>
  <c r="R166" i="11"/>
  <c r="Q166" i="11"/>
  <c r="P166" i="11"/>
  <c r="O166" i="11"/>
  <c r="M166" i="11"/>
  <c r="L166" i="11"/>
  <c r="K166" i="11"/>
  <c r="J166" i="11"/>
  <c r="I166" i="11"/>
  <c r="H166" i="11"/>
  <c r="E166" i="11"/>
  <c r="D166" i="11"/>
  <c r="C166" i="11"/>
  <c r="B166" i="11"/>
  <c r="T165" i="11"/>
  <c r="S165" i="11"/>
  <c r="R165" i="11"/>
  <c r="Q165" i="11"/>
  <c r="P165" i="11"/>
  <c r="O165" i="11"/>
  <c r="M165" i="11"/>
  <c r="L165" i="11"/>
  <c r="K165" i="11"/>
  <c r="J165" i="11"/>
  <c r="I165" i="11"/>
  <c r="H165" i="11"/>
  <c r="E165" i="11"/>
  <c r="D165" i="11"/>
  <c r="C165" i="11"/>
  <c r="B165" i="11"/>
  <c r="T164" i="11"/>
  <c r="S164" i="11"/>
  <c r="R164" i="11"/>
  <c r="Q164" i="11"/>
  <c r="P164" i="11"/>
  <c r="O164" i="11"/>
  <c r="M164" i="11"/>
  <c r="L164" i="11"/>
  <c r="K164" i="11"/>
  <c r="J164" i="11"/>
  <c r="I164" i="11"/>
  <c r="H164" i="11"/>
  <c r="E164" i="11"/>
  <c r="D164" i="11"/>
  <c r="C164" i="11"/>
  <c r="B164" i="11"/>
  <c r="T163" i="11"/>
  <c r="S163" i="11"/>
  <c r="R163" i="11"/>
  <c r="Q163" i="11"/>
  <c r="P163" i="11"/>
  <c r="O163" i="11"/>
  <c r="M163" i="11"/>
  <c r="L163" i="11"/>
  <c r="K163" i="11"/>
  <c r="J163" i="11"/>
  <c r="I163" i="11"/>
  <c r="H163" i="11"/>
  <c r="E163" i="11"/>
  <c r="D163" i="11"/>
  <c r="C163" i="11"/>
  <c r="B163" i="11"/>
  <c r="T162" i="11"/>
  <c r="S162" i="11"/>
  <c r="R162" i="11"/>
  <c r="Q162" i="11"/>
  <c r="P162" i="11"/>
  <c r="O162" i="11"/>
  <c r="M162" i="11"/>
  <c r="L162" i="11"/>
  <c r="K162" i="11"/>
  <c r="J162" i="11"/>
  <c r="I162" i="11"/>
  <c r="H162" i="11"/>
  <c r="E162" i="11"/>
  <c r="D162" i="11"/>
  <c r="C162" i="11"/>
  <c r="B162" i="11"/>
  <c r="T161" i="11"/>
  <c r="S161" i="11"/>
  <c r="R161" i="11"/>
  <c r="Q161" i="11"/>
  <c r="P161" i="11"/>
  <c r="O161" i="11"/>
  <c r="M161" i="11"/>
  <c r="L161" i="11"/>
  <c r="K161" i="11"/>
  <c r="J161" i="11"/>
  <c r="I161" i="11"/>
  <c r="H161" i="11"/>
  <c r="E161" i="11"/>
  <c r="D161" i="11"/>
  <c r="C161" i="11"/>
  <c r="B161" i="11"/>
  <c r="T160" i="11"/>
  <c r="S160" i="11"/>
  <c r="R160" i="11"/>
  <c r="Q160" i="11"/>
  <c r="P160" i="11"/>
  <c r="O160" i="11"/>
  <c r="M160" i="11"/>
  <c r="L160" i="11"/>
  <c r="K160" i="11"/>
  <c r="J160" i="11"/>
  <c r="I160" i="11"/>
  <c r="H160" i="11"/>
  <c r="E160" i="11"/>
  <c r="D160" i="11"/>
  <c r="C160" i="11"/>
  <c r="B160" i="11"/>
  <c r="T159" i="11"/>
  <c r="S159" i="11"/>
  <c r="R159" i="11"/>
  <c r="Q159" i="11"/>
  <c r="P159" i="11"/>
  <c r="O159" i="11"/>
  <c r="M159" i="11"/>
  <c r="L159" i="11"/>
  <c r="K159" i="11"/>
  <c r="J159" i="11"/>
  <c r="I159" i="11"/>
  <c r="H159" i="11"/>
  <c r="E159" i="11"/>
  <c r="D159" i="11"/>
  <c r="C159" i="11"/>
  <c r="B159" i="11"/>
  <c r="T158" i="11"/>
  <c r="S158" i="11"/>
  <c r="R158" i="11"/>
  <c r="Q158" i="11"/>
  <c r="P158" i="11"/>
  <c r="O158" i="11"/>
  <c r="M158" i="11"/>
  <c r="L158" i="11"/>
  <c r="K158" i="11"/>
  <c r="J158" i="11"/>
  <c r="I158" i="11"/>
  <c r="H158" i="11"/>
  <c r="E158" i="11"/>
  <c r="D158" i="11"/>
  <c r="C158" i="11"/>
  <c r="B158" i="11"/>
  <c r="T157" i="11"/>
  <c r="S157" i="11"/>
  <c r="R157" i="11"/>
  <c r="Q157" i="11"/>
  <c r="P157" i="11"/>
  <c r="O157" i="11"/>
  <c r="M157" i="11"/>
  <c r="L157" i="11"/>
  <c r="K157" i="11"/>
  <c r="J157" i="11"/>
  <c r="I157" i="11"/>
  <c r="H157" i="11"/>
  <c r="E157" i="11"/>
  <c r="D157" i="11"/>
  <c r="C157" i="11"/>
  <c r="B157" i="11"/>
  <c r="T156" i="11"/>
  <c r="S156" i="11"/>
  <c r="R156" i="11"/>
  <c r="Q156" i="11"/>
  <c r="P156" i="11"/>
  <c r="O156" i="11"/>
  <c r="M156" i="11"/>
  <c r="L156" i="11"/>
  <c r="K156" i="11"/>
  <c r="J156" i="11"/>
  <c r="I156" i="11"/>
  <c r="H156" i="11"/>
  <c r="E156" i="11"/>
  <c r="D156" i="11"/>
  <c r="C156" i="11"/>
  <c r="B156" i="11"/>
  <c r="T155" i="11"/>
  <c r="S155" i="11"/>
  <c r="R155" i="11"/>
  <c r="Q155" i="11"/>
  <c r="P155" i="11"/>
  <c r="O155" i="11"/>
  <c r="M155" i="11"/>
  <c r="L155" i="11"/>
  <c r="K155" i="11"/>
  <c r="J155" i="11"/>
  <c r="I155" i="11"/>
  <c r="H155" i="11"/>
  <c r="E155" i="11"/>
  <c r="D155" i="11"/>
  <c r="C155" i="11"/>
  <c r="B155" i="11"/>
  <c r="T154" i="11"/>
  <c r="S154" i="11"/>
  <c r="R154" i="11"/>
  <c r="Q154" i="11"/>
  <c r="P154" i="11"/>
  <c r="O154" i="11"/>
  <c r="M154" i="11"/>
  <c r="L154" i="11"/>
  <c r="K154" i="11"/>
  <c r="J154" i="11"/>
  <c r="I154" i="11"/>
  <c r="H154" i="11"/>
  <c r="E154" i="11"/>
  <c r="D154" i="11"/>
  <c r="C154" i="11"/>
  <c r="B154" i="11"/>
  <c r="T153" i="11"/>
  <c r="S153" i="11"/>
  <c r="R153" i="11"/>
  <c r="Q153" i="11"/>
  <c r="P153" i="11"/>
  <c r="O153" i="11"/>
  <c r="M153" i="11"/>
  <c r="L153" i="11"/>
  <c r="K153" i="11"/>
  <c r="J153" i="11"/>
  <c r="I153" i="11"/>
  <c r="H153" i="11"/>
  <c r="E153" i="11"/>
  <c r="D153" i="11"/>
  <c r="C153" i="11"/>
  <c r="B153" i="11"/>
  <c r="T152" i="11"/>
  <c r="S152" i="11"/>
  <c r="R152" i="11"/>
  <c r="Q152" i="11"/>
  <c r="P152" i="11"/>
  <c r="O152" i="11"/>
  <c r="M152" i="11"/>
  <c r="L152" i="11"/>
  <c r="K152" i="11"/>
  <c r="J152" i="11"/>
  <c r="I152" i="11"/>
  <c r="H152" i="11"/>
  <c r="E152" i="11"/>
  <c r="D152" i="11"/>
  <c r="C152" i="11"/>
  <c r="B152" i="11"/>
  <c r="T151" i="11"/>
  <c r="S151" i="11"/>
  <c r="R151" i="11"/>
  <c r="Q151" i="11"/>
  <c r="P151" i="11"/>
  <c r="O151" i="11"/>
  <c r="M151" i="11"/>
  <c r="L151" i="11"/>
  <c r="K151" i="11"/>
  <c r="J151" i="11"/>
  <c r="I151" i="11"/>
  <c r="H151" i="11"/>
  <c r="E151" i="11"/>
  <c r="D151" i="11"/>
  <c r="C151" i="11"/>
  <c r="B151" i="11"/>
  <c r="T150" i="11"/>
  <c r="S150" i="11"/>
  <c r="R150" i="11"/>
  <c r="Q150" i="11"/>
  <c r="P150" i="11"/>
  <c r="O150" i="11"/>
  <c r="M150" i="11"/>
  <c r="L150" i="11"/>
  <c r="K150" i="11"/>
  <c r="J150" i="11"/>
  <c r="I150" i="11"/>
  <c r="H150" i="11"/>
  <c r="E150" i="11"/>
  <c r="D150" i="11"/>
  <c r="C150" i="11"/>
  <c r="B150" i="11"/>
  <c r="T149" i="11"/>
  <c r="S149" i="11"/>
  <c r="R149" i="11"/>
  <c r="Q149" i="11"/>
  <c r="P149" i="11"/>
  <c r="O149" i="11"/>
  <c r="M149" i="11"/>
  <c r="L149" i="11"/>
  <c r="K149" i="11"/>
  <c r="J149" i="11"/>
  <c r="I149" i="11"/>
  <c r="H149" i="11"/>
  <c r="E149" i="11"/>
  <c r="D149" i="11"/>
  <c r="C149" i="11"/>
  <c r="B149" i="11"/>
  <c r="T148" i="11"/>
  <c r="S148" i="11"/>
  <c r="R148" i="11"/>
  <c r="Q148" i="11"/>
  <c r="P148" i="11"/>
  <c r="O148" i="11"/>
  <c r="M148" i="11"/>
  <c r="L148" i="11"/>
  <c r="K148" i="11"/>
  <c r="J148" i="11"/>
  <c r="I148" i="11"/>
  <c r="H148" i="11"/>
  <c r="E148" i="11"/>
  <c r="D148" i="11"/>
  <c r="C148" i="11"/>
  <c r="B148" i="11"/>
  <c r="T147" i="11"/>
  <c r="S147" i="11"/>
  <c r="R147" i="11"/>
  <c r="Q147" i="11"/>
  <c r="P147" i="11"/>
  <c r="O147" i="11"/>
  <c r="M147" i="11"/>
  <c r="L147" i="11"/>
  <c r="K147" i="11"/>
  <c r="J147" i="11"/>
  <c r="I147" i="11"/>
  <c r="H147" i="11"/>
  <c r="E147" i="11"/>
  <c r="D147" i="11"/>
  <c r="C147" i="11"/>
  <c r="B147" i="11"/>
  <c r="T146" i="11"/>
  <c r="S146" i="11"/>
  <c r="R146" i="11"/>
  <c r="Q146" i="11"/>
  <c r="P146" i="11"/>
  <c r="O146" i="11"/>
  <c r="M146" i="11"/>
  <c r="L146" i="11"/>
  <c r="K146" i="11"/>
  <c r="J146" i="11"/>
  <c r="I146" i="11"/>
  <c r="H146" i="11"/>
  <c r="E146" i="11"/>
  <c r="D146" i="11"/>
  <c r="C146" i="11"/>
  <c r="B146" i="11"/>
  <c r="T145" i="11"/>
  <c r="S145" i="11"/>
  <c r="R145" i="11"/>
  <c r="Q145" i="11"/>
  <c r="P145" i="11"/>
  <c r="O145" i="11"/>
  <c r="M145" i="11"/>
  <c r="L145" i="11"/>
  <c r="K145" i="11"/>
  <c r="J145" i="11"/>
  <c r="I145" i="11"/>
  <c r="H145" i="11"/>
  <c r="E145" i="11"/>
  <c r="D145" i="11"/>
  <c r="C145" i="11"/>
  <c r="B145" i="11"/>
  <c r="T144" i="11"/>
  <c r="S144" i="11"/>
  <c r="R144" i="11"/>
  <c r="Q144" i="11"/>
  <c r="P144" i="11"/>
  <c r="O144" i="11"/>
  <c r="M144" i="11"/>
  <c r="L144" i="11"/>
  <c r="K144" i="11"/>
  <c r="J144" i="11"/>
  <c r="I144" i="11"/>
  <c r="H144" i="11"/>
  <c r="E144" i="11"/>
  <c r="D144" i="11"/>
  <c r="C144" i="11"/>
  <c r="B144" i="11"/>
  <c r="T143" i="11"/>
  <c r="S143" i="11"/>
  <c r="R143" i="11"/>
  <c r="Q143" i="11"/>
  <c r="P143" i="11"/>
  <c r="O143" i="11"/>
  <c r="M143" i="11"/>
  <c r="L143" i="11"/>
  <c r="K143" i="11"/>
  <c r="J143" i="11"/>
  <c r="I143" i="11"/>
  <c r="H143" i="11"/>
  <c r="E143" i="11"/>
  <c r="D143" i="11"/>
  <c r="C143" i="11"/>
  <c r="B143" i="11"/>
  <c r="T142" i="11"/>
  <c r="S142" i="11"/>
  <c r="R142" i="11"/>
  <c r="Q142" i="11"/>
  <c r="P142" i="11"/>
  <c r="O142" i="11"/>
  <c r="M142" i="11"/>
  <c r="L142" i="11"/>
  <c r="K142" i="11"/>
  <c r="J142" i="11"/>
  <c r="I142" i="11"/>
  <c r="H142" i="11"/>
  <c r="E142" i="11"/>
  <c r="D142" i="11"/>
  <c r="C142" i="11"/>
  <c r="B142" i="11"/>
  <c r="T141" i="11"/>
  <c r="S141" i="11"/>
  <c r="R141" i="11"/>
  <c r="Q141" i="11"/>
  <c r="P141" i="11"/>
  <c r="O141" i="11"/>
  <c r="M141" i="11"/>
  <c r="L141" i="11"/>
  <c r="K141" i="11"/>
  <c r="J141" i="11"/>
  <c r="I141" i="11"/>
  <c r="H141" i="11"/>
  <c r="E141" i="11"/>
  <c r="D141" i="11"/>
  <c r="C141" i="11"/>
  <c r="B141" i="11"/>
  <c r="T140" i="11"/>
  <c r="S140" i="11"/>
  <c r="R140" i="11"/>
  <c r="Q140" i="11"/>
  <c r="P140" i="11"/>
  <c r="O140" i="11"/>
  <c r="M140" i="11"/>
  <c r="L140" i="11"/>
  <c r="K140" i="11"/>
  <c r="J140" i="11"/>
  <c r="I140" i="11"/>
  <c r="H140" i="11"/>
  <c r="E140" i="11"/>
  <c r="D140" i="11"/>
  <c r="C140" i="11"/>
  <c r="B140" i="11"/>
  <c r="T139" i="11"/>
  <c r="S139" i="11"/>
  <c r="R139" i="11"/>
  <c r="Q139" i="11"/>
  <c r="P139" i="11"/>
  <c r="O139" i="11"/>
  <c r="M139" i="11"/>
  <c r="L139" i="11"/>
  <c r="K139" i="11"/>
  <c r="J139" i="11"/>
  <c r="I139" i="11"/>
  <c r="H139" i="11"/>
  <c r="E139" i="11"/>
  <c r="D139" i="11"/>
  <c r="C139" i="11"/>
  <c r="B139" i="11"/>
  <c r="T138" i="11"/>
  <c r="S138" i="11"/>
  <c r="R138" i="11"/>
  <c r="Q138" i="11"/>
  <c r="P138" i="11"/>
  <c r="O138" i="11"/>
  <c r="M138" i="11"/>
  <c r="L138" i="11"/>
  <c r="K138" i="11"/>
  <c r="J138" i="11"/>
  <c r="I138" i="11"/>
  <c r="H138" i="11"/>
  <c r="E138" i="11"/>
  <c r="D138" i="11"/>
  <c r="C138" i="11"/>
  <c r="B138" i="11"/>
  <c r="T137" i="11"/>
  <c r="S137" i="11"/>
  <c r="R137" i="11"/>
  <c r="Q137" i="11"/>
  <c r="P137" i="11"/>
  <c r="O137" i="11"/>
  <c r="M137" i="11"/>
  <c r="L137" i="11"/>
  <c r="K137" i="11"/>
  <c r="J137" i="11"/>
  <c r="I137" i="11"/>
  <c r="H137" i="11"/>
  <c r="E137" i="11"/>
  <c r="D137" i="11"/>
  <c r="C137" i="11"/>
  <c r="B137" i="11"/>
  <c r="T136" i="11"/>
  <c r="S136" i="11"/>
  <c r="R136" i="11"/>
  <c r="Q136" i="11"/>
  <c r="P136" i="11"/>
  <c r="O136" i="11"/>
  <c r="M136" i="11"/>
  <c r="L136" i="11"/>
  <c r="K136" i="11"/>
  <c r="J136" i="11"/>
  <c r="I136" i="11"/>
  <c r="H136" i="11"/>
  <c r="E136" i="11"/>
  <c r="D136" i="11"/>
  <c r="C136" i="11"/>
  <c r="B136" i="11"/>
  <c r="T135" i="11"/>
  <c r="S135" i="11"/>
  <c r="R135" i="11"/>
  <c r="Q135" i="11"/>
  <c r="P135" i="11"/>
  <c r="O135" i="11"/>
  <c r="M135" i="11"/>
  <c r="L135" i="11"/>
  <c r="K135" i="11"/>
  <c r="J135" i="11"/>
  <c r="I135" i="11"/>
  <c r="H135" i="11"/>
  <c r="E135" i="11"/>
  <c r="D135" i="11"/>
  <c r="C135" i="11"/>
  <c r="B135" i="11"/>
  <c r="T134" i="11"/>
  <c r="S134" i="11"/>
  <c r="R134" i="11"/>
  <c r="Q134" i="11"/>
  <c r="P134" i="11"/>
  <c r="O134" i="11"/>
  <c r="M134" i="11"/>
  <c r="L134" i="11"/>
  <c r="K134" i="11"/>
  <c r="J134" i="11"/>
  <c r="I134" i="11"/>
  <c r="H134" i="11"/>
  <c r="E134" i="11"/>
  <c r="D134" i="11"/>
  <c r="C134" i="11"/>
  <c r="B134" i="11"/>
  <c r="T133" i="11"/>
  <c r="S133" i="11"/>
  <c r="R133" i="11"/>
  <c r="Q133" i="11"/>
  <c r="P133" i="11"/>
  <c r="O133" i="11"/>
  <c r="M133" i="11"/>
  <c r="L133" i="11"/>
  <c r="K133" i="11"/>
  <c r="J133" i="11"/>
  <c r="I133" i="11"/>
  <c r="H133" i="11"/>
  <c r="E133" i="11"/>
  <c r="D133" i="11"/>
  <c r="C133" i="11"/>
  <c r="B133" i="11"/>
  <c r="T132" i="11"/>
  <c r="S132" i="11"/>
  <c r="R132" i="11"/>
  <c r="Q132" i="11"/>
  <c r="P132" i="11"/>
  <c r="O132" i="11"/>
  <c r="M132" i="11"/>
  <c r="L132" i="11"/>
  <c r="K132" i="11"/>
  <c r="J132" i="11"/>
  <c r="I132" i="11"/>
  <c r="H132" i="11"/>
  <c r="E132" i="11"/>
  <c r="D132" i="11"/>
  <c r="C132" i="11"/>
  <c r="B132" i="11"/>
  <c r="T131" i="11"/>
  <c r="S131" i="11"/>
  <c r="R131" i="11"/>
  <c r="Q131" i="11"/>
  <c r="P131" i="11"/>
  <c r="O131" i="11"/>
  <c r="M131" i="11"/>
  <c r="L131" i="11"/>
  <c r="K131" i="11"/>
  <c r="J131" i="11"/>
  <c r="I131" i="11"/>
  <c r="H131" i="11"/>
  <c r="E131" i="11"/>
  <c r="D131" i="11"/>
  <c r="C131" i="11"/>
  <c r="B131" i="11"/>
  <c r="T130" i="11"/>
  <c r="S130" i="11"/>
  <c r="R130" i="11"/>
  <c r="Q130" i="11"/>
  <c r="P130" i="11"/>
  <c r="O130" i="11"/>
  <c r="M130" i="11"/>
  <c r="L130" i="11"/>
  <c r="K130" i="11"/>
  <c r="J130" i="11"/>
  <c r="I130" i="11"/>
  <c r="H130" i="11"/>
  <c r="E130" i="11"/>
  <c r="D130" i="11"/>
  <c r="C130" i="11"/>
  <c r="B130" i="11"/>
  <c r="T129" i="11"/>
  <c r="S129" i="11"/>
  <c r="R129" i="11"/>
  <c r="Q129" i="11"/>
  <c r="P129" i="11"/>
  <c r="O129" i="11"/>
  <c r="M129" i="11"/>
  <c r="L129" i="11"/>
  <c r="K129" i="11"/>
  <c r="J129" i="11"/>
  <c r="I129" i="11"/>
  <c r="H129" i="11"/>
  <c r="E129" i="11"/>
  <c r="D129" i="11"/>
  <c r="C129" i="11"/>
  <c r="B129" i="11"/>
  <c r="T128" i="11"/>
  <c r="S128" i="11"/>
  <c r="R128" i="11"/>
  <c r="Q128" i="11"/>
  <c r="P128" i="11"/>
  <c r="O128" i="11"/>
  <c r="M128" i="11"/>
  <c r="L128" i="11"/>
  <c r="K128" i="11"/>
  <c r="J128" i="11"/>
  <c r="I128" i="11"/>
  <c r="H128" i="11"/>
  <c r="E128" i="11"/>
  <c r="D128" i="11"/>
  <c r="C128" i="11"/>
  <c r="B128" i="11"/>
  <c r="T127" i="11"/>
  <c r="S127" i="11"/>
  <c r="R127" i="11"/>
  <c r="Q127" i="11"/>
  <c r="P127" i="11"/>
  <c r="O127" i="11"/>
  <c r="M127" i="11"/>
  <c r="L127" i="11"/>
  <c r="K127" i="11"/>
  <c r="J127" i="11"/>
  <c r="I127" i="11"/>
  <c r="H127" i="11"/>
  <c r="E127" i="11"/>
  <c r="D127" i="11"/>
  <c r="C127" i="11"/>
  <c r="B127" i="11"/>
  <c r="T126" i="11"/>
  <c r="S126" i="11"/>
  <c r="R126" i="11"/>
  <c r="Q126" i="11"/>
  <c r="P126" i="11"/>
  <c r="O126" i="11"/>
  <c r="M126" i="11"/>
  <c r="L126" i="11"/>
  <c r="K126" i="11"/>
  <c r="J126" i="11"/>
  <c r="I126" i="11"/>
  <c r="H126" i="11"/>
  <c r="E126" i="11"/>
  <c r="D126" i="11"/>
  <c r="C126" i="11"/>
  <c r="B126" i="11"/>
  <c r="T125" i="11"/>
  <c r="S125" i="11"/>
  <c r="R125" i="11"/>
  <c r="Q125" i="11"/>
  <c r="P125" i="11"/>
  <c r="O125" i="11"/>
  <c r="M125" i="11"/>
  <c r="L125" i="11"/>
  <c r="K125" i="11"/>
  <c r="J125" i="11"/>
  <c r="I125" i="11"/>
  <c r="H125" i="11"/>
  <c r="E125" i="11"/>
  <c r="D125" i="11"/>
  <c r="C125" i="11"/>
  <c r="B125" i="11"/>
  <c r="T124" i="11"/>
  <c r="S124" i="11"/>
  <c r="R124" i="11"/>
  <c r="Q124" i="11"/>
  <c r="P124" i="11"/>
  <c r="O124" i="11"/>
  <c r="M124" i="11"/>
  <c r="L124" i="11"/>
  <c r="K124" i="11"/>
  <c r="J124" i="11"/>
  <c r="I124" i="11"/>
  <c r="H124" i="11"/>
  <c r="E124" i="11"/>
  <c r="D124" i="11"/>
  <c r="C124" i="11"/>
  <c r="B124" i="11"/>
  <c r="T123" i="11"/>
  <c r="S123" i="11"/>
  <c r="R123" i="11"/>
  <c r="Q123" i="11"/>
  <c r="P123" i="11"/>
  <c r="O123" i="11"/>
  <c r="M123" i="11"/>
  <c r="L123" i="11"/>
  <c r="K123" i="11"/>
  <c r="J123" i="11"/>
  <c r="I123" i="11"/>
  <c r="H123" i="11"/>
  <c r="E123" i="11"/>
  <c r="D123" i="11"/>
  <c r="C123" i="11"/>
  <c r="B123" i="11"/>
  <c r="T122" i="11"/>
  <c r="S122" i="11"/>
  <c r="R122" i="11"/>
  <c r="Q122" i="11"/>
  <c r="P122" i="11"/>
  <c r="O122" i="11"/>
  <c r="M122" i="11"/>
  <c r="L122" i="11"/>
  <c r="K122" i="11"/>
  <c r="J122" i="11"/>
  <c r="I122" i="11"/>
  <c r="H122" i="11"/>
  <c r="E122" i="11"/>
  <c r="D122" i="11"/>
  <c r="C122" i="11"/>
  <c r="B122" i="11"/>
  <c r="T121" i="11"/>
  <c r="S121" i="11"/>
  <c r="R121" i="11"/>
  <c r="Q121" i="11"/>
  <c r="P121" i="11"/>
  <c r="O121" i="11"/>
  <c r="M121" i="11"/>
  <c r="L121" i="11"/>
  <c r="K121" i="11"/>
  <c r="J121" i="11"/>
  <c r="I121" i="11"/>
  <c r="H121" i="11"/>
  <c r="E121" i="11"/>
  <c r="D121" i="11"/>
  <c r="C121" i="11"/>
  <c r="B121" i="11"/>
  <c r="T120" i="11"/>
  <c r="S120" i="11"/>
  <c r="R120" i="11"/>
  <c r="Q120" i="11"/>
  <c r="P120" i="11"/>
  <c r="O120" i="11"/>
  <c r="M120" i="11"/>
  <c r="L120" i="11"/>
  <c r="K120" i="11"/>
  <c r="J120" i="11"/>
  <c r="I120" i="11"/>
  <c r="H120" i="11"/>
  <c r="E120" i="11"/>
  <c r="D120" i="11"/>
  <c r="C120" i="11"/>
  <c r="B120" i="11"/>
  <c r="T119" i="11"/>
  <c r="S119" i="11"/>
  <c r="R119" i="11"/>
  <c r="Q119" i="11"/>
  <c r="P119" i="11"/>
  <c r="O119" i="11"/>
  <c r="M119" i="11"/>
  <c r="L119" i="11"/>
  <c r="K119" i="11"/>
  <c r="J119" i="11"/>
  <c r="I119" i="11"/>
  <c r="H119" i="11"/>
  <c r="E119" i="11"/>
  <c r="D119" i="11"/>
  <c r="C119" i="11"/>
  <c r="B119" i="11"/>
  <c r="T118" i="11"/>
  <c r="S118" i="11"/>
  <c r="R118" i="11"/>
  <c r="Q118" i="11"/>
  <c r="P118" i="11"/>
  <c r="O118" i="11"/>
  <c r="M118" i="11"/>
  <c r="L118" i="11"/>
  <c r="K118" i="11"/>
  <c r="J118" i="11"/>
  <c r="I118" i="11"/>
  <c r="H118" i="11"/>
  <c r="E118" i="11"/>
  <c r="D118" i="11"/>
  <c r="C118" i="11"/>
  <c r="B118" i="11"/>
  <c r="T117" i="11"/>
  <c r="S117" i="11"/>
  <c r="R117" i="11"/>
  <c r="Q117" i="11"/>
  <c r="P117" i="11"/>
  <c r="O117" i="11"/>
  <c r="M117" i="11"/>
  <c r="L117" i="11"/>
  <c r="K117" i="11"/>
  <c r="J117" i="11"/>
  <c r="I117" i="11"/>
  <c r="H117" i="11"/>
  <c r="E117" i="11"/>
  <c r="D117" i="11"/>
  <c r="C117" i="11"/>
  <c r="B117" i="11"/>
  <c r="T116" i="11"/>
  <c r="S116" i="11"/>
  <c r="R116" i="11"/>
  <c r="Q116" i="11"/>
  <c r="P116" i="11"/>
  <c r="O116" i="11"/>
  <c r="M116" i="11"/>
  <c r="L116" i="11"/>
  <c r="K116" i="11"/>
  <c r="J116" i="11"/>
  <c r="I116" i="11"/>
  <c r="H116" i="11"/>
  <c r="E116" i="11"/>
  <c r="D116" i="11"/>
  <c r="C116" i="11"/>
  <c r="B116" i="11"/>
  <c r="T115" i="11"/>
  <c r="S115" i="11"/>
  <c r="R115" i="11"/>
  <c r="Q115" i="11"/>
  <c r="P115" i="11"/>
  <c r="O115" i="11"/>
  <c r="M115" i="11"/>
  <c r="L115" i="11"/>
  <c r="K115" i="11"/>
  <c r="J115" i="11"/>
  <c r="I115" i="11"/>
  <c r="H115" i="11"/>
  <c r="E115" i="11"/>
  <c r="D115" i="11"/>
  <c r="C115" i="11"/>
  <c r="B115" i="11"/>
  <c r="T114" i="11"/>
  <c r="S114" i="11"/>
  <c r="R114" i="11"/>
  <c r="Q114" i="11"/>
  <c r="P114" i="11"/>
  <c r="O114" i="11"/>
  <c r="M114" i="11"/>
  <c r="L114" i="11"/>
  <c r="K114" i="11"/>
  <c r="J114" i="11"/>
  <c r="I114" i="11"/>
  <c r="H114" i="11"/>
  <c r="E114" i="11"/>
  <c r="D114" i="11"/>
  <c r="C114" i="11"/>
  <c r="B114" i="11"/>
  <c r="T113" i="11"/>
  <c r="S113" i="11"/>
  <c r="R113" i="11"/>
  <c r="Q113" i="11"/>
  <c r="P113" i="11"/>
  <c r="O113" i="11"/>
  <c r="M113" i="11"/>
  <c r="L113" i="11"/>
  <c r="K113" i="11"/>
  <c r="J113" i="11"/>
  <c r="I113" i="11"/>
  <c r="H113" i="11"/>
  <c r="E113" i="11"/>
  <c r="D113" i="11"/>
  <c r="C113" i="11"/>
  <c r="B113" i="11"/>
  <c r="T112" i="11"/>
  <c r="S112" i="11"/>
  <c r="R112" i="11"/>
  <c r="Q112" i="11"/>
  <c r="P112" i="11"/>
  <c r="O112" i="11"/>
  <c r="M112" i="11"/>
  <c r="L112" i="11"/>
  <c r="K112" i="11"/>
  <c r="J112" i="11"/>
  <c r="I112" i="11"/>
  <c r="H112" i="11"/>
  <c r="E112" i="11"/>
  <c r="D112" i="11"/>
  <c r="C112" i="11"/>
  <c r="B112" i="11"/>
  <c r="T111" i="11"/>
  <c r="S111" i="11"/>
  <c r="R111" i="11"/>
  <c r="Q111" i="11"/>
  <c r="P111" i="11"/>
  <c r="O111" i="11"/>
  <c r="M111" i="11"/>
  <c r="L111" i="11"/>
  <c r="K111" i="11"/>
  <c r="J111" i="11"/>
  <c r="I111" i="11"/>
  <c r="H111" i="11"/>
  <c r="E111" i="11"/>
  <c r="D111" i="11"/>
  <c r="C111" i="11"/>
  <c r="B111" i="11"/>
  <c r="T110" i="11"/>
  <c r="S110" i="11"/>
  <c r="R110" i="11"/>
  <c r="Q110" i="11"/>
  <c r="P110" i="11"/>
  <c r="O110" i="11"/>
  <c r="M110" i="11"/>
  <c r="L110" i="11"/>
  <c r="K110" i="11"/>
  <c r="J110" i="11"/>
  <c r="I110" i="11"/>
  <c r="H110" i="11"/>
  <c r="E110" i="11"/>
  <c r="D110" i="11"/>
  <c r="C110" i="11"/>
  <c r="B110" i="11"/>
  <c r="T109" i="11"/>
  <c r="S109" i="11"/>
  <c r="R109" i="11"/>
  <c r="Q109" i="11"/>
  <c r="P109" i="11"/>
  <c r="O109" i="11"/>
  <c r="M109" i="11"/>
  <c r="L109" i="11"/>
  <c r="K109" i="11"/>
  <c r="J109" i="11"/>
  <c r="I109" i="11"/>
  <c r="H109" i="11"/>
  <c r="E109" i="11"/>
  <c r="D109" i="11"/>
  <c r="C109" i="11"/>
  <c r="B109" i="11"/>
  <c r="T108" i="11"/>
  <c r="S108" i="11"/>
  <c r="R108" i="11"/>
  <c r="Q108" i="11"/>
  <c r="P108" i="11"/>
  <c r="O108" i="11"/>
  <c r="M108" i="11"/>
  <c r="L108" i="11"/>
  <c r="K108" i="11"/>
  <c r="J108" i="11"/>
  <c r="I108" i="11"/>
  <c r="H108" i="11"/>
  <c r="E108" i="11"/>
  <c r="D108" i="11"/>
  <c r="C108" i="11"/>
  <c r="B108" i="11"/>
  <c r="T107" i="11"/>
  <c r="S107" i="11"/>
  <c r="R107" i="11"/>
  <c r="Q107" i="11"/>
  <c r="P107" i="11"/>
  <c r="O107" i="11"/>
  <c r="M107" i="11"/>
  <c r="L107" i="11"/>
  <c r="K107" i="11"/>
  <c r="J107" i="11"/>
  <c r="I107" i="11"/>
  <c r="H107" i="11"/>
  <c r="E107" i="11"/>
  <c r="D107" i="11"/>
  <c r="C107" i="11"/>
  <c r="B107" i="11"/>
  <c r="T106" i="11"/>
  <c r="S106" i="11"/>
  <c r="R106" i="11"/>
  <c r="Q106" i="11"/>
  <c r="P106" i="11"/>
  <c r="O106" i="11"/>
  <c r="M106" i="11"/>
  <c r="L106" i="11"/>
  <c r="K106" i="11"/>
  <c r="J106" i="11"/>
  <c r="I106" i="11"/>
  <c r="H106" i="11"/>
  <c r="E106" i="11"/>
  <c r="D106" i="11"/>
  <c r="C106" i="11"/>
  <c r="B106" i="11"/>
  <c r="T105" i="11"/>
  <c r="S105" i="11"/>
  <c r="R105" i="11"/>
  <c r="Q105" i="11"/>
  <c r="P105" i="11"/>
  <c r="O105" i="11"/>
  <c r="M105" i="11"/>
  <c r="L105" i="11"/>
  <c r="K105" i="11"/>
  <c r="J105" i="11"/>
  <c r="I105" i="11"/>
  <c r="H105" i="11"/>
  <c r="E105" i="11"/>
  <c r="D105" i="11"/>
  <c r="C105" i="11"/>
  <c r="B105" i="11"/>
  <c r="T104" i="11"/>
  <c r="S104" i="11"/>
  <c r="R104" i="11"/>
  <c r="Q104" i="11"/>
  <c r="P104" i="11"/>
  <c r="O104" i="11"/>
  <c r="M104" i="11"/>
  <c r="L104" i="11"/>
  <c r="K104" i="11"/>
  <c r="J104" i="11"/>
  <c r="I104" i="11"/>
  <c r="H104" i="11"/>
  <c r="E104" i="11"/>
  <c r="D104" i="11"/>
  <c r="C104" i="11"/>
  <c r="B104" i="11"/>
  <c r="T103" i="11"/>
  <c r="S103" i="11"/>
  <c r="R103" i="11"/>
  <c r="Q103" i="11"/>
  <c r="P103" i="11"/>
  <c r="O103" i="11"/>
  <c r="M103" i="11"/>
  <c r="L103" i="11"/>
  <c r="K103" i="11"/>
  <c r="J103" i="11"/>
  <c r="I103" i="11"/>
  <c r="H103" i="11"/>
  <c r="E103" i="11"/>
  <c r="D103" i="11"/>
  <c r="C103" i="11"/>
  <c r="B103" i="11"/>
  <c r="T102" i="11"/>
  <c r="S102" i="11"/>
  <c r="R102" i="11"/>
  <c r="Q102" i="11"/>
  <c r="P102" i="11"/>
  <c r="O102" i="11"/>
  <c r="M102" i="11"/>
  <c r="L102" i="11"/>
  <c r="K102" i="11"/>
  <c r="J102" i="11"/>
  <c r="I102" i="11"/>
  <c r="H102" i="11"/>
  <c r="E102" i="11"/>
  <c r="D102" i="11"/>
  <c r="C102" i="11"/>
  <c r="B102" i="11"/>
  <c r="T101" i="11"/>
  <c r="S101" i="11"/>
  <c r="R101" i="11"/>
  <c r="Q101" i="11"/>
  <c r="P101" i="11"/>
  <c r="O101" i="11"/>
  <c r="M101" i="11"/>
  <c r="L101" i="11"/>
  <c r="K101" i="11"/>
  <c r="J101" i="11"/>
  <c r="I101" i="11"/>
  <c r="H101" i="11"/>
  <c r="E101" i="11"/>
  <c r="D101" i="11"/>
  <c r="C101" i="11"/>
  <c r="B101" i="11"/>
  <c r="T100" i="11"/>
  <c r="S100" i="11"/>
  <c r="R100" i="11"/>
  <c r="Q100" i="11"/>
  <c r="P100" i="11"/>
  <c r="O100" i="11"/>
  <c r="M100" i="11"/>
  <c r="L100" i="11"/>
  <c r="K100" i="11"/>
  <c r="J100" i="11"/>
  <c r="I100" i="11"/>
  <c r="H100" i="11"/>
  <c r="E100" i="11"/>
  <c r="D100" i="11"/>
  <c r="C100" i="11"/>
  <c r="B100" i="11"/>
  <c r="T99" i="11"/>
  <c r="S99" i="11"/>
  <c r="R99" i="11"/>
  <c r="Q99" i="11"/>
  <c r="P99" i="11"/>
  <c r="O99" i="11"/>
  <c r="M99" i="11"/>
  <c r="L99" i="11"/>
  <c r="K99" i="11"/>
  <c r="J99" i="11"/>
  <c r="I99" i="11"/>
  <c r="H99" i="11"/>
  <c r="E99" i="11"/>
  <c r="D99" i="11"/>
  <c r="C99" i="11"/>
  <c r="B99" i="11"/>
  <c r="T98" i="11"/>
  <c r="S98" i="11"/>
  <c r="R98" i="11"/>
  <c r="Q98" i="11"/>
  <c r="P98" i="11"/>
  <c r="O98" i="11"/>
  <c r="M98" i="11"/>
  <c r="L98" i="11"/>
  <c r="K98" i="11"/>
  <c r="J98" i="11"/>
  <c r="I98" i="11"/>
  <c r="H98" i="11"/>
  <c r="E98" i="11"/>
  <c r="D98" i="11"/>
  <c r="C98" i="11"/>
  <c r="B98" i="11"/>
  <c r="T97" i="11"/>
  <c r="S97" i="11"/>
  <c r="R97" i="11"/>
  <c r="Q97" i="11"/>
  <c r="P97" i="11"/>
  <c r="O97" i="11"/>
  <c r="M97" i="11"/>
  <c r="L97" i="11"/>
  <c r="K97" i="11"/>
  <c r="J97" i="11"/>
  <c r="I97" i="11"/>
  <c r="H97" i="11"/>
  <c r="E97" i="11"/>
  <c r="D97" i="11"/>
  <c r="C97" i="11"/>
  <c r="B97" i="11"/>
  <c r="T96" i="11"/>
  <c r="S96" i="11"/>
  <c r="R96" i="11"/>
  <c r="Q96" i="11"/>
  <c r="P96" i="11"/>
  <c r="O96" i="11"/>
  <c r="M96" i="11"/>
  <c r="L96" i="11"/>
  <c r="K96" i="11"/>
  <c r="J96" i="11"/>
  <c r="I96" i="11"/>
  <c r="H96" i="11"/>
  <c r="E96" i="11"/>
  <c r="D96" i="11"/>
  <c r="C96" i="11"/>
  <c r="B96" i="11"/>
  <c r="T95" i="11"/>
  <c r="S95" i="11"/>
  <c r="R95" i="11"/>
  <c r="Q95" i="11"/>
  <c r="P95" i="11"/>
  <c r="O95" i="11"/>
  <c r="M95" i="11"/>
  <c r="L95" i="11"/>
  <c r="K95" i="11"/>
  <c r="J95" i="11"/>
  <c r="I95" i="11"/>
  <c r="H95" i="11"/>
  <c r="E95" i="11"/>
  <c r="D95" i="11"/>
  <c r="C95" i="11"/>
  <c r="B95" i="11"/>
  <c r="T94" i="11"/>
  <c r="S94" i="11"/>
  <c r="R94" i="11"/>
  <c r="Q94" i="11"/>
  <c r="P94" i="11"/>
  <c r="O94" i="11"/>
  <c r="M94" i="11"/>
  <c r="L94" i="11"/>
  <c r="K94" i="11"/>
  <c r="J94" i="11"/>
  <c r="I94" i="11"/>
  <c r="H94" i="11"/>
  <c r="E94" i="11"/>
  <c r="D94" i="11"/>
  <c r="C94" i="11"/>
  <c r="B94" i="11"/>
  <c r="T93" i="11"/>
  <c r="S93" i="11"/>
  <c r="R93" i="11"/>
  <c r="Q93" i="11"/>
  <c r="P93" i="11"/>
  <c r="O93" i="11"/>
  <c r="M93" i="11"/>
  <c r="L93" i="11"/>
  <c r="K93" i="11"/>
  <c r="J93" i="11"/>
  <c r="I93" i="11"/>
  <c r="H93" i="11"/>
  <c r="E93" i="11"/>
  <c r="D93" i="11"/>
  <c r="C93" i="11"/>
  <c r="B93" i="11"/>
  <c r="T92" i="11"/>
  <c r="S92" i="11"/>
  <c r="R92" i="11"/>
  <c r="Q92" i="11"/>
  <c r="P92" i="11"/>
  <c r="O92" i="11"/>
  <c r="M92" i="11"/>
  <c r="L92" i="11"/>
  <c r="K92" i="11"/>
  <c r="J92" i="11"/>
  <c r="I92" i="11"/>
  <c r="H92" i="11"/>
  <c r="E92" i="11"/>
  <c r="D92" i="11"/>
  <c r="C92" i="11"/>
  <c r="B92" i="11"/>
  <c r="T91" i="11"/>
  <c r="S91" i="11"/>
  <c r="R91" i="11"/>
  <c r="Q91" i="11"/>
  <c r="P91" i="11"/>
  <c r="O91" i="11"/>
  <c r="M91" i="11"/>
  <c r="L91" i="11"/>
  <c r="K91" i="11"/>
  <c r="J91" i="11"/>
  <c r="I91" i="11"/>
  <c r="H91" i="11"/>
  <c r="E91" i="11"/>
  <c r="D91" i="11"/>
  <c r="C91" i="11"/>
  <c r="B91" i="11"/>
  <c r="T90" i="11"/>
  <c r="S90" i="11"/>
  <c r="R90" i="11"/>
  <c r="Q90" i="11"/>
  <c r="P90" i="11"/>
  <c r="O90" i="11"/>
  <c r="M90" i="11"/>
  <c r="L90" i="11"/>
  <c r="K90" i="11"/>
  <c r="J90" i="11"/>
  <c r="I90" i="11"/>
  <c r="H90" i="11"/>
  <c r="E90" i="11"/>
  <c r="D90" i="11"/>
  <c r="C90" i="11"/>
  <c r="B90" i="11"/>
  <c r="T89" i="11"/>
  <c r="S89" i="11"/>
  <c r="R89" i="11"/>
  <c r="Q89" i="11"/>
  <c r="P89" i="11"/>
  <c r="O89" i="11"/>
  <c r="M89" i="11"/>
  <c r="L89" i="11"/>
  <c r="K89" i="11"/>
  <c r="J89" i="11"/>
  <c r="I89" i="11"/>
  <c r="H89" i="11"/>
  <c r="E89" i="11"/>
  <c r="D89" i="11"/>
  <c r="C89" i="11"/>
  <c r="B89" i="11"/>
  <c r="T88" i="11"/>
  <c r="S88" i="11"/>
  <c r="R88" i="11"/>
  <c r="Q88" i="11"/>
  <c r="P88" i="11"/>
  <c r="O88" i="11"/>
  <c r="M88" i="11"/>
  <c r="L88" i="11"/>
  <c r="K88" i="11"/>
  <c r="J88" i="11"/>
  <c r="I88" i="11"/>
  <c r="H88" i="11"/>
  <c r="E88" i="11"/>
  <c r="D88" i="11"/>
  <c r="C88" i="11"/>
  <c r="B88" i="11"/>
  <c r="T87" i="11"/>
  <c r="S87" i="11"/>
  <c r="R87" i="11"/>
  <c r="Q87" i="11"/>
  <c r="P87" i="11"/>
  <c r="O87" i="11"/>
  <c r="M87" i="11"/>
  <c r="L87" i="11"/>
  <c r="K87" i="11"/>
  <c r="J87" i="11"/>
  <c r="I87" i="11"/>
  <c r="H87" i="11"/>
  <c r="E87" i="11"/>
  <c r="D87" i="11"/>
  <c r="C87" i="11"/>
  <c r="B87" i="11"/>
  <c r="T86" i="11"/>
  <c r="S86" i="11"/>
  <c r="R86" i="11"/>
  <c r="Q86" i="11"/>
  <c r="P86" i="11"/>
  <c r="O86" i="11"/>
  <c r="M86" i="11"/>
  <c r="L86" i="11"/>
  <c r="K86" i="11"/>
  <c r="J86" i="11"/>
  <c r="I86" i="11"/>
  <c r="H86" i="11"/>
  <c r="E86" i="11"/>
  <c r="D86" i="11"/>
  <c r="C86" i="11"/>
  <c r="B86" i="11"/>
  <c r="T85" i="11"/>
  <c r="S85" i="11"/>
  <c r="R85" i="11"/>
  <c r="Q85" i="11"/>
  <c r="P85" i="11"/>
  <c r="O85" i="11"/>
  <c r="M85" i="11"/>
  <c r="L85" i="11"/>
  <c r="K85" i="11"/>
  <c r="J85" i="11"/>
  <c r="I85" i="11"/>
  <c r="H85" i="11"/>
  <c r="E85" i="11"/>
  <c r="D85" i="11"/>
  <c r="C85" i="11"/>
  <c r="B85" i="11"/>
  <c r="T84" i="11"/>
  <c r="S84" i="11"/>
  <c r="R84" i="11"/>
  <c r="Q84" i="11"/>
  <c r="P84" i="11"/>
  <c r="O84" i="11"/>
  <c r="M84" i="11"/>
  <c r="L84" i="11"/>
  <c r="K84" i="11"/>
  <c r="J84" i="11"/>
  <c r="I84" i="11"/>
  <c r="H84" i="11"/>
  <c r="E84" i="11"/>
  <c r="D84" i="11"/>
  <c r="C84" i="11"/>
  <c r="B84" i="11"/>
  <c r="T83" i="11"/>
  <c r="S83" i="11"/>
  <c r="R83" i="11"/>
  <c r="Q83" i="11"/>
  <c r="P83" i="11"/>
  <c r="O83" i="11"/>
  <c r="M83" i="11"/>
  <c r="L83" i="11"/>
  <c r="K83" i="11"/>
  <c r="J83" i="11"/>
  <c r="I83" i="11"/>
  <c r="H83" i="11"/>
  <c r="E83" i="11"/>
  <c r="D83" i="11"/>
  <c r="C83" i="11"/>
  <c r="B83" i="11"/>
  <c r="T82" i="11"/>
  <c r="S82" i="11"/>
  <c r="R82" i="11"/>
  <c r="Q82" i="11"/>
  <c r="P82" i="11"/>
  <c r="O82" i="11"/>
  <c r="M82" i="11"/>
  <c r="L82" i="11"/>
  <c r="K82" i="11"/>
  <c r="J82" i="11"/>
  <c r="I82" i="11"/>
  <c r="H82" i="11"/>
  <c r="E82" i="11"/>
  <c r="D82" i="11"/>
  <c r="C82" i="11"/>
  <c r="B82" i="11"/>
  <c r="T81" i="11"/>
  <c r="S81" i="11"/>
  <c r="R81" i="11"/>
  <c r="Q81" i="11"/>
  <c r="P81" i="11"/>
  <c r="O81" i="11"/>
  <c r="M81" i="11"/>
  <c r="L81" i="11"/>
  <c r="K81" i="11"/>
  <c r="J81" i="11"/>
  <c r="I81" i="11"/>
  <c r="H81" i="11"/>
  <c r="E81" i="11"/>
  <c r="D81" i="11"/>
  <c r="C81" i="11"/>
  <c r="B81" i="11"/>
  <c r="T80" i="11"/>
  <c r="S80" i="11"/>
  <c r="R80" i="11"/>
  <c r="Q80" i="11"/>
  <c r="P80" i="11"/>
  <c r="O80" i="11"/>
  <c r="M80" i="11"/>
  <c r="L80" i="11"/>
  <c r="K80" i="11"/>
  <c r="J80" i="11"/>
  <c r="I80" i="11"/>
  <c r="H80" i="11"/>
  <c r="E80" i="11"/>
  <c r="D80" i="11"/>
  <c r="C80" i="11"/>
  <c r="B80" i="11"/>
  <c r="T79" i="11"/>
  <c r="S79" i="11"/>
  <c r="R79" i="11"/>
  <c r="Q79" i="11"/>
  <c r="P79" i="11"/>
  <c r="O79" i="11"/>
  <c r="M79" i="11"/>
  <c r="L79" i="11"/>
  <c r="K79" i="11"/>
  <c r="J79" i="11"/>
  <c r="I79" i="11"/>
  <c r="H79" i="11"/>
  <c r="E79" i="11"/>
  <c r="D79" i="11"/>
  <c r="C79" i="11"/>
  <c r="B79" i="11"/>
  <c r="T78" i="11"/>
  <c r="S78" i="11"/>
  <c r="R78" i="11"/>
  <c r="Q78" i="11"/>
  <c r="P78" i="11"/>
  <c r="O78" i="11"/>
  <c r="M78" i="11"/>
  <c r="L78" i="11"/>
  <c r="K78" i="11"/>
  <c r="J78" i="11"/>
  <c r="I78" i="11"/>
  <c r="H78" i="11"/>
  <c r="E78" i="11"/>
  <c r="D78" i="11"/>
  <c r="C78" i="11"/>
  <c r="B78" i="11"/>
  <c r="T77" i="11"/>
  <c r="S77" i="11"/>
  <c r="R77" i="11"/>
  <c r="Q77" i="11"/>
  <c r="P77" i="11"/>
  <c r="O77" i="11"/>
  <c r="M77" i="11"/>
  <c r="L77" i="11"/>
  <c r="K77" i="11"/>
  <c r="J77" i="11"/>
  <c r="I77" i="11"/>
  <c r="H77" i="11"/>
  <c r="E77" i="11"/>
  <c r="D77" i="11"/>
  <c r="C77" i="11"/>
  <c r="B77" i="11"/>
  <c r="T76" i="11"/>
  <c r="S76" i="11"/>
  <c r="R76" i="11"/>
  <c r="Q76" i="11"/>
  <c r="P76" i="11"/>
  <c r="O76" i="11"/>
  <c r="M76" i="11"/>
  <c r="L76" i="11"/>
  <c r="K76" i="11"/>
  <c r="J76" i="11"/>
  <c r="I76" i="11"/>
  <c r="H76" i="11"/>
  <c r="E76" i="11"/>
  <c r="D76" i="11"/>
  <c r="C76" i="11"/>
  <c r="B76" i="11"/>
  <c r="T75" i="11"/>
  <c r="S75" i="11"/>
  <c r="R75" i="11"/>
  <c r="Q75" i="11"/>
  <c r="P75" i="11"/>
  <c r="O75" i="11"/>
  <c r="M75" i="11"/>
  <c r="L75" i="11"/>
  <c r="K75" i="11"/>
  <c r="J75" i="11"/>
  <c r="I75" i="11"/>
  <c r="H75" i="11"/>
  <c r="E75" i="11"/>
  <c r="D75" i="11"/>
  <c r="C75" i="11"/>
  <c r="B75" i="11"/>
  <c r="T74" i="11"/>
  <c r="S74" i="11"/>
  <c r="R74" i="11"/>
  <c r="Q74" i="11"/>
  <c r="P74" i="11"/>
  <c r="O74" i="11"/>
  <c r="M74" i="11"/>
  <c r="L74" i="11"/>
  <c r="K74" i="11"/>
  <c r="J74" i="11"/>
  <c r="I74" i="11"/>
  <c r="H74" i="11"/>
  <c r="E74" i="11"/>
  <c r="D74" i="11"/>
  <c r="C74" i="11"/>
  <c r="B74" i="11"/>
  <c r="T73" i="11"/>
  <c r="S73" i="11"/>
  <c r="R73" i="11"/>
  <c r="Q73" i="11"/>
  <c r="P73" i="11"/>
  <c r="O73" i="11"/>
  <c r="M73" i="11"/>
  <c r="L73" i="11"/>
  <c r="K73" i="11"/>
  <c r="J73" i="11"/>
  <c r="I73" i="11"/>
  <c r="H73" i="11"/>
  <c r="E73" i="11"/>
  <c r="D73" i="11"/>
  <c r="C73" i="11"/>
  <c r="B73" i="11"/>
  <c r="T72" i="11"/>
  <c r="S72" i="11"/>
  <c r="R72" i="11"/>
  <c r="Q72" i="11"/>
  <c r="P72" i="11"/>
  <c r="O72" i="11"/>
  <c r="M72" i="11"/>
  <c r="L72" i="11"/>
  <c r="K72" i="11"/>
  <c r="J72" i="11"/>
  <c r="I72" i="11"/>
  <c r="H72" i="11"/>
  <c r="E72" i="11"/>
  <c r="D72" i="11"/>
  <c r="C72" i="11"/>
  <c r="B72" i="11"/>
  <c r="T71" i="11"/>
  <c r="S71" i="11"/>
  <c r="R71" i="11"/>
  <c r="Q71" i="11"/>
  <c r="P71" i="11"/>
  <c r="O71" i="11"/>
  <c r="M71" i="11"/>
  <c r="L71" i="11"/>
  <c r="K71" i="11"/>
  <c r="J71" i="11"/>
  <c r="I71" i="11"/>
  <c r="H71" i="11"/>
  <c r="E71" i="11"/>
  <c r="D71" i="11"/>
  <c r="C71" i="11"/>
  <c r="B71" i="11"/>
  <c r="T70" i="11"/>
  <c r="S70" i="11"/>
  <c r="R70" i="11"/>
  <c r="Q70" i="11"/>
  <c r="P70" i="11"/>
  <c r="O70" i="11"/>
  <c r="M70" i="11"/>
  <c r="L70" i="11"/>
  <c r="K70" i="11"/>
  <c r="J70" i="11"/>
  <c r="I70" i="11"/>
  <c r="H70" i="11"/>
  <c r="E70" i="11"/>
  <c r="D70" i="11"/>
  <c r="C70" i="11"/>
  <c r="B70" i="11"/>
  <c r="T69" i="11"/>
  <c r="S69" i="11"/>
  <c r="R69" i="11"/>
  <c r="Q69" i="11"/>
  <c r="P69" i="11"/>
  <c r="O69" i="11"/>
  <c r="M69" i="11"/>
  <c r="L69" i="11"/>
  <c r="K69" i="11"/>
  <c r="J69" i="11"/>
  <c r="I69" i="11"/>
  <c r="H69" i="11"/>
  <c r="E69" i="11"/>
  <c r="D69" i="11"/>
  <c r="C69" i="11"/>
  <c r="B69" i="11"/>
  <c r="T68" i="11"/>
  <c r="S68" i="11"/>
  <c r="R68" i="11"/>
  <c r="Q68" i="11"/>
  <c r="P68" i="11"/>
  <c r="O68" i="11"/>
  <c r="M68" i="11"/>
  <c r="L68" i="11"/>
  <c r="K68" i="11"/>
  <c r="J68" i="11"/>
  <c r="I68" i="11"/>
  <c r="H68" i="11"/>
  <c r="E68" i="11"/>
  <c r="D68" i="11"/>
  <c r="C68" i="11"/>
  <c r="B68" i="11"/>
  <c r="T67" i="11"/>
  <c r="S67" i="11"/>
  <c r="R67" i="11"/>
  <c r="Q67" i="11"/>
  <c r="P67" i="11"/>
  <c r="O67" i="11"/>
  <c r="M67" i="11"/>
  <c r="L67" i="11"/>
  <c r="K67" i="11"/>
  <c r="J67" i="11"/>
  <c r="I67" i="11"/>
  <c r="H67" i="11"/>
  <c r="E67" i="11"/>
  <c r="D67" i="11"/>
  <c r="C67" i="11"/>
  <c r="B67" i="11"/>
  <c r="T66" i="11"/>
  <c r="S66" i="11"/>
  <c r="R66" i="11"/>
  <c r="Q66" i="11"/>
  <c r="P66" i="11"/>
  <c r="O66" i="11"/>
  <c r="M66" i="11"/>
  <c r="L66" i="11"/>
  <c r="K66" i="11"/>
  <c r="J66" i="11"/>
  <c r="I66" i="11"/>
  <c r="H66" i="11"/>
  <c r="E66" i="11"/>
  <c r="D66" i="11"/>
  <c r="C66" i="11"/>
  <c r="B66" i="11"/>
  <c r="T65" i="11"/>
  <c r="S65" i="11"/>
  <c r="R65" i="11"/>
  <c r="Q65" i="11"/>
  <c r="P65" i="11"/>
  <c r="O65" i="11"/>
  <c r="M65" i="11"/>
  <c r="L65" i="11"/>
  <c r="K65" i="11"/>
  <c r="J65" i="11"/>
  <c r="I65" i="11"/>
  <c r="H65" i="11"/>
  <c r="E65" i="11"/>
  <c r="D65" i="11"/>
  <c r="C65" i="11"/>
  <c r="B65" i="11"/>
  <c r="T64" i="11"/>
  <c r="S64" i="11"/>
  <c r="R64" i="11"/>
  <c r="Q64" i="11"/>
  <c r="P64" i="11"/>
  <c r="O64" i="11"/>
  <c r="M64" i="11"/>
  <c r="L64" i="11"/>
  <c r="K64" i="11"/>
  <c r="J64" i="11"/>
  <c r="I64" i="11"/>
  <c r="H64" i="11"/>
  <c r="E64" i="11"/>
  <c r="D64" i="11"/>
  <c r="C64" i="11"/>
  <c r="B64" i="11"/>
  <c r="T63" i="11"/>
  <c r="S63" i="11"/>
  <c r="R63" i="11"/>
  <c r="Q63" i="11"/>
  <c r="P63" i="11"/>
  <c r="O63" i="11"/>
  <c r="M63" i="11"/>
  <c r="L63" i="11"/>
  <c r="K63" i="11"/>
  <c r="J63" i="11"/>
  <c r="I63" i="11"/>
  <c r="H63" i="11"/>
  <c r="E63" i="11"/>
  <c r="D63" i="11"/>
  <c r="C63" i="11"/>
  <c r="B63" i="11"/>
  <c r="T62" i="11"/>
  <c r="S62" i="11"/>
  <c r="R62" i="11"/>
  <c r="Q62" i="11"/>
  <c r="P62" i="11"/>
  <c r="O62" i="11"/>
  <c r="M62" i="11"/>
  <c r="L62" i="11"/>
  <c r="K62" i="11"/>
  <c r="J62" i="11"/>
  <c r="I62" i="11"/>
  <c r="H62" i="11"/>
  <c r="E62" i="11"/>
  <c r="D62" i="11"/>
  <c r="C62" i="11"/>
  <c r="B62" i="11"/>
  <c r="T61" i="11"/>
  <c r="S61" i="11"/>
  <c r="R61" i="11"/>
  <c r="Q61" i="11"/>
  <c r="P61" i="11"/>
  <c r="O61" i="11"/>
  <c r="M61" i="11"/>
  <c r="L61" i="11"/>
  <c r="K61" i="11"/>
  <c r="J61" i="11"/>
  <c r="I61" i="11"/>
  <c r="H61" i="11"/>
  <c r="E61" i="11"/>
  <c r="D61" i="11"/>
  <c r="C61" i="11"/>
  <c r="B61" i="11"/>
  <c r="T60" i="11"/>
  <c r="S60" i="11"/>
  <c r="R60" i="11"/>
  <c r="Q60" i="11"/>
  <c r="P60" i="11"/>
  <c r="O60" i="11"/>
  <c r="M60" i="11"/>
  <c r="L60" i="11"/>
  <c r="K60" i="11"/>
  <c r="J60" i="11"/>
  <c r="I60" i="11"/>
  <c r="H60" i="11"/>
  <c r="E60" i="11"/>
  <c r="D60" i="11"/>
  <c r="C60" i="11"/>
  <c r="B60" i="11"/>
  <c r="T59" i="11"/>
  <c r="S59" i="11"/>
  <c r="R59" i="11"/>
  <c r="Q59" i="11"/>
  <c r="P59" i="11"/>
  <c r="O59" i="11"/>
  <c r="M59" i="11"/>
  <c r="L59" i="11"/>
  <c r="K59" i="11"/>
  <c r="J59" i="11"/>
  <c r="I59" i="11"/>
  <c r="H59" i="11"/>
  <c r="E59" i="11"/>
  <c r="D59" i="11"/>
  <c r="C59" i="11"/>
  <c r="B59" i="11"/>
  <c r="T58" i="11"/>
  <c r="S58" i="11"/>
  <c r="R58" i="11"/>
  <c r="Q58" i="11"/>
  <c r="P58" i="11"/>
  <c r="O58" i="11"/>
  <c r="M58" i="11"/>
  <c r="L58" i="11"/>
  <c r="K58" i="11"/>
  <c r="J58" i="11"/>
  <c r="I58" i="11"/>
  <c r="H58" i="11"/>
  <c r="E58" i="11"/>
  <c r="D58" i="11"/>
  <c r="C58" i="11"/>
  <c r="B58" i="11"/>
  <c r="T57" i="11"/>
  <c r="S57" i="11"/>
  <c r="R57" i="11"/>
  <c r="Q57" i="11"/>
  <c r="P57" i="11"/>
  <c r="O57" i="11"/>
  <c r="M57" i="11"/>
  <c r="L57" i="11"/>
  <c r="K57" i="11"/>
  <c r="J57" i="11"/>
  <c r="I57" i="11"/>
  <c r="H57" i="11"/>
  <c r="E57" i="11"/>
  <c r="D57" i="11"/>
  <c r="C57" i="11"/>
  <c r="B57" i="11"/>
  <c r="T56" i="11"/>
  <c r="S56" i="11"/>
  <c r="R56" i="11"/>
  <c r="Q56" i="11"/>
  <c r="P56" i="11"/>
  <c r="O56" i="11"/>
  <c r="M56" i="11"/>
  <c r="L56" i="11"/>
  <c r="K56" i="11"/>
  <c r="J56" i="11"/>
  <c r="I56" i="11"/>
  <c r="H56" i="11"/>
  <c r="E56" i="11"/>
  <c r="D56" i="11"/>
  <c r="C56" i="11"/>
  <c r="B56" i="11"/>
  <c r="T55" i="11"/>
  <c r="S55" i="11"/>
  <c r="R55" i="11"/>
  <c r="Q55" i="11"/>
  <c r="P55" i="11"/>
  <c r="O55" i="11"/>
  <c r="M55" i="11"/>
  <c r="L55" i="11"/>
  <c r="K55" i="11"/>
  <c r="J55" i="11"/>
  <c r="I55" i="11"/>
  <c r="H55" i="11"/>
  <c r="E55" i="11"/>
  <c r="D55" i="11"/>
  <c r="C55" i="11"/>
  <c r="B55" i="11"/>
  <c r="T54" i="11"/>
  <c r="S54" i="11"/>
  <c r="R54" i="11"/>
  <c r="Q54" i="11"/>
  <c r="P54" i="11"/>
  <c r="O54" i="11"/>
  <c r="M54" i="11"/>
  <c r="L54" i="11"/>
  <c r="K54" i="11"/>
  <c r="J54" i="11"/>
  <c r="I54" i="11"/>
  <c r="H54" i="11"/>
  <c r="E54" i="11"/>
  <c r="D54" i="11"/>
  <c r="C54" i="11"/>
  <c r="B54" i="11"/>
  <c r="T53" i="11"/>
  <c r="S53" i="11"/>
  <c r="R53" i="11"/>
  <c r="Q53" i="11"/>
  <c r="P53" i="11"/>
  <c r="O53" i="11"/>
  <c r="M53" i="11"/>
  <c r="L53" i="11"/>
  <c r="K53" i="11"/>
  <c r="J53" i="11"/>
  <c r="I53" i="11"/>
  <c r="H53" i="11"/>
  <c r="E53" i="11"/>
  <c r="D53" i="11"/>
  <c r="C53" i="11"/>
  <c r="B53" i="11"/>
  <c r="T52" i="11"/>
  <c r="S52" i="11"/>
  <c r="R52" i="11"/>
  <c r="Q52" i="11"/>
  <c r="P52" i="11"/>
  <c r="O52" i="11"/>
  <c r="M52" i="11"/>
  <c r="L52" i="11"/>
  <c r="K52" i="11"/>
  <c r="J52" i="11"/>
  <c r="I52" i="11"/>
  <c r="H52" i="11"/>
  <c r="E52" i="11"/>
  <c r="D52" i="11"/>
  <c r="C52" i="11"/>
  <c r="B52" i="11"/>
  <c r="T51" i="11"/>
  <c r="S51" i="11"/>
  <c r="R51" i="11"/>
  <c r="Q51" i="11"/>
  <c r="P51" i="11"/>
  <c r="O51" i="11"/>
  <c r="M51" i="11"/>
  <c r="L51" i="11"/>
  <c r="K51" i="11"/>
  <c r="J51" i="11"/>
  <c r="I51" i="11"/>
  <c r="H51" i="11"/>
  <c r="E51" i="11"/>
  <c r="D51" i="11"/>
  <c r="C51" i="11"/>
  <c r="B51" i="11"/>
  <c r="T50" i="11"/>
  <c r="S50" i="11"/>
  <c r="R50" i="11"/>
  <c r="Q50" i="11"/>
  <c r="P50" i="11"/>
  <c r="O50" i="11"/>
  <c r="M50" i="11"/>
  <c r="L50" i="11"/>
  <c r="K50" i="11"/>
  <c r="J50" i="11"/>
  <c r="I50" i="11"/>
  <c r="H50" i="11"/>
  <c r="E50" i="11"/>
  <c r="D50" i="11"/>
  <c r="C50" i="11"/>
  <c r="B50" i="11"/>
  <c r="T49" i="11"/>
  <c r="S49" i="11"/>
  <c r="R49" i="11"/>
  <c r="Q49" i="11"/>
  <c r="P49" i="11"/>
  <c r="O49" i="11"/>
  <c r="M49" i="11"/>
  <c r="L49" i="11"/>
  <c r="K49" i="11"/>
  <c r="J49" i="11"/>
  <c r="I49" i="11"/>
  <c r="H49" i="11"/>
  <c r="E49" i="11"/>
  <c r="D49" i="11"/>
  <c r="C49" i="11"/>
  <c r="B49" i="11"/>
  <c r="T48" i="11"/>
  <c r="S48" i="11"/>
  <c r="R48" i="11"/>
  <c r="Q48" i="11"/>
  <c r="P48" i="11"/>
  <c r="O48" i="11"/>
  <c r="M48" i="11"/>
  <c r="L48" i="11"/>
  <c r="K48" i="11"/>
  <c r="J48" i="11"/>
  <c r="I48" i="11"/>
  <c r="H48" i="11"/>
  <c r="E48" i="11"/>
  <c r="D48" i="11"/>
  <c r="C48" i="11"/>
  <c r="B48" i="11"/>
  <c r="T47" i="11"/>
  <c r="S47" i="11"/>
  <c r="R47" i="11"/>
  <c r="Q47" i="11"/>
  <c r="P47" i="11"/>
  <c r="O47" i="11"/>
  <c r="M47" i="11"/>
  <c r="L47" i="11"/>
  <c r="K47" i="11"/>
  <c r="J47" i="11"/>
  <c r="I47" i="11"/>
  <c r="H47" i="11"/>
  <c r="E47" i="11"/>
  <c r="D47" i="11"/>
  <c r="C47" i="11"/>
  <c r="B47" i="11"/>
  <c r="T46" i="11"/>
  <c r="S46" i="11"/>
  <c r="R46" i="11"/>
  <c r="Q46" i="11"/>
  <c r="P46" i="11"/>
  <c r="O46" i="11"/>
  <c r="M46" i="11"/>
  <c r="L46" i="11"/>
  <c r="K46" i="11"/>
  <c r="J46" i="11"/>
  <c r="I46" i="11"/>
  <c r="H46" i="11"/>
  <c r="E46" i="11"/>
  <c r="D46" i="11"/>
  <c r="C46" i="11"/>
  <c r="B46" i="11"/>
  <c r="T45" i="11"/>
  <c r="S45" i="11"/>
  <c r="R45" i="11"/>
  <c r="Q45" i="11"/>
  <c r="P45" i="11"/>
  <c r="O45" i="11"/>
  <c r="M45" i="11"/>
  <c r="L45" i="11"/>
  <c r="K45" i="11"/>
  <c r="J45" i="11"/>
  <c r="I45" i="11"/>
  <c r="H45" i="11"/>
  <c r="E45" i="11"/>
  <c r="D45" i="11"/>
  <c r="C45" i="11"/>
  <c r="B45" i="11"/>
  <c r="T44" i="11"/>
  <c r="S44" i="11"/>
  <c r="R44" i="11"/>
  <c r="Q44" i="11"/>
  <c r="P44" i="11"/>
  <c r="O44" i="11"/>
  <c r="M44" i="11"/>
  <c r="L44" i="11"/>
  <c r="K44" i="11"/>
  <c r="J44" i="11"/>
  <c r="I44" i="11"/>
  <c r="H44" i="11"/>
  <c r="E44" i="11"/>
  <c r="D44" i="11"/>
  <c r="C44" i="11"/>
  <c r="B44" i="11"/>
  <c r="T43" i="11"/>
  <c r="S43" i="11"/>
  <c r="R43" i="11"/>
  <c r="Q43" i="11"/>
  <c r="P43" i="11"/>
  <c r="O43" i="11"/>
  <c r="M43" i="11"/>
  <c r="L43" i="11"/>
  <c r="K43" i="11"/>
  <c r="J43" i="11"/>
  <c r="I43" i="11"/>
  <c r="H43" i="11"/>
  <c r="E43" i="11"/>
  <c r="D43" i="11"/>
  <c r="C43" i="11"/>
  <c r="B43" i="11"/>
  <c r="T42" i="11"/>
  <c r="S42" i="11"/>
  <c r="R42" i="11"/>
  <c r="Q42" i="11"/>
  <c r="P42" i="11"/>
  <c r="O42" i="11"/>
  <c r="M42" i="11"/>
  <c r="L42" i="11"/>
  <c r="K42" i="11"/>
  <c r="J42" i="11"/>
  <c r="I42" i="11"/>
  <c r="H42" i="11"/>
  <c r="E42" i="11"/>
  <c r="D42" i="11"/>
  <c r="C42" i="11"/>
  <c r="B42" i="11"/>
  <c r="T41" i="11"/>
  <c r="S41" i="11"/>
  <c r="R41" i="11"/>
  <c r="Q41" i="11"/>
  <c r="P41" i="11"/>
  <c r="O41" i="11"/>
  <c r="M41" i="11"/>
  <c r="L41" i="11"/>
  <c r="K41" i="11"/>
  <c r="J41" i="11"/>
  <c r="I41" i="11"/>
  <c r="H41" i="11"/>
  <c r="E41" i="11"/>
  <c r="D41" i="11"/>
  <c r="C41" i="11"/>
  <c r="B41" i="11"/>
  <c r="T40" i="11"/>
  <c r="S40" i="11"/>
  <c r="R40" i="11"/>
  <c r="Q40" i="11"/>
  <c r="P40" i="11"/>
  <c r="O40" i="11"/>
  <c r="M40" i="11"/>
  <c r="L40" i="11"/>
  <c r="K40" i="11"/>
  <c r="J40" i="11"/>
  <c r="I40" i="11"/>
  <c r="H40" i="11"/>
  <c r="E40" i="11"/>
  <c r="D40" i="11"/>
  <c r="C40" i="11"/>
  <c r="B40" i="11"/>
  <c r="T39" i="11"/>
  <c r="S39" i="11"/>
  <c r="R39" i="11"/>
  <c r="Q39" i="11"/>
  <c r="P39" i="11"/>
  <c r="O39" i="11"/>
  <c r="M39" i="11"/>
  <c r="L39" i="11"/>
  <c r="K39" i="11"/>
  <c r="J39" i="11"/>
  <c r="I39" i="11"/>
  <c r="H39" i="11"/>
  <c r="E39" i="11"/>
  <c r="D39" i="11"/>
  <c r="C39" i="11"/>
  <c r="B39" i="11"/>
  <c r="T38" i="11"/>
  <c r="S38" i="11"/>
  <c r="R38" i="11"/>
  <c r="Q38" i="11"/>
  <c r="P38" i="11"/>
  <c r="O38" i="11"/>
  <c r="M38" i="11"/>
  <c r="L38" i="11"/>
  <c r="K38" i="11"/>
  <c r="J38" i="11"/>
  <c r="I38" i="11"/>
  <c r="H38" i="11"/>
  <c r="E38" i="11"/>
  <c r="D38" i="11"/>
  <c r="C38" i="11"/>
  <c r="B38" i="11"/>
  <c r="T37" i="11"/>
  <c r="S37" i="11"/>
  <c r="R37" i="11"/>
  <c r="Q37" i="11"/>
  <c r="P37" i="11"/>
  <c r="O37" i="11"/>
  <c r="M37" i="11"/>
  <c r="L37" i="11"/>
  <c r="K37" i="11"/>
  <c r="J37" i="11"/>
  <c r="I37" i="11"/>
  <c r="H37" i="11"/>
  <c r="E37" i="11"/>
  <c r="D37" i="11"/>
  <c r="C37" i="11"/>
  <c r="B37" i="11"/>
  <c r="T36" i="11"/>
  <c r="S36" i="11"/>
  <c r="R36" i="11"/>
  <c r="Q36" i="11"/>
  <c r="P36" i="11"/>
  <c r="O36" i="11"/>
  <c r="M36" i="11"/>
  <c r="L36" i="11"/>
  <c r="K36" i="11"/>
  <c r="J36" i="11"/>
  <c r="I36" i="11"/>
  <c r="H36" i="11"/>
  <c r="E36" i="11"/>
  <c r="D36" i="11"/>
  <c r="C36" i="11"/>
  <c r="B36" i="11"/>
  <c r="T35" i="11"/>
  <c r="S35" i="11"/>
  <c r="R35" i="11"/>
  <c r="Q35" i="11"/>
  <c r="P35" i="11"/>
  <c r="O35" i="11"/>
  <c r="M35" i="11"/>
  <c r="L35" i="11"/>
  <c r="K35" i="11"/>
  <c r="J35" i="11"/>
  <c r="I35" i="11"/>
  <c r="H35" i="11"/>
  <c r="E35" i="11"/>
  <c r="D35" i="11"/>
  <c r="C35" i="11"/>
  <c r="B35" i="11"/>
  <c r="T34" i="11"/>
  <c r="S34" i="11"/>
  <c r="R34" i="11"/>
  <c r="Q34" i="11"/>
  <c r="P34" i="11"/>
  <c r="O34" i="11"/>
  <c r="M34" i="11"/>
  <c r="L34" i="11"/>
  <c r="K34" i="11"/>
  <c r="J34" i="11"/>
  <c r="I34" i="11"/>
  <c r="H34" i="11"/>
  <c r="E34" i="11"/>
  <c r="D34" i="11"/>
  <c r="C34" i="11"/>
  <c r="B34" i="11"/>
  <c r="T33" i="11"/>
  <c r="S33" i="11"/>
  <c r="R33" i="11"/>
  <c r="Q33" i="11"/>
  <c r="P33" i="11"/>
  <c r="O33" i="11"/>
  <c r="M33" i="11"/>
  <c r="L33" i="11"/>
  <c r="K33" i="11"/>
  <c r="J33" i="11"/>
  <c r="I33" i="11"/>
  <c r="H33" i="11"/>
  <c r="E33" i="11"/>
  <c r="D33" i="11"/>
  <c r="C33" i="11"/>
  <c r="B33" i="11"/>
  <c r="T32" i="11"/>
  <c r="S32" i="11"/>
  <c r="R32" i="11"/>
  <c r="Q32" i="11"/>
  <c r="P32" i="11"/>
  <c r="O32" i="11"/>
  <c r="M32" i="11"/>
  <c r="L32" i="11"/>
  <c r="K32" i="11"/>
  <c r="J32" i="11"/>
  <c r="I32" i="11"/>
  <c r="H32" i="11"/>
  <c r="E32" i="11"/>
  <c r="D32" i="11"/>
  <c r="C32" i="11"/>
  <c r="B32" i="11"/>
  <c r="T31" i="11"/>
  <c r="S31" i="11"/>
  <c r="R31" i="11"/>
  <c r="Q31" i="11"/>
  <c r="P31" i="11"/>
  <c r="O31" i="11"/>
  <c r="M31" i="11"/>
  <c r="L31" i="11"/>
  <c r="K31" i="11"/>
  <c r="J31" i="11"/>
  <c r="I31" i="11"/>
  <c r="H31" i="11"/>
  <c r="E31" i="11"/>
  <c r="D31" i="11"/>
  <c r="C31" i="11"/>
  <c r="B31" i="11"/>
  <c r="T30" i="11"/>
  <c r="S30" i="11"/>
  <c r="R30" i="11"/>
  <c r="Q30" i="11"/>
  <c r="P30" i="11"/>
  <c r="O30" i="11"/>
  <c r="M30" i="11"/>
  <c r="L30" i="11"/>
  <c r="K30" i="11"/>
  <c r="J30" i="11"/>
  <c r="I30" i="11"/>
  <c r="H30" i="11"/>
  <c r="E30" i="11"/>
  <c r="D30" i="11"/>
  <c r="C30" i="11"/>
  <c r="B30" i="11"/>
  <c r="T29" i="11"/>
  <c r="S29" i="11"/>
  <c r="R29" i="11"/>
  <c r="Q29" i="11"/>
  <c r="P29" i="11"/>
  <c r="O29" i="11"/>
  <c r="M29" i="11"/>
  <c r="L29" i="11"/>
  <c r="K29" i="11"/>
  <c r="J29" i="11"/>
  <c r="I29" i="11"/>
  <c r="H29" i="11"/>
  <c r="E29" i="11"/>
  <c r="D29" i="11"/>
  <c r="C29" i="11"/>
  <c r="B29" i="11"/>
  <c r="T28" i="11"/>
  <c r="S28" i="11"/>
  <c r="R28" i="11"/>
  <c r="Q28" i="11"/>
  <c r="P28" i="11"/>
  <c r="O28" i="11"/>
  <c r="M28" i="11"/>
  <c r="L28" i="11"/>
  <c r="K28" i="11"/>
  <c r="J28" i="11"/>
  <c r="I28" i="11"/>
  <c r="H28" i="11"/>
  <c r="E28" i="11"/>
  <c r="D28" i="11"/>
  <c r="C28" i="11"/>
  <c r="B28" i="11"/>
  <c r="T27" i="11"/>
  <c r="S27" i="11"/>
  <c r="R27" i="11"/>
  <c r="Q27" i="11"/>
  <c r="P27" i="11"/>
  <c r="O27" i="11"/>
  <c r="M27" i="11"/>
  <c r="L27" i="11"/>
  <c r="K27" i="11"/>
  <c r="J27" i="11"/>
  <c r="I27" i="11"/>
  <c r="H27" i="11"/>
  <c r="E27" i="11"/>
  <c r="D27" i="11"/>
  <c r="C27" i="11"/>
  <c r="B27" i="11"/>
  <c r="T26" i="11"/>
  <c r="S26" i="11"/>
  <c r="R26" i="11"/>
  <c r="Q26" i="11"/>
  <c r="P26" i="11"/>
  <c r="O26" i="11"/>
  <c r="M26" i="11"/>
  <c r="L26" i="11"/>
  <c r="K26" i="11"/>
  <c r="J26" i="11"/>
  <c r="I26" i="11"/>
  <c r="H26" i="11"/>
  <c r="E26" i="11"/>
  <c r="D26" i="11"/>
  <c r="C26" i="11"/>
  <c r="B26" i="11"/>
  <c r="T25" i="11"/>
  <c r="S25" i="11"/>
  <c r="R25" i="11"/>
  <c r="Q25" i="11"/>
  <c r="P25" i="11"/>
  <c r="O25" i="11"/>
  <c r="M25" i="11"/>
  <c r="L25" i="11"/>
  <c r="K25" i="11"/>
  <c r="J25" i="11"/>
  <c r="I25" i="11"/>
  <c r="H25" i="11"/>
  <c r="E25" i="11"/>
  <c r="D25" i="11"/>
  <c r="C25" i="11"/>
  <c r="B25" i="11"/>
  <c r="T24" i="11"/>
  <c r="S24" i="11"/>
  <c r="R24" i="11"/>
  <c r="Q24" i="11"/>
  <c r="P24" i="11"/>
  <c r="O24" i="11"/>
  <c r="M24" i="11"/>
  <c r="L24" i="11"/>
  <c r="K24" i="11"/>
  <c r="J24" i="11"/>
  <c r="I24" i="11"/>
  <c r="H24" i="11"/>
  <c r="E24" i="11"/>
  <c r="D24" i="11"/>
  <c r="C24" i="11"/>
  <c r="B24" i="11"/>
  <c r="T23" i="11"/>
  <c r="S23" i="11"/>
  <c r="R23" i="11"/>
  <c r="Q23" i="11"/>
  <c r="P23" i="11"/>
  <c r="O23" i="11"/>
  <c r="M23" i="11"/>
  <c r="L23" i="11"/>
  <c r="K23" i="11"/>
  <c r="J23" i="11"/>
  <c r="I23" i="11"/>
  <c r="H23" i="11"/>
  <c r="E23" i="11"/>
  <c r="D23" i="11"/>
  <c r="C23" i="11"/>
  <c r="B23" i="11"/>
  <c r="T22" i="11"/>
  <c r="S22" i="11"/>
  <c r="R22" i="11"/>
  <c r="Q22" i="11"/>
  <c r="P22" i="11"/>
  <c r="O22" i="11"/>
  <c r="M22" i="11"/>
  <c r="L22" i="11"/>
  <c r="K22" i="11"/>
  <c r="J22" i="11"/>
  <c r="I22" i="11"/>
  <c r="H22" i="11"/>
  <c r="E22" i="11"/>
  <c r="D22" i="11"/>
  <c r="C22" i="11"/>
  <c r="B22" i="11"/>
  <c r="T21" i="11"/>
  <c r="S21" i="11"/>
  <c r="R21" i="11"/>
  <c r="Q21" i="11"/>
  <c r="P21" i="11"/>
  <c r="O21" i="11"/>
  <c r="M21" i="11"/>
  <c r="L21" i="11"/>
  <c r="K21" i="11"/>
  <c r="J21" i="11"/>
  <c r="I21" i="11"/>
  <c r="H21" i="11"/>
  <c r="E21" i="11"/>
  <c r="D21" i="11"/>
  <c r="C21" i="11"/>
  <c r="B21" i="11"/>
  <c r="T20" i="11"/>
  <c r="T220" i="11" s="1"/>
  <c r="S20" i="11"/>
  <c r="R20" i="11"/>
  <c r="Q20" i="11"/>
  <c r="P20" i="11"/>
  <c r="O20" i="11"/>
  <c r="M20" i="11"/>
  <c r="L20" i="11"/>
  <c r="K20" i="11"/>
  <c r="J20" i="11"/>
  <c r="I20" i="11"/>
  <c r="H20" i="11"/>
  <c r="E20" i="11"/>
  <c r="D20" i="11"/>
  <c r="C20" i="11"/>
  <c r="B20" i="11"/>
  <c r="U221" i="5"/>
  <c r="T221" i="5"/>
  <c r="S221" i="5"/>
  <c r="R221" i="5"/>
  <c r="Q221" i="5"/>
  <c r="P221" i="5"/>
  <c r="O221" i="5"/>
  <c r="N221" i="5"/>
  <c r="M221" i="5"/>
  <c r="L221" i="5"/>
  <c r="K221" i="5"/>
  <c r="J221" i="5"/>
  <c r="I221" i="5"/>
  <c r="H220" i="5"/>
  <c r="G219" i="11" s="1"/>
  <c r="G220" i="5"/>
  <c r="F219" i="11" s="1"/>
  <c r="H219" i="5"/>
  <c r="G218" i="11" s="1"/>
  <c r="G219" i="5"/>
  <c r="F218" i="11" s="1"/>
  <c r="H218" i="5"/>
  <c r="G217" i="11" s="1"/>
  <c r="G218" i="5"/>
  <c r="F217" i="11" s="1"/>
  <c r="H217" i="5"/>
  <c r="G216" i="11" s="1"/>
  <c r="G217" i="5"/>
  <c r="F216" i="11" s="1"/>
  <c r="H216" i="5"/>
  <c r="G215" i="11" s="1"/>
  <c r="G216" i="5"/>
  <c r="F215" i="11" s="1"/>
  <c r="H215" i="5"/>
  <c r="G214" i="11" s="1"/>
  <c r="G215" i="5"/>
  <c r="F214" i="11" s="1"/>
  <c r="H214" i="5"/>
  <c r="G213" i="11" s="1"/>
  <c r="G214" i="5"/>
  <c r="F213" i="11" s="1"/>
  <c r="H213" i="5"/>
  <c r="G212" i="11" s="1"/>
  <c r="G213" i="5"/>
  <c r="F212" i="11" s="1"/>
  <c r="H212" i="5"/>
  <c r="G211" i="11" s="1"/>
  <c r="G212" i="5"/>
  <c r="F211" i="11" s="1"/>
  <c r="H211" i="5"/>
  <c r="G210" i="11" s="1"/>
  <c r="G211" i="5"/>
  <c r="F210" i="11" s="1"/>
  <c r="H210" i="5"/>
  <c r="G209" i="11" s="1"/>
  <c r="G210" i="5"/>
  <c r="F209" i="11" s="1"/>
  <c r="H209" i="5"/>
  <c r="G208" i="11" s="1"/>
  <c r="G209" i="5"/>
  <c r="F208" i="11" s="1"/>
  <c r="H208" i="5"/>
  <c r="G207" i="11" s="1"/>
  <c r="G208" i="5"/>
  <c r="F207" i="11" s="1"/>
  <c r="H207" i="5"/>
  <c r="G206" i="11" s="1"/>
  <c r="G207" i="5"/>
  <c r="F206" i="11" s="1"/>
  <c r="H206" i="5"/>
  <c r="G205" i="11" s="1"/>
  <c r="G206" i="5"/>
  <c r="F205" i="11" s="1"/>
  <c r="H205" i="5"/>
  <c r="G204" i="11" s="1"/>
  <c r="G205" i="5"/>
  <c r="F204" i="11" s="1"/>
  <c r="H204" i="5"/>
  <c r="G203" i="11" s="1"/>
  <c r="G204" i="5"/>
  <c r="F203" i="11" s="1"/>
  <c r="H203" i="5"/>
  <c r="G202" i="11" s="1"/>
  <c r="G203" i="5"/>
  <c r="F202" i="11" s="1"/>
  <c r="H202" i="5"/>
  <c r="G201" i="11" s="1"/>
  <c r="G202" i="5"/>
  <c r="F201" i="11" s="1"/>
  <c r="H201" i="5"/>
  <c r="G200" i="11" s="1"/>
  <c r="G201" i="5"/>
  <c r="F200" i="11" s="1"/>
  <c r="H200" i="5"/>
  <c r="G199" i="11" s="1"/>
  <c r="G200" i="5"/>
  <c r="F199" i="11" s="1"/>
  <c r="H199" i="5"/>
  <c r="G198" i="11" s="1"/>
  <c r="G199" i="5"/>
  <c r="F198" i="11" s="1"/>
  <c r="H198" i="5"/>
  <c r="G197" i="11" s="1"/>
  <c r="G198" i="5"/>
  <c r="F197" i="11" s="1"/>
  <c r="H197" i="5"/>
  <c r="G196" i="11" s="1"/>
  <c r="G197" i="5"/>
  <c r="F196" i="11" s="1"/>
  <c r="H196" i="5"/>
  <c r="G195" i="11" s="1"/>
  <c r="G196" i="5"/>
  <c r="F195" i="11" s="1"/>
  <c r="H195" i="5"/>
  <c r="G194" i="11" s="1"/>
  <c r="G195" i="5"/>
  <c r="F194" i="11" s="1"/>
  <c r="H194" i="5"/>
  <c r="G193" i="11" s="1"/>
  <c r="G194" i="5"/>
  <c r="F193" i="11" s="1"/>
  <c r="H193" i="5"/>
  <c r="G192" i="11" s="1"/>
  <c r="G193" i="5"/>
  <c r="F192" i="11" s="1"/>
  <c r="H192" i="5"/>
  <c r="G191" i="11" s="1"/>
  <c r="G192" i="5"/>
  <c r="F191" i="11" s="1"/>
  <c r="H191" i="5"/>
  <c r="G190" i="11" s="1"/>
  <c r="G191" i="5"/>
  <c r="F190" i="11" s="1"/>
  <c r="H190" i="5"/>
  <c r="G189" i="11" s="1"/>
  <c r="G190" i="5"/>
  <c r="F189" i="11" s="1"/>
  <c r="H189" i="5"/>
  <c r="G188" i="11" s="1"/>
  <c r="G189" i="5"/>
  <c r="F188" i="11" s="1"/>
  <c r="H188" i="5"/>
  <c r="G187" i="11" s="1"/>
  <c r="G188" i="5"/>
  <c r="F187" i="11" s="1"/>
  <c r="H187" i="5"/>
  <c r="G186" i="11" s="1"/>
  <c r="G187" i="5"/>
  <c r="F186" i="11" s="1"/>
  <c r="H186" i="5"/>
  <c r="G185" i="11" s="1"/>
  <c r="G186" i="5"/>
  <c r="F185" i="11" s="1"/>
  <c r="H185" i="5"/>
  <c r="G184" i="11" s="1"/>
  <c r="G185" i="5"/>
  <c r="F184" i="11" s="1"/>
  <c r="H184" i="5"/>
  <c r="G183" i="11" s="1"/>
  <c r="G184" i="5"/>
  <c r="F183" i="11" s="1"/>
  <c r="H183" i="5"/>
  <c r="G182" i="11" s="1"/>
  <c r="G183" i="5"/>
  <c r="F182" i="11" s="1"/>
  <c r="H182" i="5"/>
  <c r="G181" i="11" s="1"/>
  <c r="G182" i="5"/>
  <c r="F181" i="11" s="1"/>
  <c r="H181" i="5"/>
  <c r="G180" i="11" s="1"/>
  <c r="G181" i="5"/>
  <c r="F180" i="11" s="1"/>
  <c r="H180" i="5"/>
  <c r="G179" i="11" s="1"/>
  <c r="G180" i="5"/>
  <c r="F179" i="11" s="1"/>
  <c r="H179" i="5"/>
  <c r="G178" i="11" s="1"/>
  <c r="G179" i="5"/>
  <c r="F178" i="11" s="1"/>
  <c r="H178" i="5"/>
  <c r="G177" i="11" s="1"/>
  <c r="G178" i="5"/>
  <c r="F177" i="11" s="1"/>
  <c r="H177" i="5"/>
  <c r="G176" i="11" s="1"/>
  <c r="G177" i="5"/>
  <c r="F176" i="11" s="1"/>
  <c r="H176" i="5"/>
  <c r="G175" i="11" s="1"/>
  <c r="G176" i="5"/>
  <c r="F175" i="11" s="1"/>
  <c r="H175" i="5"/>
  <c r="G174" i="11" s="1"/>
  <c r="G175" i="5"/>
  <c r="F174" i="11" s="1"/>
  <c r="H174" i="5"/>
  <c r="G173" i="11" s="1"/>
  <c r="G174" i="5"/>
  <c r="F173" i="11" s="1"/>
  <c r="H173" i="5"/>
  <c r="G172" i="11" s="1"/>
  <c r="G173" i="5"/>
  <c r="F172" i="11" s="1"/>
  <c r="H172" i="5"/>
  <c r="G171" i="11" s="1"/>
  <c r="G172" i="5"/>
  <c r="F171" i="11" s="1"/>
  <c r="H171" i="5"/>
  <c r="G170" i="11" s="1"/>
  <c r="G171" i="5"/>
  <c r="F170" i="11" s="1"/>
  <c r="H170" i="5"/>
  <c r="G169" i="11" s="1"/>
  <c r="G170" i="5"/>
  <c r="F169" i="11" s="1"/>
  <c r="H169" i="5"/>
  <c r="G168" i="11" s="1"/>
  <c r="G169" i="5"/>
  <c r="F168" i="11" s="1"/>
  <c r="H168" i="5"/>
  <c r="G167" i="11" s="1"/>
  <c r="G168" i="5"/>
  <c r="F167" i="11" s="1"/>
  <c r="H167" i="5"/>
  <c r="G166" i="11" s="1"/>
  <c r="G167" i="5"/>
  <c r="F166" i="11" s="1"/>
  <c r="H166" i="5"/>
  <c r="G165" i="11" s="1"/>
  <c r="G166" i="5"/>
  <c r="F165" i="11" s="1"/>
  <c r="H165" i="5"/>
  <c r="G164" i="11" s="1"/>
  <c r="G165" i="5"/>
  <c r="F164" i="11" s="1"/>
  <c r="H164" i="5"/>
  <c r="G163" i="11" s="1"/>
  <c r="G164" i="5"/>
  <c r="F163" i="11" s="1"/>
  <c r="H163" i="5"/>
  <c r="G162" i="11" s="1"/>
  <c r="G163" i="5"/>
  <c r="F162" i="11" s="1"/>
  <c r="H162" i="5"/>
  <c r="G161" i="11" s="1"/>
  <c r="G162" i="5"/>
  <c r="F161" i="11" s="1"/>
  <c r="H161" i="5"/>
  <c r="G160" i="11" s="1"/>
  <c r="G161" i="5"/>
  <c r="F160" i="11" s="1"/>
  <c r="H160" i="5"/>
  <c r="G159" i="11" s="1"/>
  <c r="G160" i="5"/>
  <c r="F159" i="11" s="1"/>
  <c r="H159" i="5"/>
  <c r="G158" i="11" s="1"/>
  <c r="G159" i="5"/>
  <c r="F158" i="11" s="1"/>
  <c r="H158" i="5"/>
  <c r="G157" i="11" s="1"/>
  <c r="G158" i="5"/>
  <c r="F157" i="11" s="1"/>
  <c r="H157" i="5"/>
  <c r="G156" i="11" s="1"/>
  <c r="G157" i="5"/>
  <c r="F156" i="11" s="1"/>
  <c r="H156" i="5"/>
  <c r="G155" i="11" s="1"/>
  <c r="G156" i="5"/>
  <c r="F155" i="11" s="1"/>
  <c r="H155" i="5"/>
  <c r="G154" i="11" s="1"/>
  <c r="G155" i="5"/>
  <c r="F154" i="11" s="1"/>
  <c r="H154" i="5"/>
  <c r="G153" i="11" s="1"/>
  <c r="G154" i="5"/>
  <c r="F153" i="11" s="1"/>
  <c r="H153" i="5"/>
  <c r="G152" i="11" s="1"/>
  <c r="G153" i="5"/>
  <c r="F152" i="11" s="1"/>
  <c r="H152" i="5"/>
  <c r="G151" i="11" s="1"/>
  <c r="G152" i="5"/>
  <c r="F151" i="11" s="1"/>
  <c r="H151" i="5"/>
  <c r="G150" i="11" s="1"/>
  <c r="G151" i="5"/>
  <c r="F150" i="11" s="1"/>
  <c r="H150" i="5"/>
  <c r="G149" i="11" s="1"/>
  <c r="G150" i="5"/>
  <c r="F149" i="11" s="1"/>
  <c r="H149" i="5"/>
  <c r="G148" i="11" s="1"/>
  <c r="G149" i="5"/>
  <c r="F148" i="11" s="1"/>
  <c r="H148" i="5"/>
  <c r="G147" i="11" s="1"/>
  <c r="G148" i="5"/>
  <c r="F147" i="11" s="1"/>
  <c r="H147" i="5"/>
  <c r="G146" i="11" s="1"/>
  <c r="G147" i="5"/>
  <c r="F146" i="11" s="1"/>
  <c r="H146" i="5"/>
  <c r="G145" i="11" s="1"/>
  <c r="G146" i="5"/>
  <c r="F145" i="11" s="1"/>
  <c r="H145" i="5"/>
  <c r="G144" i="11" s="1"/>
  <c r="G145" i="5"/>
  <c r="F144" i="11" s="1"/>
  <c r="H144" i="5"/>
  <c r="G143" i="11" s="1"/>
  <c r="G144" i="5"/>
  <c r="F143" i="11" s="1"/>
  <c r="H143" i="5"/>
  <c r="G142" i="11" s="1"/>
  <c r="G143" i="5"/>
  <c r="F142" i="11" s="1"/>
  <c r="H142" i="5"/>
  <c r="G141" i="11" s="1"/>
  <c r="G142" i="5"/>
  <c r="F141" i="11" s="1"/>
  <c r="H141" i="5"/>
  <c r="G140" i="11" s="1"/>
  <c r="G141" i="5"/>
  <c r="F140" i="11" s="1"/>
  <c r="H140" i="5"/>
  <c r="G139" i="11" s="1"/>
  <c r="G140" i="5"/>
  <c r="F139" i="11" s="1"/>
  <c r="H139" i="5"/>
  <c r="G138" i="11" s="1"/>
  <c r="G139" i="5"/>
  <c r="F138" i="11" s="1"/>
  <c r="H138" i="5"/>
  <c r="G137" i="11" s="1"/>
  <c r="G138" i="5"/>
  <c r="F137" i="11" s="1"/>
  <c r="H137" i="5"/>
  <c r="G136" i="11" s="1"/>
  <c r="G137" i="5"/>
  <c r="F136" i="11" s="1"/>
  <c r="H136" i="5"/>
  <c r="G135" i="11" s="1"/>
  <c r="G136" i="5"/>
  <c r="F135" i="11" s="1"/>
  <c r="H135" i="5"/>
  <c r="G134" i="11" s="1"/>
  <c r="G135" i="5"/>
  <c r="F134" i="11" s="1"/>
  <c r="H134" i="5"/>
  <c r="G133" i="11" s="1"/>
  <c r="G134" i="5"/>
  <c r="F133" i="11" s="1"/>
  <c r="H133" i="5"/>
  <c r="G132" i="11" s="1"/>
  <c r="G133" i="5"/>
  <c r="F132" i="11" s="1"/>
  <c r="H132" i="5"/>
  <c r="G131" i="11" s="1"/>
  <c r="G132" i="5"/>
  <c r="F131" i="11" s="1"/>
  <c r="H131" i="5"/>
  <c r="G130" i="11" s="1"/>
  <c r="G131" i="5"/>
  <c r="F130" i="11" s="1"/>
  <c r="H130" i="5"/>
  <c r="G129" i="11" s="1"/>
  <c r="G130" i="5"/>
  <c r="F129" i="11" s="1"/>
  <c r="H129" i="5"/>
  <c r="G128" i="11" s="1"/>
  <c r="G129" i="5"/>
  <c r="F128" i="11" s="1"/>
  <c r="H128" i="5"/>
  <c r="G127" i="11" s="1"/>
  <c r="G128" i="5"/>
  <c r="F127" i="11" s="1"/>
  <c r="H127" i="5"/>
  <c r="G126" i="11" s="1"/>
  <c r="G127" i="5"/>
  <c r="F126" i="11" s="1"/>
  <c r="H126" i="5"/>
  <c r="G125" i="11" s="1"/>
  <c r="G126" i="5"/>
  <c r="F125" i="11" s="1"/>
  <c r="H125" i="5"/>
  <c r="G124" i="11" s="1"/>
  <c r="G125" i="5"/>
  <c r="F124" i="11" s="1"/>
  <c r="H124" i="5"/>
  <c r="G123" i="11" s="1"/>
  <c r="G124" i="5"/>
  <c r="F123" i="11" s="1"/>
  <c r="H123" i="5"/>
  <c r="G122" i="11" s="1"/>
  <c r="G123" i="5"/>
  <c r="F122" i="11" s="1"/>
  <c r="H122" i="5"/>
  <c r="G121" i="11" s="1"/>
  <c r="G122" i="5"/>
  <c r="F121" i="11" s="1"/>
  <c r="H121" i="5"/>
  <c r="G120" i="11" s="1"/>
  <c r="G121" i="5"/>
  <c r="F120" i="11" s="1"/>
  <c r="H120" i="5"/>
  <c r="G119" i="11" s="1"/>
  <c r="G120" i="5"/>
  <c r="F119" i="11" s="1"/>
  <c r="H119" i="5"/>
  <c r="G118" i="11" s="1"/>
  <c r="G119" i="5"/>
  <c r="F118" i="11" s="1"/>
  <c r="H118" i="5"/>
  <c r="G117" i="11" s="1"/>
  <c r="G118" i="5"/>
  <c r="F117" i="11" s="1"/>
  <c r="H117" i="5"/>
  <c r="G116" i="11" s="1"/>
  <c r="G117" i="5"/>
  <c r="F116" i="11" s="1"/>
  <c r="H116" i="5"/>
  <c r="G115" i="11" s="1"/>
  <c r="G116" i="5"/>
  <c r="F115" i="11" s="1"/>
  <c r="H115" i="5"/>
  <c r="G114" i="11" s="1"/>
  <c r="G115" i="5"/>
  <c r="F114" i="11" s="1"/>
  <c r="H114" i="5"/>
  <c r="G113" i="11" s="1"/>
  <c r="G114" i="5"/>
  <c r="F113" i="11" s="1"/>
  <c r="H113" i="5"/>
  <c r="G112" i="11" s="1"/>
  <c r="G113" i="5"/>
  <c r="F112" i="11" s="1"/>
  <c r="H112" i="5"/>
  <c r="G111" i="11" s="1"/>
  <c r="G112" i="5"/>
  <c r="F111" i="11" s="1"/>
  <c r="H111" i="5"/>
  <c r="G110" i="11" s="1"/>
  <c r="G111" i="5"/>
  <c r="F110" i="11" s="1"/>
  <c r="H110" i="5"/>
  <c r="G109" i="11" s="1"/>
  <c r="G110" i="5"/>
  <c r="F109" i="11" s="1"/>
  <c r="H109" i="5"/>
  <c r="G108" i="11" s="1"/>
  <c r="G109" i="5"/>
  <c r="F108" i="11" s="1"/>
  <c r="H108" i="5"/>
  <c r="G107" i="11" s="1"/>
  <c r="G108" i="5"/>
  <c r="F107" i="11" s="1"/>
  <c r="H107" i="5"/>
  <c r="G106" i="11" s="1"/>
  <c r="G107" i="5"/>
  <c r="F106" i="11" s="1"/>
  <c r="H106" i="5"/>
  <c r="G105" i="11" s="1"/>
  <c r="G106" i="5"/>
  <c r="F105" i="11" s="1"/>
  <c r="H105" i="5"/>
  <c r="G104" i="11" s="1"/>
  <c r="G105" i="5"/>
  <c r="F104" i="11" s="1"/>
  <c r="H104" i="5"/>
  <c r="G103" i="11" s="1"/>
  <c r="G104" i="5"/>
  <c r="F103" i="11" s="1"/>
  <c r="H103" i="5"/>
  <c r="G102" i="11" s="1"/>
  <c r="G103" i="5"/>
  <c r="F102" i="11" s="1"/>
  <c r="H102" i="5"/>
  <c r="G101" i="11" s="1"/>
  <c r="G102" i="5"/>
  <c r="F101" i="11" s="1"/>
  <c r="H101" i="5"/>
  <c r="G100" i="11" s="1"/>
  <c r="G101" i="5"/>
  <c r="F100" i="11" s="1"/>
  <c r="H100" i="5"/>
  <c r="G99" i="11" s="1"/>
  <c r="G100" i="5"/>
  <c r="F99" i="11" s="1"/>
  <c r="H99" i="5"/>
  <c r="G98" i="11" s="1"/>
  <c r="G99" i="5"/>
  <c r="F98" i="11" s="1"/>
  <c r="H98" i="5"/>
  <c r="G97" i="11" s="1"/>
  <c r="G98" i="5"/>
  <c r="F97" i="11" s="1"/>
  <c r="H97" i="5"/>
  <c r="G96" i="11" s="1"/>
  <c r="G97" i="5"/>
  <c r="F96" i="11" s="1"/>
  <c r="H96" i="5"/>
  <c r="G95" i="11" s="1"/>
  <c r="G96" i="5"/>
  <c r="F95" i="11" s="1"/>
  <c r="H95" i="5"/>
  <c r="G94" i="11" s="1"/>
  <c r="G95" i="5"/>
  <c r="F94" i="11" s="1"/>
  <c r="H94" i="5"/>
  <c r="G93" i="11" s="1"/>
  <c r="G94" i="5"/>
  <c r="F93" i="11" s="1"/>
  <c r="H93" i="5"/>
  <c r="G92" i="11" s="1"/>
  <c r="G93" i="5"/>
  <c r="F92" i="11" s="1"/>
  <c r="H92" i="5"/>
  <c r="G91" i="11" s="1"/>
  <c r="G92" i="5"/>
  <c r="F91" i="11" s="1"/>
  <c r="H91" i="5"/>
  <c r="G90" i="11" s="1"/>
  <c r="G91" i="5"/>
  <c r="F90" i="11" s="1"/>
  <c r="H90" i="5"/>
  <c r="G89" i="11" s="1"/>
  <c r="G90" i="5"/>
  <c r="F89" i="11" s="1"/>
  <c r="H89" i="5"/>
  <c r="G88" i="11" s="1"/>
  <c r="G89" i="5"/>
  <c r="F88" i="11" s="1"/>
  <c r="H88" i="5"/>
  <c r="G87" i="11" s="1"/>
  <c r="G88" i="5"/>
  <c r="F87" i="11" s="1"/>
  <c r="H87" i="5"/>
  <c r="G86" i="11" s="1"/>
  <c r="G87" i="5"/>
  <c r="F86" i="11" s="1"/>
  <c r="H86" i="5"/>
  <c r="G85" i="11" s="1"/>
  <c r="G86" i="5"/>
  <c r="F85" i="11" s="1"/>
  <c r="H85" i="5"/>
  <c r="G84" i="11" s="1"/>
  <c r="G85" i="5"/>
  <c r="F84" i="11" s="1"/>
  <c r="H84" i="5"/>
  <c r="G83" i="11" s="1"/>
  <c r="G84" i="5"/>
  <c r="F83" i="11" s="1"/>
  <c r="H83" i="5"/>
  <c r="G82" i="11" s="1"/>
  <c r="G83" i="5"/>
  <c r="F82" i="11" s="1"/>
  <c r="H82" i="5"/>
  <c r="G81" i="11" s="1"/>
  <c r="G82" i="5"/>
  <c r="F81" i="11" s="1"/>
  <c r="H81" i="5"/>
  <c r="G80" i="11" s="1"/>
  <c r="G81" i="5"/>
  <c r="F80" i="11" s="1"/>
  <c r="H80" i="5"/>
  <c r="G79" i="11" s="1"/>
  <c r="G80" i="5"/>
  <c r="F79" i="11" s="1"/>
  <c r="H79" i="5"/>
  <c r="G78" i="11" s="1"/>
  <c r="G79" i="5"/>
  <c r="F78" i="11" s="1"/>
  <c r="H78" i="5"/>
  <c r="G77" i="11" s="1"/>
  <c r="G78" i="5"/>
  <c r="F77" i="11" s="1"/>
  <c r="H77" i="5"/>
  <c r="G76" i="11" s="1"/>
  <c r="G77" i="5"/>
  <c r="F76" i="11" s="1"/>
  <c r="H76" i="5"/>
  <c r="G75" i="11" s="1"/>
  <c r="G76" i="5"/>
  <c r="F75" i="11" s="1"/>
  <c r="H75" i="5"/>
  <c r="G74" i="11" s="1"/>
  <c r="G75" i="5"/>
  <c r="F74" i="11" s="1"/>
  <c r="H74" i="5"/>
  <c r="G73" i="11" s="1"/>
  <c r="G74" i="5"/>
  <c r="F73" i="11" s="1"/>
  <c r="H73" i="5"/>
  <c r="G72" i="11" s="1"/>
  <c r="G73" i="5"/>
  <c r="F72" i="11" s="1"/>
  <c r="H72" i="5"/>
  <c r="G71" i="11" s="1"/>
  <c r="G72" i="5"/>
  <c r="F71" i="11" s="1"/>
  <c r="H71" i="5"/>
  <c r="G70" i="11" s="1"/>
  <c r="G71" i="5"/>
  <c r="F70" i="11" s="1"/>
  <c r="H70" i="5"/>
  <c r="G69" i="11" s="1"/>
  <c r="G70" i="5"/>
  <c r="F69" i="11" s="1"/>
  <c r="H69" i="5"/>
  <c r="G68" i="11" s="1"/>
  <c r="G69" i="5"/>
  <c r="F68" i="11" s="1"/>
  <c r="H68" i="5"/>
  <c r="G67" i="11" s="1"/>
  <c r="G68" i="5"/>
  <c r="F67" i="11" s="1"/>
  <c r="H67" i="5"/>
  <c r="G66" i="11" s="1"/>
  <c r="G67" i="5"/>
  <c r="F66" i="11" s="1"/>
  <c r="H66" i="5"/>
  <c r="G65" i="11" s="1"/>
  <c r="G66" i="5"/>
  <c r="F65" i="11" s="1"/>
  <c r="H65" i="5"/>
  <c r="G64" i="11" s="1"/>
  <c r="G65" i="5"/>
  <c r="F64" i="11" s="1"/>
  <c r="H64" i="5"/>
  <c r="G63" i="11" s="1"/>
  <c r="G64" i="5"/>
  <c r="F63" i="11" s="1"/>
  <c r="H63" i="5"/>
  <c r="G62" i="11" s="1"/>
  <c r="G63" i="5"/>
  <c r="F62" i="11" s="1"/>
  <c r="H62" i="5"/>
  <c r="G61" i="11" s="1"/>
  <c r="G62" i="5"/>
  <c r="F61" i="11" s="1"/>
  <c r="H61" i="5"/>
  <c r="G60" i="11" s="1"/>
  <c r="G61" i="5"/>
  <c r="F60" i="11" s="1"/>
  <c r="H60" i="5"/>
  <c r="G59" i="11" s="1"/>
  <c r="G60" i="5"/>
  <c r="F59" i="11" s="1"/>
  <c r="H59" i="5"/>
  <c r="G58" i="11" s="1"/>
  <c r="G59" i="5"/>
  <c r="F58" i="11" s="1"/>
  <c r="H58" i="5"/>
  <c r="G57" i="11" s="1"/>
  <c r="G58" i="5"/>
  <c r="F57" i="11" s="1"/>
  <c r="H57" i="5"/>
  <c r="G56" i="11" s="1"/>
  <c r="G57" i="5"/>
  <c r="F56" i="11" s="1"/>
  <c r="H56" i="5"/>
  <c r="G55" i="11" s="1"/>
  <c r="G56" i="5"/>
  <c r="F55" i="11" s="1"/>
  <c r="H55" i="5"/>
  <c r="G54" i="11" s="1"/>
  <c r="G55" i="5"/>
  <c r="F54" i="11" s="1"/>
  <c r="H54" i="5"/>
  <c r="G53" i="11" s="1"/>
  <c r="G54" i="5"/>
  <c r="F53" i="11" s="1"/>
  <c r="H53" i="5"/>
  <c r="G52" i="11" s="1"/>
  <c r="G53" i="5"/>
  <c r="F52" i="11" s="1"/>
  <c r="H52" i="5"/>
  <c r="G51" i="11" s="1"/>
  <c r="G52" i="5"/>
  <c r="F51" i="11" s="1"/>
  <c r="H51" i="5"/>
  <c r="G50" i="11" s="1"/>
  <c r="G51" i="5"/>
  <c r="F50" i="11" s="1"/>
  <c r="H50" i="5"/>
  <c r="G49" i="11" s="1"/>
  <c r="G50" i="5"/>
  <c r="F49" i="11" s="1"/>
  <c r="H49" i="5"/>
  <c r="G48" i="11" s="1"/>
  <c r="G49" i="5"/>
  <c r="F48" i="11" s="1"/>
  <c r="H48" i="5"/>
  <c r="G47" i="11" s="1"/>
  <c r="G48" i="5"/>
  <c r="F47" i="11" s="1"/>
  <c r="H47" i="5"/>
  <c r="G46" i="11" s="1"/>
  <c r="G47" i="5"/>
  <c r="F46" i="11" s="1"/>
  <c r="H46" i="5"/>
  <c r="G45" i="11" s="1"/>
  <c r="G46" i="5"/>
  <c r="F45" i="11" s="1"/>
  <c r="H45" i="5"/>
  <c r="G44" i="11" s="1"/>
  <c r="G45" i="5"/>
  <c r="F44" i="11" s="1"/>
  <c r="H44" i="5"/>
  <c r="G43" i="11" s="1"/>
  <c r="G44" i="5"/>
  <c r="F43" i="11" s="1"/>
  <c r="H43" i="5"/>
  <c r="G42" i="11" s="1"/>
  <c r="G43" i="5"/>
  <c r="F42" i="11" s="1"/>
  <c r="H42" i="5"/>
  <c r="G41" i="11" s="1"/>
  <c r="G42" i="5"/>
  <c r="F41" i="11" s="1"/>
  <c r="H41" i="5"/>
  <c r="G40" i="11" s="1"/>
  <c r="G41" i="5"/>
  <c r="F40" i="11" s="1"/>
  <c r="H40" i="5"/>
  <c r="G39" i="11" s="1"/>
  <c r="G40" i="5"/>
  <c r="F39" i="11" s="1"/>
  <c r="H39" i="5"/>
  <c r="G38" i="11" s="1"/>
  <c r="G39" i="5"/>
  <c r="F38" i="11" s="1"/>
  <c r="H38" i="5"/>
  <c r="G37" i="11" s="1"/>
  <c r="G38" i="5"/>
  <c r="F37" i="11" s="1"/>
  <c r="H37" i="5"/>
  <c r="G36" i="11" s="1"/>
  <c r="G37" i="5"/>
  <c r="F36" i="11" s="1"/>
  <c r="H36" i="5"/>
  <c r="G35" i="11" s="1"/>
  <c r="G36" i="5"/>
  <c r="F35" i="11" s="1"/>
  <c r="H35" i="5"/>
  <c r="G34" i="11" s="1"/>
  <c r="G35" i="5"/>
  <c r="F34" i="11" s="1"/>
  <c r="H34" i="5"/>
  <c r="G33" i="11" s="1"/>
  <c r="G34" i="5"/>
  <c r="F33" i="11" s="1"/>
  <c r="H33" i="5"/>
  <c r="G32" i="11" s="1"/>
  <c r="G33" i="5"/>
  <c r="F32" i="11" s="1"/>
  <c r="H32" i="5"/>
  <c r="G31" i="11" s="1"/>
  <c r="G32" i="5"/>
  <c r="F31" i="11" s="1"/>
  <c r="H31" i="5"/>
  <c r="G30" i="11" s="1"/>
  <c r="G31" i="5"/>
  <c r="F30" i="11" s="1"/>
  <c r="H30" i="5"/>
  <c r="G29" i="11" s="1"/>
  <c r="G30" i="5"/>
  <c r="F29" i="11" s="1"/>
  <c r="H29" i="5"/>
  <c r="G28" i="11" s="1"/>
  <c r="G29" i="5"/>
  <c r="F28" i="11" s="1"/>
  <c r="H28" i="5"/>
  <c r="G27" i="11" s="1"/>
  <c r="G28" i="5"/>
  <c r="F27" i="11" s="1"/>
  <c r="H27" i="5"/>
  <c r="G26" i="11" s="1"/>
  <c r="G27" i="5"/>
  <c r="F26" i="11" s="1"/>
  <c r="H26" i="5"/>
  <c r="G25" i="11" s="1"/>
  <c r="G26" i="5"/>
  <c r="F25" i="11" s="1"/>
  <c r="H25" i="5"/>
  <c r="G24" i="11" s="1"/>
  <c r="G25" i="5"/>
  <c r="F24" i="11" s="1"/>
  <c r="H24" i="5"/>
  <c r="G23" i="11" s="1"/>
  <c r="G24" i="5"/>
  <c r="F23" i="11" s="1"/>
  <c r="H23" i="5"/>
  <c r="G22" i="11" s="1"/>
  <c r="G23" i="5"/>
  <c r="F22" i="11" s="1"/>
  <c r="H22" i="5"/>
  <c r="G21" i="11" s="1"/>
  <c r="G22" i="5"/>
  <c r="F21" i="11" s="1"/>
  <c r="B22" i="5"/>
  <c r="B23" i="5" s="1"/>
  <c r="B24" i="5" s="1"/>
  <c r="B25" i="5" s="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B54" i="5" s="1"/>
  <c r="B55" i="5" s="1"/>
  <c r="B56" i="5" s="1"/>
  <c r="B57" i="5" s="1"/>
  <c r="B58" i="5" s="1"/>
  <c r="B59" i="5" s="1"/>
  <c r="B60" i="5" s="1"/>
  <c r="B61" i="5" s="1"/>
  <c r="B62" i="5" s="1"/>
  <c r="B63" i="5" s="1"/>
  <c r="B64" i="5" s="1"/>
  <c r="B65" i="5" s="1"/>
  <c r="B66" i="5" s="1"/>
  <c r="B67" i="5" s="1"/>
  <c r="B68" i="5" s="1"/>
  <c r="B69" i="5" s="1"/>
  <c r="B70" i="5" s="1"/>
  <c r="B71" i="5" s="1"/>
  <c r="B72" i="5" s="1"/>
  <c r="B73" i="5" s="1"/>
  <c r="B74" i="5" s="1"/>
  <c r="B75" i="5" s="1"/>
  <c r="B76" i="5" s="1"/>
  <c r="B77" i="5" s="1"/>
  <c r="B78" i="5" s="1"/>
  <c r="B79" i="5" s="1"/>
  <c r="B80" i="5" s="1"/>
  <c r="B81" i="5" s="1"/>
  <c r="B82" i="5" s="1"/>
  <c r="B83" i="5" s="1"/>
  <c r="B84" i="5" s="1"/>
  <c r="B85" i="5" s="1"/>
  <c r="B86" i="5" s="1"/>
  <c r="B87" i="5" s="1"/>
  <c r="B88" i="5" s="1"/>
  <c r="B89" i="5" s="1"/>
  <c r="B90" i="5" s="1"/>
  <c r="B91" i="5" s="1"/>
  <c r="B92" i="5" s="1"/>
  <c r="B93" i="5" s="1"/>
  <c r="B94" i="5" s="1"/>
  <c r="B95" i="5" s="1"/>
  <c r="B96" i="5" s="1"/>
  <c r="B97" i="5" s="1"/>
  <c r="B98" i="5" s="1"/>
  <c r="B99" i="5" s="1"/>
  <c r="B100" i="5" s="1"/>
  <c r="B101" i="5" s="1"/>
  <c r="B102" i="5" s="1"/>
  <c r="B103" i="5" s="1"/>
  <c r="B104" i="5" s="1"/>
  <c r="B105" i="5" s="1"/>
  <c r="B106" i="5" s="1"/>
  <c r="B107" i="5" s="1"/>
  <c r="B108" i="5" s="1"/>
  <c r="B109" i="5" s="1"/>
  <c r="B110" i="5" s="1"/>
  <c r="B111" i="5" s="1"/>
  <c r="B112" i="5" s="1"/>
  <c r="B113" i="5" s="1"/>
  <c r="B114" i="5" s="1"/>
  <c r="B115" i="5" s="1"/>
  <c r="B116" i="5" s="1"/>
  <c r="B117" i="5" s="1"/>
  <c r="B118" i="5" s="1"/>
  <c r="B119" i="5" s="1"/>
  <c r="B120" i="5" s="1"/>
  <c r="B121" i="5" s="1"/>
  <c r="B122" i="5" s="1"/>
  <c r="B123" i="5" s="1"/>
  <c r="B124" i="5" s="1"/>
  <c r="B125" i="5" s="1"/>
  <c r="B126" i="5" s="1"/>
  <c r="B127" i="5" s="1"/>
  <c r="B128" i="5" s="1"/>
  <c r="B129" i="5" s="1"/>
  <c r="B130" i="5" s="1"/>
  <c r="B131" i="5" s="1"/>
  <c r="B132" i="5" s="1"/>
  <c r="B133" i="5" s="1"/>
  <c r="B134" i="5" s="1"/>
  <c r="B135" i="5" s="1"/>
  <c r="B136" i="5" s="1"/>
  <c r="B137" i="5" s="1"/>
  <c r="B138" i="5" s="1"/>
  <c r="B139" i="5" s="1"/>
  <c r="B140" i="5" s="1"/>
  <c r="B141" i="5" s="1"/>
  <c r="B142" i="5" s="1"/>
  <c r="B143" i="5" s="1"/>
  <c r="B144" i="5" s="1"/>
  <c r="B145" i="5" s="1"/>
  <c r="B146" i="5" s="1"/>
  <c r="B147" i="5" s="1"/>
  <c r="B148" i="5" s="1"/>
  <c r="B149" i="5" s="1"/>
  <c r="B150" i="5" s="1"/>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77" i="5" s="1"/>
  <c r="B178" i="5" s="1"/>
  <c r="B179" i="5" s="1"/>
  <c r="B180" i="5" s="1"/>
  <c r="B181" i="5" s="1"/>
  <c r="B182" i="5" s="1"/>
  <c r="B183" i="5" s="1"/>
  <c r="B184" i="5" s="1"/>
  <c r="B185" i="5" s="1"/>
  <c r="B186" i="5" s="1"/>
  <c r="B187" i="5" s="1"/>
  <c r="B188" i="5" s="1"/>
  <c r="B189" i="5" s="1"/>
  <c r="B190" i="5" s="1"/>
  <c r="B191" i="5" s="1"/>
  <c r="B192" i="5" s="1"/>
  <c r="B193" i="5" s="1"/>
  <c r="B194" i="5" s="1"/>
  <c r="B195" i="5" s="1"/>
  <c r="B196" i="5" s="1"/>
  <c r="B197" i="5" s="1"/>
  <c r="B198" i="5" s="1"/>
  <c r="B199" i="5" s="1"/>
  <c r="B200" i="5" s="1"/>
  <c r="B201" i="5" s="1"/>
  <c r="B202" i="5" s="1"/>
  <c r="B203" i="5" s="1"/>
  <c r="B204" i="5" s="1"/>
  <c r="B205" i="5" s="1"/>
  <c r="B206" i="5" s="1"/>
  <c r="B207" i="5" s="1"/>
  <c r="B208" i="5" s="1"/>
  <c r="B209" i="5" s="1"/>
  <c r="B210" i="5" s="1"/>
  <c r="B211" i="5" s="1"/>
  <c r="B212" i="5" s="1"/>
  <c r="B213" i="5" s="1"/>
  <c r="B214" i="5" s="1"/>
  <c r="B215" i="5" s="1"/>
  <c r="B216" i="5" s="1"/>
  <c r="B217" i="5" s="1"/>
  <c r="B218" i="5" s="1"/>
  <c r="B219" i="5" s="1"/>
  <c r="B220" i="5" s="1"/>
  <c r="H21" i="5"/>
  <c r="G20" i="11" s="1"/>
  <c r="G21" i="5"/>
  <c r="F20" i="11" s="1"/>
  <c r="D17" i="14" l="1"/>
  <c r="D28" i="14" s="1"/>
  <c r="N220" i="11"/>
  <c r="I8" i="7" a="1"/>
  <c r="I8" i="7" s="1"/>
  <c r="J8" i="7" a="1"/>
  <c r="J8" i="7" s="1"/>
  <c r="H8" i="7" a="1"/>
  <c r="H8" i="7" s="1"/>
  <c r="C17" i="14"/>
  <c r="C28" i="14" s="1"/>
  <c r="O220" i="11"/>
  <c r="P220" i="11"/>
  <c r="H220" i="11"/>
  <c r="Q220" i="11"/>
  <c r="I220" i="11"/>
  <c r="R220" i="11"/>
  <c r="J220" i="11"/>
  <c r="S220" i="11"/>
  <c r="K220" i="11"/>
  <c r="L220" i="11"/>
  <c r="M220" i="11"/>
  <c r="D33" i="14" l="1"/>
  <c r="C27" i="14"/>
  <c r="C26" i="14"/>
  <c r="C32" i="14"/>
  <c r="C24" i="14"/>
  <c r="C23" i="14"/>
  <c r="D31" i="14"/>
  <c r="C29" i="14"/>
  <c r="D22" i="14"/>
  <c r="D27" i="14"/>
  <c r="C25" i="14"/>
  <c r="C31" i="14"/>
  <c r="D30" i="14"/>
  <c r="C22" i="14"/>
  <c r="D32" i="14"/>
  <c r="C33" i="14"/>
  <c r="D26" i="14"/>
  <c r="D23" i="14"/>
  <c r="D29" i="14"/>
  <c r="D24" i="14"/>
  <c r="D25" i="14"/>
  <c r="C30" i="14"/>
  <c r="D34" i="14" l="1"/>
  <c r="C34"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Frank Willie Bødal</author>
  </authors>
  <commentList>
    <comment ref="H18" authorId="0" shapeId="0" xr:uid="{413F6B6D-94D2-441C-AE0C-DD67748EC691}">
      <text>
        <r>
          <rPr>
            <sz val="9"/>
            <color rgb="FF000000"/>
            <rFont val="Tahoma"/>
            <family val="2"/>
          </rPr>
          <t xml:space="preserve">Choose from drop-down menu for each column, i.e. question.
</t>
        </r>
        <r>
          <rPr>
            <sz val="9"/>
            <color rgb="FF000000"/>
            <rFont val="Tahoma"/>
            <family val="2"/>
          </rPr>
          <t xml:space="preserve">
</t>
        </r>
        <r>
          <rPr>
            <sz val="9"/>
            <color rgb="FF000000"/>
            <rFont val="Tahoma"/>
            <family val="2"/>
          </rPr>
          <t>Performance indicator tag is needed to automatically summarize ratings in other sheets.</t>
        </r>
      </text>
    </comment>
    <comment ref="H19" authorId="0" shapeId="0" xr:uid="{8B841736-C441-4F28-9C22-7E49B239AF9D}">
      <text>
        <r>
          <rPr>
            <sz val="9"/>
            <color indexed="81"/>
            <rFont val="Tahoma"/>
            <family val="2"/>
          </rPr>
          <t>Paste from Questionnaire tab (if needed)</t>
        </r>
      </text>
    </comment>
    <comment ref="E20" authorId="0" shapeId="0" xr:uid="{861B30EB-E906-4D06-B7F1-5DA2B743D803}">
      <text>
        <r>
          <rPr>
            <sz val="9"/>
            <color indexed="81"/>
            <rFont val="Tahoma"/>
            <family val="2"/>
          </rPr>
          <t>The person/employee who has submitted the feedback</t>
        </r>
      </text>
    </comment>
    <comment ref="F20" authorId="0" shapeId="0" xr:uid="{F8B00C32-F68F-4ED0-A876-1403FC428B2C}">
      <text>
        <r>
          <rPr>
            <sz val="9"/>
            <color rgb="FF000000"/>
            <rFont val="Tahoma"/>
            <family val="2"/>
          </rPr>
          <t>The date when the evaulation/feedback was submitted by the respondent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Willie Bødal</author>
  </authors>
  <commentList>
    <comment ref="B7" authorId="0" shapeId="0" xr:uid="{BE0B37CA-6982-4F51-87A6-D4CBAD86B281}">
      <text>
        <r>
          <rPr>
            <sz val="9"/>
            <color rgb="FF000000"/>
            <rFont val="Tahoma"/>
            <family val="2"/>
          </rPr>
          <t xml:space="preserve">Higher rating = better score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<sst xmlns="http://schemas.openxmlformats.org/spreadsheetml/2006/main" count="355" uniqueCount="150">
  <si>
    <t>Instructions for using the template</t>
  </si>
  <si>
    <t>Description</t>
  </si>
  <si>
    <t>John Doe</t>
  </si>
  <si>
    <t>Savings type</t>
  </si>
  <si>
    <t>Link to relevant tab</t>
  </si>
  <si>
    <t>ID 
#</t>
  </si>
  <si>
    <t>Step</t>
  </si>
  <si>
    <t>Question</t>
  </si>
  <si>
    <t>Parameters</t>
  </si>
  <si>
    <t>Overall, how happy are you with the supplier?</t>
  </si>
  <si>
    <t>Rating 1-5</t>
  </si>
  <si>
    <t>Overall</t>
  </si>
  <si>
    <t>How satisfied are you with the quality of the goods/services delivered by the supplier?</t>
  </si>
  <si>
    <t>Quality</t>
  </si>
  <si>
    <t xml:space="preserve">How satisfied are you with the prices of the goods/services delivered by the supplier? </t>
  </si>
  <si>
    <t>How satisfied are you with the communication with the supplier?</t>
  </si>
  <si>
    <t>How satisfied are you with the delivery time the supplier provides?</t>
  </si>
  <si>
    <t xml:space="preserve">Does the supplier deliver their goods/services as according to specifications? </t>
  </si>
  <si>
    <t xml:space="preserve">Does the supplier deliver goods without damage? </t>
  </si>
  <si>
    <t>Does the supplier deliver the agreed quantity when buying goods?</t>
  </si>
  <si>
    <t xml:space="preserve">Does the supplier deliver its goods/services within the agreed time? </t>
  </si>
  <si>
    <t>How comfortable are you with the suppliers Code of Conduct?</t>
  </si>
  <si>
    <t>Is the supplier adhering to rules and regulations?</t>
  </si>
  <si>
    <t>Any feedback you would like to share about the supplier?</t>
  </si>
  <si>
    <t xml:space="preserve">Text answer </t>
  </si>
  <si>
    <t>Supplier name</t>
  </si>
  <si>
    <t>Jane doe</t>
  </si>
  <si>
    <t>SUPPLIER AND RESPONDENT DETAILS</t>
  </si>
  <si>
    <t>Supplier 1</t>
  </si>
  <si>
    <t>Supplier 2</t>
  </si>
  <si>
    <t>Supplier 3</t>
  </si>
  <si>
    <t>Performance indicators</t>
  </si>
  <si>
    <t>Payment terms</t>
  </si>
  <si>
    <t>Certifications</t>
  </si>
  <si>
    <t>Value additions</t>
  </si>
  <si>
    <t>Innovation</t>
  </si>
  <si>
    <t>Financial health</t>
  </si>
  <si>
    <t>Compliance</t>
  </si>
  <si>
    <t>Rating interval</t>
  </si>
  <si>
    <t>Question ID</t>
  </si>
  <si>
    <t>Price &amp; Cost</t>
  </si>
  <si>
    <t>Select option</t>
  </si>
  <si>
    <t>Always</t>
  </si>
  <si>
    <t>Frequently</t>
  </si>
  <si>
    <t>Occasinally</t>
  </si>
  <si>
    <t>Never</t>
  </si>
  <si>
    <t>Not relevant</t>
  </si>
  <si>
    <t>Performance indicator</t>
  </si>
  <si>
    <t>Answer</t>
  </si>
  <si>
    <t>Type of answer</t>
  </si>
  <si>
    <t>Question #</t>
  </si>
  <si>
    <t>Service, Delivery &amp; Quantity</t>
  </si>
  <si>
    <t>Communication</t>
  </si>
  <si>
    <t>Are the workers at the suppliers given fair payment and treatment?</t>
  </si>
  <si>
    <t>Overall [1]</t>
  </si>
  <si>
    <t>Overall [2]</t>
  </si>
  <si>
    <t>Quality [4]</t>
  </si>
  <si>
    <t>Quality [5]</t>
  </si>
  <si>
    <t>Service, Delivery &amp; Quantity [8]</t>
  </si>
  <si>
    <t>Service, Delivery &amp; Quantity [9]</t>
  </si>
  <si>
    <t>Compliance [11]</t>
  </si>
  <si>
    <t>Compliance [12]</t>
  </si>
  <si>
    <t>Compliance [13]</t>
  </si>
  <si>
    <t>Total average rating</t>
  </si>
  <si>
    <t>Respondent name</t>
  </si>
  <si>
    <t>Summarized ratings across performance indicators</t>
  </si>
  <si>
    <t>Evaluation submit date</t>
  </si>
  <si>
    <t>AVERAGE RATING BY PERFORMANCE INDICATORS</t>
  </si>
  <si>
    <t>Performance indicator --&gt;</t>
  </si>
  <si>
    <t>Quality [6]</t>
  </si>
  <si>
    <t>Service, Delivery &amp; Quantity [7]</t>
  </si>
  <si>
    <t>Communication [10]</t>
  </si>
  <si>
    <t>Price &amp; Cost [3]</t>
  </si>
  <si>
    <t>Predefined data parameters (used in drop-down lists)</t>
  </si>
  <si>
    <t>Total (average)</t>
  </si>
  <si>
    <t>Supplier performance evaluation: Questions and results</t>
  </si>
  <si>
    <t>Evaluation submit year</t>
  </si>
  <si>
    <t>Evaluation submit year and month</t>
  </si>
  <si>
    <t>PS. You can use slicers (see below) or table filters to filter the data showing in the table.</t>
  </si>
  <si>
    <t>Questionnaire template with questions that can be shared shared with respondents</t>
  </si>
  <si>
    <t>Spend category</t>
  </si>
  <si>
    <t>Row Labels</t>
  </si>
  <si>
    <t>Grand Total</t>
  </si>
  <si>
    <t>Supplier 4</t>
  </si>
  <si>
    <t>Category 1</t>
  </si>
  <si>
    <t>Category 2</t>
  </si>
  <si>
    <t>Supplier 5</t>
  </si>
  <si>
    <t>Total average rating (average)</t>
  </si>
  <si>
    <t>Overall (avg.)</t>
  </si>
  <si>
    <t>Price &amp; Cost (avg.)</t>
  </si>
  <si>
    <t>Quality (avg.)</t>
  </si>
  <si>
    <t>Service, Delivery &amp; Quantity (avg.)</t>
  </si>
  <si>
    <t>Communication (avg.)</t>
  </si>
  <si>
    <t>Compliance (avg.)</t>
  </si>
  <si>
    <t>Payment terms (avg.)</t>
  </si>
  <si>
    <t>Certifications (avg.)</t>
  </si>
  <si>
    <t>Value additions (avg.)</t>
  </si>
  <si>
    <t>Innovation (avg.)</t>
  </si>
  <si>
    <t>Financial health (avg.)</t>
  </si>
  <si>
    <t>(All)</t>
  </si>
  <si>
    <t>PS. You can use slicers (see below), chart filters or pivot table filters to filter the data showing in the charts (all the data tables are connected).</t>
  </si>
  <si>
    <t>Summarized ratings visualized in selected charts (and pivot tables)</t>
  </si>
  <si>
    <t>Assessment results'</t>
  </si>
  <si>
    <t>Summarized ratings - Table'</t>
  </si>
  <si>
    <t>A) AVERAGE RATING BY PERFORMANCE INDICATOR</t>
  </si>
  <si>
    <t>B) TOTAL AVERAGE RATING BY SUPPLIER</t>
  </si>
  <si>
    <t>C) TOTAL AVERAGE RATING BY YEAR</t>
  </si>
  <si>
    <t>A) AVERAGE RATING BY PERFORMANCE INDICATOR [PIVOT TABLE]</t>
  </si>
  <si>
    <t>B) TOTAL AVERAGE RATING BY SUPPLIER [PIVOT TABLE]</t>
  </si>
  <si>
    <t>C) TOTAL AVERAGE RATING BY YEAR [PIVOT TABLE]</t>
  </si>
  <si>
    <t>Summarized ratings - Charts'</t>
  </si>
  <si>
    <t>2A</t>
  </si>
  <si>
    <t>2B</t>
  </si>
  <si>
    <t>Questionnaire</t>
  </si>
  <si>
    <t>Text here….</t>
  </si>
  <si>
    <t>Evaluation (Year)</t>
  </si>
  <si>
    <t>Other suppliers</t>
  </si>
  <si>
    <t>Selected supplier</t>
  </si>
  <si>
    <t>Compared with other suppliers</t>
  </si>
  <si>
    <t>Compare performance indicator ratings for a selected supplier against other suppliers</t>
  </si>
  <si>
    <t>Unique supplier names</t>
  </si>
  <si>
    <t>Unique spend categories</t>
  </si>
  <si>
    <t>Unique evaluation years</t>
  </si>
  <si>
    <t>Guide</t>
  </si>
  <si>
    <t>Number of assessments included in the calculations</t>
  </si>
  <si>
    <t>Select the Supplier you want to compare ratings for. Note that the selected supplier will be excluded in the rating calculation for the other suppliers.</t>
  </si>
  <si>
    <t>AVERAGE RATING BY PERFORMANCE INDICATOR FOR SELECTED SUPPLIER COMPARED WITH OTHER SUPPLIERS - TABLE AND SPIDER CHART</t>
  </si>
  <si>
    <t>Select additional filters (if applicable)</t>
  </si>
  <si>
    <t>Example: If Spend category and Evaluation (Year) is left blank, the average rating will be based on all assessments ratings across all categories and time.</t>
  </si>
  <si>
    <t>2C</t>
  </si>
  <si>
    <t>Summarized ratings - Comparison'</t>
  </si>
  <si>
    <t>Use the drop-down lists below (i.e. filters) to select a supplier, and to narrow down the results by either Spend category and/or Evaluation (Year) if applicable.</t>
  </si>
  <si>
    <t>Select a specific Spend category if you would like to narrow down the number of assessments included in the comparison. Leave blank if not applicable.</t>
  </si>
  <si>
    <t>Select a specific Evaluation year if you would like to narrow down the number of assessments included in the comparison. Leave blank if not applicable.</t>
  </si>
  <si>
    <t>The total number of assessments being used to calculate the average ratings in the table and spider chart below, and could be used a data "sense check".</t>
  </si>
  <si>
    <t xml:space="preserve">QUESTIONS AND RESULTS (INCL. PERFORMANCE INDICATORS) </t>
  </si>
  <si>
    <t>Sustainability</t>
  </si>
  <si>
    <t>Sustainability (avg.)</t>
  </si>
  <si>
    <r>
      <rPr>
        <b/>
        <sz val="10"/>
        <color theme="1"/>
        <rFont val="Raleway Regular"/>
      </rPr>
      <t>Assessment results</t>
    </r>
    <r>
      <rPr>
        <sz val="10"/>
        <color theme="1"/>
        <rFont val="Raleway Regular"/>
      </rPr>
      <t xml:space="preserve">
a) Fill in the applicable details regarding the supplier assessment (columns C to F)
b) For each question, fill in the feedback/results from the respondents, i.e. rating (1-5), select option and text (columns I to U). In this assessment template, we have included 13 prefilled questions.
Please feel free to remove or add data columns (e.g. questions) or rows as you see fit, but note that the ratings are required for automatically calculating the summarized results (see below). If you add more questions to the assessment template, be sure to tag the question with the applicable performance indicator in row 18 (see Parameters) as this is used to automatically analyze the results.
PS. You can use slicers or table filters to filter the data showing in the table.</t>
    </r>
  </si>
  <si>
    <r>
      <rPr>
        <b/>
        <sz val="10"/>
        <color theme="1"/>
        <rFont val="Raleway Regular"/>
      </rPr>
      <t xml:space="preserve">Summarized ratings - Table
</t>
    </r>
    <r>
      <rPr>
        <sz val="10"/>
        <color theme="1"/>
        <rFont val="Raleway Regular"/>
      </rPr>
      <t>The table is auto-populated based on the ratings provided above, and calculates average ratings for each Performance Indicator (column H to S) and in total (column T).
If you have manually added more columns (e.g. questions) or rows in the input table (Assessment results), please ensure that the table and formulas in each column also reflects any updates made.
PS. You can use slicers or table filters to filter the data showing in the table.</t>
    </r>
  </si>
  <si>
    <r>
      <rPr>
        <b/>
        <sz val="10"/>
        <color theme="1"/>
        <rFont val="Raleway Regular"/>
      </rPr>
      <t xml:space="preserve">Summarized ratings - Comparison (with Spider Chart)
</t>
    </r>
    <r>
      <rPr>
        <sz val="10"/>
        <color theme="1"/>
        <rFont val="Raleway Regular"/>
      </rPr>
      <t>Compare average performance indicator ratings for a selected supplier against other suppliers. The table and the spider chart are automatically populated based on your input data.
Use the drop-down lists (i.e. filters) to select a supplier, and to narrow down the results by Spend category and/or Evaluation (Year) if applicable.</t>
    </r>
  </si>
  <si>
    <r>
      <rPr>
        <b/>
        <sz val="10"/>
        <color theme="1"/>
        <rFont val="Raleway Regular"/>
      </rPr>
      <t xml:space="preserve">Summarized ratings - Charts
</t>
    </r>
    <r>
      <rPr>
        <sz val="10"/>
        <color theme="1"/>
        <rFont val="Raleway Regular"/>
      </rPr>
      <t>This tab includes three autopopulated and predefined pivot charts visualizing the ratings across all the assessment results;
A) Average rating by performance indicator
B) Total average rating by supplier
C) Total average rating by year
The charts are based on connected data tables (pivot) which you can find from row 39 and below.
If you have manually added more columns (e.g. questions) or rows in the input table (Assessment results), or recently filled in new results, make sure to refresh the workbook (Ctrl + Alt + F5) to ensure the charts (and pivot tables) are updated.
PS. You can use slicers, chart filters or pivot table filters to filter the data showing in the charts (all the data tables are connected).</t>
    </r>
  </si>
  <si>
    <r>
      <rPr>
        <b/>
        <sz val="10"/>
        <color theme="1"/>
        <rFont val="Raleway Regular"/>
      </rPr>
      <t xml:space="preserve">Questionnaire
</t>
    </r>
    <r>
      <rPr>
        <sz val="10"/>
        <color theme="1"/>
        <rFont val="Raleway Regular"/>
      </rPr>
      <t>The questions used in this template are also found in a simple questionnaire template in case you want to share it with respondents.</t>
    </r>
  </si>
  <si>
    <r>
      <rPr>
        <b/>
        <sz val="10"/>
        <color theme="1"/>
        <rFont val="Raleway Regular"/>
      </rPr>
      <t xml:space="preserve">Parameters
</t>
    </r>
    <r>
      <rPr>
        <sz val="10"/>
        <color theme="1"/>
        <rFont val="Raleway Regular"/>
      </rPr>
      <t>Here you can find the predefined parameters (ref. drop-down lists) used in the assessment template, such as rating interval, select option and performance indicators. 
Note that we also have inluded some additional performance indicators that are not currently being used as part of the 13 questions for this assessment template.</t>
    </r>
  </si>
  <si>
    <r>
      <rPr>
        <b/>
        <sz val="10"/>
        <color theme="1"/>
        <rFont val="Raleway Regular"/>
      </rPr>
      <t>Additional comments</t>
    </r>
    <r>
      <rPr>
        <sz val="10"/>
        <color theme="1"/>
        <rFont val="Raleway Regular"/>
      </rPr>
      <t xml:space="preserve">
- Cells with </t>
    </r>
    <r>
      <rPr>
        <b/>
        <sz val="10"/>
        <color theme="1"/>
        <rFont val="Raleway Regular"/>
      </rPr>
      <t>blue/dark</t>
    </r>
    <r>
      <rPr>
        <sz val="10"/>
        <color theme="1"/>
        <rFont val="Raleway Regular"/>
      </rPr>
      <t xml:space="preserve"> text = input data
- Cells with </t>
    </r>
    <r>
      <rPr>
        <b/>
        <sz val="10"/>
        <color theme="6"/>
        <rFont val="Raleway Regular"/>
      </rPr>
      <t>red text</t>
    </r>
    <r>
      <rPr>
        <sz val="10"/>
        <color theme="1"/>
        <rFont val="Raleway Regular"/>
      </rPr>
      <t xml:space="preserve"> = calculated cells or cells used in formulas (should not be changed)</t>
    </r>
  </si>
  <si>
    <t>(Multiple Items)</t>
  </si>
  <si>
    <t>Want to Level Up Your Supplier Assessments? Click Here to Talk!</t>
  </si>
  <si>
    <t xml:space="preserve">Want to Level Up Your Supplier Assessments? Click Here to Talk!	</t>
  </si>
  <si>
    <t xml:space="preserve">Want to Level Up Your Supplier Assessments? Click Here to Talk!							</t>
  </si>
  <si>
    <t xml:space="preserve">If you're looking to improve your Supplier Relationship Management, enhance performance monitoring &amp; evaluations, automate manual tasks (like when using this template), leverage more data sources and make even more accurate performance evaluations - Click on the link above. If you're not ready - keep using this template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</si>
</sst>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
  </numFmts>
  <fonts count="38">
    <font>
      <sz val="11"/>
      <color indexed="8"/>
      <name val="Halcom"/>
      <family val="2"/>
      <scheme val="minor"/>
    </font>
    <font>
      <sz val="10"/>
      <color theme="1"/>
      <name val="Halcom"/>
      <family val="2"/>
      <scheme val="minor"/>
    </font>
    <font>
      <sz val="10"/>
      <color theme="1"/>
      <name val="Halcom"/>
      <family val="2"/>
      <scheme val="minor"/>
    </font>
    <font>
      <sz val="11"/>
      <color theme="1"/>
      <name val="Halcom"/>
      <family val="2"/>
      <scheme val="minor"/>
    </font>
    <font>
      <sz val="10"/>
      <color theme="1"/>
      <name val="Halcom"/>
      <family val="3"/>
      <scheme val="minor"/>
    </font>
    <font>
      <sz val="8"/>
      <name val="Halcom"/>
      <family val="2"/>
      <scheme val="minor"/>
    </font>
    <font>
      <sz val="9"/>
      <color indexed="81"/>
      <name val="Tahoma"/>
      <family val="2"/>
    </font>
    <font>
      <u/>
      <sz val="11"/>
      <color theme="10"/>
      <name val="Halcom"/>
      <family val="2"/>
      <scheme val="minor"/>
    </font>
    <font>
      <sz val="11"/>
      <color indexed="8"/>
      <name val="Halcom"/>
      <family val="2"/>
      <scheme val="minor"/>
    </font>
    <font>
      <sz val="9"/>
      <color rgb="FF000000"/>
      <name val="Tahoma"/>
      <family val="2"/>
    </font>
    <font>
      <sz val="11"/>
      <color theme="1"/>
      <name val="Raleway Regular"/>
    </font>
    <font>
      <sz val="12"/>
      <color theme="1"/>
      <name val="Raleway Regular"/>
    </font>
    <font>
      <b/>
      <sz val="12"/>
      <color theme="0"/>
      <name val="Raleway Regular"/>
    </font>
    <font>
      <b/>
      <sz val="12"/>
      <color theme="1"/>
      <name val="Raleway Regular"/>
    </font>
    <font>
      <b/>
      <sz val="11"/>
      <color theme="1"/>
      <name val="Raleway Regular"/>
    </font>
    <font>
      <sz val="10"/>
      <color theme="1"/>
      <name val="Raleway Regular"/>
    </font>
    <font>
      <b/>
      <sz val="10"/>
      <color theme="0"/>
      <name val="Raleway Regular"/>
    </font>
    <font>
      <b/>
      <sz val="10"/>
      <color theme="1"/>
      <name val="Raleway Regular"/>
    </font>
    <font>
      <u/>
      <sz val="10"/>
      <color theme="10"/>
      <name val="Raleway Regular"/>
    </font>
    <font>
      <u/>
      <sz val="11"/>
      <color theme="10"/>
      <name val="Raleway Regular"/>
    </font>
    <font>
      <b/>
      <sz val="10"/>
      <color theme="6"/>
      <name val="Raleway Regular"/>
    </font>
    <font>
      <sz val="10"/>
      <name val="Raleway Regular"/>
    </font>
    <font>
      <b/>
      <sz val="10"/>
      <name val="Raleway Regular"/>
    </font>
    <font>
      <sz val="11"/>
      <name val="Raleway Regular"/>
    </font>
    <font>
      <sz val="10"/>
      <color theme="0"/>
      <name val="Raleway Regular"/>
    </font>
    <font>
      <sz val="10"/>
      <color theme="6"/>
      <name val="Raleway Regular"/>
    </font>
    <font>
      <sz val="11"/>
      <color indexed="8"/>
      <name val="Raleway Regular"/>
    </font>
    <font>
      <b/>
      <sz val="11"/>
      <color theme="6"/>
      <name val="Raleway Regular"/>
    </font>
    <font>
      <sz val="11"/>
      <color theme="6"/>
      <name val="Raleway Regular"/>
    </font>
    <font>
      <sz val="10"/>
      <color indexed="8"/>
      <name val="Raleway Regular"/>
    </font>
    <font>
      <sz val="10"/>
      <color rgb="FFF7F2EA"/>
      <name val="Raleway Regular"/>
    </font>
    <font>
      <sz val="12"/>
      <color rgb="FFF7F2EA"/>
      <name val="Raleway Regular"/>
    </font>
    <font>
      <b/>
      <sz val="10"/>
      <color rgb="FFF7F2EA"/>
      <name val="Raleway Regular"/>
    </font>
    <font>
      <b/>
      <u/>
      <sz val="16"/>
      <color rgb="FF8D7AC8"/>
      <name val="Raleway Regular"/>
    </font>
    <font>
      <b/>
      <u/>
      <sz val="18"/>
      <color rgb="FF8D7AC8"/>
      <name val="Raleway Regular"/>
    </font>
    <font>
      <b/>
      <u/>
      <sz val="20"/>
      <color rgb="FF8D7AC8"/>
      <name val="Raleway Regular"/>
    </font>
    <font>
      <b/>
      <u/>
      <sz val="22"/>
      <color rgb="FF8D7AC8"/>
      <name val="Raleway Regular"/>
    </font>
    <font>
      <b/>
      <u/>
      <sz val="26"/>
      <color rgb="FF8D7AC8"/>
      <name val="Raleway Regular"/>
    </font>
  </fonts>
  <fills count="9">
    <fill>
      <patternFill patternType="none"/>
    </fill>
    <fill>
      <patternFill patternType="gray125"/>
    </fill>
    <fill>
      <patternFill patternType="solid">
        <fgColor rgb="FF8D7AC8"/>
        <bgColor theme="7"/>
      </patternFill>
    </fill>
    <fill>
      <patternFill patternType="solid">
        <fgColor rgb="FF323232"/>
        <bgColor indexed="64"/>
      </patternFill>
    </fill>
    <fill>
      <patternFill patternType="solid">
        <fgColor rgb="FFF7F2EA"/>
        <bgColor indexed="64"/>
      </patternFill>
    </fill>
    <fill>
      <patternFill patternType="solid">
        <fgColor rgb="FFF7F2EA"/>
        <bgColor theme="7"/>
      </patternFill>
    </fill>
    <fill>
      <patternFill patternType="solid">
        <fgColor rgb="FFF7F2EA"/>
        <bgColor theme="7" tint="0.79998168889431442"/>
      </patternFill>
    </fill>
    <fill>
      <patternFill patternType="solid">
        <fgColor rgb="FF8D7AC8"/>
        <bgColor indexed="64"/>
      </patternFill>
    </fill>
    <fill>
      <patternFill patternType="solid">
        <fgColor rgb="FFF7F2EA"/>
        <bgColor rgb="FF000000"/>
      </patternFill>
    </fill>
  </fills>
  <borders count="18">
    <border>
      <left/>
      <right/>
      <top/>
      <bottom/>
      <diagonal/>
    </border>
    <border>
      <left style="medium">
        <color theme="2"/>
      </left>
      <right/>
      <top/>
      <bottom/>
      <diagonal/>
    </border>
    <border>
      <left/>
      <right style="thin">
        <color theme="0"/>
      </right>
      <top/>
      <bottom/>
      <diagonal/>
    </border>
    <border>
      <left/>
      <right style="medium">
        <color theme="0"/>
      </right>
      <top/>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top style="thin">
        <color theme="7" tint="0.39997558519241921"/>
      </top>
      <bottom/>
      <diagonal/>
    </border>
    <border>
      <left style="thin">
        <color theme="7" tint="0.39997558519241921"/>
      </left>
      <right style="thin">
        <color theme="7" tint="0.39997558519241921"/>
      </right>
      <top style="thin">
        <color theme="7" tint="0.39997558519241921"/>
      </top>
      <bottom style="thin">
        <color theme="4" tint="0.39997558519241921"/>
      </bottom>
      <diagonal/>
    </border>
    <border>
      <left/>
      <right/>
      <top style="medium">
        <color theme="0"/>
      </top>
      <bottom style="thin">
        <color theme="2"/>
      </bottom>
      <diagonal/>
    </border>
    <border>
      <left style="thin">
        <color theme="2"/>
      </left>
      <right style="thin">
        <color theme="2"/>
      </right>
      <top style="thin">
        <color theme="2"/>
      </top>
      <bottom style="thin">
        <color theme="2"/>
      </bottom>
      <diagonal/>
    </border>
    <border>
      <left/>
      <right style="thin">
        <color theme="2"/>
      </right>
      <top/>
      <bottom/>
      <diagonal/>
    </border>
    <border>
      <left/>
      <right style="thin">
        <color theme="2"/>
      </right>
      <top style="thin">
        <color theme="2"/>
      </top>
      <bottom style="thin">
        <color theme="2"/>
      </bottom>
      <diagonal/>
    </border>
    <border>
      <left/>
      <right/>
      <top style="thin">
        <color theme="2"/>
      </top>
      <bottom style="thin">
        <color theme="2"/>
      </bottom>
      <diagonal/>
    </border>
    <border>
      <left style="thin">
        <color theme="2"/>
      </left>
      <right/>
      <top style="thin">
        <color theme="2"/>
      </top>
      <bottom style="thin">
        <color theme="2"/>
      </bottom>
      <diagonal/>
    </border>
    <border>
      <left style="thin">
        <color theme="2"/>
      </left>
      <right/>
      <top style="thin">
        <color theme="2"/>
      </top>
      <bottom/>
      <diagonal/>
    </border>
    <border>
      <left/>
      <right/>
      <top style="thin">
        <color indexed="64"/>
      </top>
      <bottom style="medium">
        <color indexed="64"/>
      </bottom>
      <diagonal/>
    </border>
  </borders>
  <cellStyleXfs count="4">
    <xf numFmtId="0" fontId="0" fillId="0" borderId="0"/>
    <xf numFmtId="0" fontId="3" fillId="0" borderId="0"/>
    <xf numFmtId="0" fontId="7" fillId="0" borderId="0" applyNumberFormat="0" applyFill="0" applyBorder="0" applyAlignment="0" applyProtection="0"/>
    <xf numFmtId="9" fontId="8" fillId="0" borderId="0" applyFont="0" applyFill="0" applyBorder="0" applyAlignment="0" applyProtection="0"/>
  </cellStyleXfs>
  <cellXfs count="149">
    <xf numFmtId="0" fontId="0" fillId="0" borderId="0" xfId="0"/>
    <xf numFmtId="0" fontId="3" fillId="0" borderId="0" xfId="0" applyFont="1"/>
    <xf numFmtId="0" fontId="2" fillId="0" borderId="0" xfId="0" applyFont="1"/>
    <xf numFmtId="0" fontId="1" fillId="0" borderId="0" xfId="0" applyFont="1"/>
    <xf numFmtId="0" fontId="10" fillId="0" borderId="0" xfId="0" applyFont="1"/>
    <xf numFmtId="0" fontId="15" fillId="0" borderId="0" xfId="0" applyFont="1"/>
    <xf numFmtId="0" fontId="10" fillId="0" borderId="0" xfId="0" applyFont="1" applyAlignment="1">
      <alignment wrapText="1"/>
    </xf>
    <xf numFmtId="0" fontId="23" fillId="0" borderId="0" xfId="0" applyFont="1" applyAlignment="1">
      <alignment wrapText="1"/>
    </xf>
    <xf numFmtId="0" fontId="15" fillId="0" borderId="0" xfId="0" applyFont="1" applyAlignment="1">
      <alignment wrapText="1"/>
    </xf>
    <xf numFmtId="0" fontId="27" fillId="0" borderId="0" xfId="0" applyFont="1"/>
    <xf numFmtId="0" fontId="16" fillId="2" borderId="0" xfId="0" applyFont="1" applyFill="1" applyAlignment="1">
      <alignment horizontal="center" wrapText="1"/>
    </xf>
    <xf numFmtId="0" fontId="16" fillId="2" borderId="9" xfId="0" applyFont="1" applyFill="1" applyBorder="1" applyAlignment="1">
      <alignment horizontal="center" wrapText="1"/>
    </xf>
    <xf numFmtId="0" fontId="12" fillId="3" borderId="0" xfId="0" applyFont="1" applyFill="1" applyAlignment="1">
      <alignment horizontal="left"/>
    </xf>
    <xf numFmtId="0" fontId="14" fillId="3" borderId="0" xfId="0" applyFont="1" applyFill="1"/>
    <xf numFmtId="0" fontId="14" fillId="3" borderId="0" xfId="0" applyFont="1" applyFill="1" applyAlignment="1">
      <alignment horizontal="center"/>
    </xf>
    <xf numFmtId="0" fontId="15" fillId="4" borderId="0" xfId="0" applyFont="1" applyFill="1"/>
    <xf numFmtId="0" fontId="15" fillId="4" borderId="0" xfId="0" applyFont="1" applyFill="1" applyAlignment="1">
      <alignment horizontal="left"/>
    </xf>
    <xf numFmtId="0" fontId="15" fillId="4" borderId="0" xfId="0" applyFont="1" applyFill="1" applyAlignment="1">
      <alignment horizontal="center"/>
    </xf>
    <xf numFmtId="0" fontId="10" fillId="4" borderId="0" xfId="0" applyFont="1" applyFill="1"/>
    <xf numFmtId="0" fontId="10" fillId="4" borderId="0" xfId="0" applyFont="1" applyFill="1" applyAlignment="1">
      <alignment horizontal="center"/>
    </xf>
    <xf numFmtId="0" fontId="11" fillId="4" borderId="0" xfId="0" applyFont="1" applyFill="1" applyAlignment="1">
      <alignment horizontal="left"/>
    </xf>
    <xf numFmtId="0" fontId="10" fillId="4" borderId="0" xfId="0" applyFont="1" applyFill="1" applyAlignment="1">
      <alignment horizontal="left"/>
    </xf>
    <xf numFmtId="0" fontId="14" fillId="4" borderId="0" xfId="0" applyFont="1" applyFill="1"/>
    <xf numFmtId="0" fontId="16" fillId="4" borderId="0" xfId="0" applyFont="1" applyFill="1"/>
    <xf numFmtId="0" fontId="15" fillId="6" borderId="8" xfId="0" applyFont="1" applyFill="1" applyBorder="1" applyAlignment="1">
      <alignment horizontal="center"/>
    </xf>
    <xf numFmtId="0" fontId="15" fillId="4" borderId="8" xfId="0" applyFont="1" applyFill="1" applyBorder="1" applyAlignment="1">
      <alignment horizontal="center"/>
    </xf>
    <xf numFmtId="0" fontId="15" fillId="4" borderId="0" xfId="0" applyFont="1" applyFill="1" applyAlignment="1">
      <alignment wrapText="1"/>
    </xf>
    <xf numFmtId="0" fontId="3" fillId="4" borderId="0" xfId="0" applyFont="1" applyFill="1"/>
    <xf numFmtId="0" fontId="3" fillId="4" borderId="0" xfId="0" applyFont="1" applyFill="1" applyAlignment="1">
      <alignment horizontal="left"/>
    </xf>
    <xf numFmtId="0" fontId="4" fillId="4" borderId="0" xfId="0" applyFont="1" applyFill="1" applyAlignment="1">
      <alignment horizontal="left"/>
    </xf>
    <xf numFmtId="0" fontId="3" fillId="4" borderId="0" xfId="0" applyFont="1" applyFill="1" applyAlignment="1">
      <alignment horizontal="center"/>
    </xf>
    <xf numFmtId="0" fontId="15" fillId="4" borderId="0" xfId="0" applyFont="1" applyFill="1" applyAlignment="1">
      <alignment horizontal="left" wrapText="1"/>
    </xf>
    <xf numFmtId="0" fontId="10" fillId="4" borderId="0" xfId="0" applyFont="1" applyFill="1" applyAlignment="1">
      <alignment horizontal="left" wrapText="1"/>
    </xf>
    <xf numFmtId="0" fontId="16" fillId="4" borderId="0" xfId="0" applyFont="1" applyFill="1" applyAlignment="1">
      <alignment wrapText="1"/>
    </xf>
    <xf numFmtId="0" fontId="16" fillId="4" borderId="0" xfId="0" applyFont="1" applyFill="1" applyAlignment="1">
      <alignment horizontal="left"/>
    </xf>
    <xf numFmtId="0" fontId="29" fillId="4" borderId="0" xfId="0" applyFont="1" applyFill="1"/>
    <xf numFmtId="0" fontId="21" fillId="4" borderId="0" xfId="0" applyFont="1" applyFill="1" applyAlignment="1">
      <alignment horizontal="center"/>
    </xf>
    <xf numFmtId="0" fontId="25" fillId="4" borderId="0" xfId="0" applyFont="1" applyFill="1" applyAlignment="1">
      <alignment horizontal="left"/>
    </xf>
    <xf numFmtId="0" fontId="29" fillId="4" borderId="0" xfId="0" applyFont="1" applyFill="1" applyAlignment="1">
      <alignment wrapText="1"/>
    </xf>
    <xf numFmtId="0" fontId="29" fillId="4" borderId="0" xfId="0" applyFont="1" applyFill="1" applyAlignment="1">
      <alignment horizontal="center"/>
    </xf>
    <xf numFmtId="0" fontId="26" fillId="4" borderId="0" xfId="0" applyFont="1" applyFill="1"/>
    <xf numFmtId="0" fontId="3" fillId="4" borderId="0" xfId="0" applyFont="1" applyFill="1" applyAlignment="1">
      <alignment horizontal="left" wrapText="1"/>
    </xf>
    <xf numFmtId="0" fontId="12" fillId="3" borderId="0" xfId="0" applyFont="1" applyFill="1" applyAlignment="1">
      <alignment horizontal="left" wrapText="1"/>
    </xf>
    <xf numFmtId="0" fontId="16" fillId="7" borderId="0" xfId="0" applyFont="1" applyFill="1" applyAlignment="1">
      <alignment wrapText="1"/>
    </xf>
    <xf numFmtId="0" fontId="16" fillId="7" borderId="0" xfId="0" applyFont="1" applyFill="1" applyAlignment="1">
      <alignment horizontal="center" wrapText="1"/>
    </xf>
    <xf numFmtId="0" fontId="16" fillId="7" borderId="0" xfId="0" applyFont="1" applyFill="1" applyAlignment="1">
      <alignment horizontal="left"/>
    </xf>
    <xf numFmtId="0" fontId="30" fillId="3" borderId="4" xfId="0" applyFont="1" applyFill="1" applyBorder="1" applyAlignment="1">
      <alignment horizontal="center"/>
    </xf>
    <xf numFmtId="14" fontId="30" fillId="3" borderId="4" xfId="0" applyNumberFormat="1" applyFont="1" applyFill="1" applyBorder="1" applyAlignment="1">
      <alignment horizontal="center"/>
    </xf>
    <xf numFmtId="0" fontId="17" fillId="4" borderId="0" xfId="0" applyFont="1" applyFill="1"/>
    <xf numFmtId="0" fontId="21" fillId="4" borderId="0" xfId="0" applyFont="1" applyFill="1" applyAlignment="1">
      <alignment horizontal="left"/>
    </xf>
    <xf numFmtId="0" fontId="16" fillId="4" borderId="3" xfId="0" applyFont="1" applyFill="1" applyBorder="1"/>
    <xf numFmtId="0" fontId="21" fillId="4" borderId="0" xfId="0" applyFont="1" applyFill="1"/>
    <xf numFmtId="164" fontId="29" fillId="4" borderId="0" xfId="0" applyNumberFormat="1" applyFont="1" applyFill="1"/>
    <xf numFmtId="0" fontId="29" fillId="4" borderId="0" xfId="0" applyFont="1" applyFill="1" applyAlignment="1">
      <alignment horizontal="left"/>
    </xf>
    <xf numFmtId="0" fontId="0" fillId="4" borderId="0" xfId="0" applyFill="1"/>
    <xf numFmtId="0" fontId="16" fillId="7" borderId="6" xfId="0" applyFont="1" applyFill="1" applyBorder="1" applyAlignment="1">
      <alignment vertical="center"/>
    </xf>
    <xf numFmtId="0" fontId="16" fillId="7" borderId="7" xfId="0" applyFont="1" applyFill="1" applyBorder="1" applyAlignment="1">
      <alignment vertical="center"/>
    </xf>
    <xf numFmtId="0" fontId="16" fillId="7" borderId="5" xfId="0" applyFont="1" applyFill="1" applyBorder="1" applyAlignment="1">
      <alignment vertical="center"/>
    </xf>
    <xf numFmtId="0" fontId="16" fillId="7" borderId="0" xfId="0" applyFont="1" applyFill="1"/>
    <xf numFmtId="0" fontId="10" fillId="7" borderId="0" xfId="0" applyFont="1" applyFill="1"/>
    <xf numFmtId="0" fontId="15" fillId="7" borderId="0" xfId="0" applyFont="1" applyFill="1"/>
    <xf numFmtId="0" fontId="29" fillId="7" borderId="0" xfId="0" applyFont="1" applyFill="1"/>
    <xf numFmtId="0" fontId="22" fillId="4" borderId="0" xfId="0" applyFont="1" applyFill="1"/>
    <xf numFmtId="0" fontId="22" fillId="4" borderId="0" xfId="0" applyFont="1" applyFill="1" applyAlignment="1">
      <alignment horizontal="center" wrapText="1"/>
    </xf>
    <xf numFmtId="0" fontId="21" fillId="4" borderId="0" xfId="0" applyFont="1" applyFill="1" applyAlignment="1">
      <alignment wrapText="1"/>
    </xf>
    <xf numFmtId="0" fontId="16" fillId="4" borderId="5" xfId="0" applyFont="1" applyFill="1" applyBorder="1"/>
    <xf numFmtId="0" fontId="16" fillId="4" borderId="6" xfId="0" applyFont="1" applyFill="1" applyBorder="1"/>
    <xf numFmtId="0" fontId="10" fillId="4" borderId="10" xfId="0" applyFont="1" applyFill="1" applyBorder="1"/>
    <xf numFmtId="0" fontId="10" fillId="4" borderId="12" xfId="0" applyFont="1" applyFill="1" applyBorder="1"/>
    <xf numFmtId="0" fontId="21" fillId="5" borderId="14" xfId="0" applyFont="1" applyFill="1" applyBorder="1" applyAlignment="1">
      <alignment horizontal="left" wrapText="1"/>
    </xf>
    <xf numFmtId="164" fontId="28" fillId="4" borderId="14" xfId="0" applyNumberFormat="1" applyFont="1" applyFill="1" applyBorder="1" applyAlignment="1">
      <alignment horizontal="center"/>
    </xf>
    <xf numFmtId="0" fontId="21" fillId="5" borderId="15" xfId="0" applyFont="1" applyFill="1" applyBorder="1" applyAlignment="1">
      <alignment horizontal="left" wrapText="1"/>
    </xf>
    <xf numFmtId="0" fontId="21" fillId="5" borderId="0" xfId="0" applyFont="1" applyFill="1" applyAlignment="1">
      <alignment horizontal="left" wrapText="1"/>
    </xf>
    <xf numFmtId="0" fontId="10" fillId="4" borderId="13" xfId="0" applyFont="1" applyFill="1" applyBorder="1" applyAlignment="1">
      <alignment horizontal="center"/>
    </xf>
    <xf numFmtId="0" fontId="21" fillId="5" borderId="16" xfId="0" applyFont="1" applyFill="1" applyBorder="1" applyAlignment="1">
      <alignment horizontal="left" wrapText="1"/>
    </xf>
    <xf numFmtId="0" fontId="17" fillId="4" borderId="17" xfId="0" applyFont="1" applyFill="1" applyBorder="1"/>
    <xf numFmtId="164" fontId="20" fillId="4" borderId="17" xfId="0" applyNumberFormat="1" applyFont="1" applyFill="1" applyBorder="1" applyAlignment="1">
      <alignment horizontal="center"/>
    </xf>
    <xf numFmtId="0" fontId="10" fillId="3" borderId="0" xfId="0" applyFont="1" applyFill="1"/>
    <xf numFmtId="0" fontId="16" fillId="3" borderId="4" xfId="0" applyFont="1" applyFill="1" applyBorder="1" applyAlignment="1">
      <alignment vertical="center"/>
    </xf>
    <xf numFmtId="0" fontId="16" fillId="3" borderId="5" xfId="0" applyFont="1" applyFill="1" applyBorder="1"/>
    <xf numFmtId="0" fontId="16" fillId="3" borderId="6" xfId="0" applyFont="1" applyFill="1" applyBorder="1"/>
    <xf numFmtId="0" fontId="16" fillId="2" borderId="13" xfId="0" applyFont="1" applyFill="1" applyBorder="1" applyAlignment="1">
      <alignment wrapText="1"/>
    </xf>
    <xf numFmtId="0" fontId="16" fillId="2" borderId="11" xfId="0" applyFont="1" applyFill="1" applyBorder="1" applyAlignment="1">
      <alignment horizontal="center" wrapText="1"/>
    </xf>
    <xf numFmtId="0" fontId="30" fillId="3" borderId="4" xfId="0" applyFont="1" applyFill="1" applyBorder="1" applyAlignment="1">
      <alignment horizontal="center" wrapText="1"/>
    </xf>
    <xf numFmtId="0" fontId="20" fillId="4" borderId="0" xfId="0" applyFont="1" applyFill="1" applyAlignment="1">
      <alignment horizontal="center" vertical="center"/>
    </xf>
    <xf numFmtId="0" fontId="16" fillId="4" borderId="4" xfId="0" applyFont="1" applyFill="1" applyBorder="1"/>
    <xf numFmtId="0" fontId="10" fillId="4" borderId="0" xfId="0" applyFont="1" applyFill="1" applyAlignment="1">
      <alignment wrapText="1"/>
    </xf>
    <xf numFmtId="1" fontId="25" fillId="4" borderId="0" xfId="0" applyNumberFormat="1" applyFont="1" applyFill="1" applyAlignment="1">
      <alignment wrapText="1"/>
    </xf>
    <xf numFmtId="14" fontId="25" fillId="4" borderId="0" xfId="0" applyNumberFormat="1" applyFont="1" applyFill="1" applyAlignment="1">
      <alignment horizontal="center" wrapText="1"/>
    </xf>
    <xf numFmtId="0" fontId="25" fillId="4" borderId="0" xfId="0" applyFont="1" applyFill="1" applyAlignment="1">
      <alignment horizontal="center" wrapText="1"/>
    </xf>
    <xf numFmtId="164" fontId="25" fillId="4" borderId="0" xfId="0" applyNumberFormat="1" applyFont="1" applyFill="1" applyAlignment="1">
      <alignment horizontal="center" wrapText="1"/>
    </xf>
    <xf numFmtId="165" fontId="25" fillId="4" borderId="0" xfId="3" applyNumberFormat="1" applyFont="1" applyFill="1" applyAlignment="1">
      <alignment wrapText="1"/>
    </xf>
    <xf numFmtId="14" fontId="25" fillId="4" borderId="0" xfId="3" applyNumberFormat="1" applyFont="1" applyFill="1" applyAlignment="1">
      <alignment horizontal="center" wrapText="1"/>
    </xf>
    <xf numFmtId="0" fontId="25" fillId="4" borderId="0" xfId="3" applyNumberFormat="1" applyFont="1" applyFill="1" applyAlignment="1">
      <alignment horizontal="center" wrapText="1"/>
    </xf>
    <xf numFmtId="0" fontId="25" fillId="4" borderId="3" xfId="0" applyFont="1" applyFill="1" applyBorder="1" applyAlignment="1">
      <alignment horizontal="center" wrapText="1"/>
    </xf>
    <xf numFmtId="164" fontId="25" fillId="4" borderId="3" xfId="0" applyNumberFormat="1" applyFont="1" applyFill="1" applyBorder="1" applyAlignment="1">
      <alignment horizontal="center" wrapText="1"/>
    </xf>
    <xf numFmtId="0" fontId="25" fillId="4" borderId="0" xfId="0" applyFont="1" applyFill="1" applyAlignment="1">
      <alignment wrapText="1"/>
    </xf>
    <xf numFmtId="0" fontId="25" fillId="4" borderId="2" xfId="0" applyFont="1" applyFill="1" applyBorder="1" applyAlignment="1">
      <alignment horizontal="center" wrapText="1"/>
    </xf>
    <xf numFmtId="164" fontId="20" fillId="4" borderId="0" xfId="0" applyNumberFormat="1" applyFont="1" applyFill="1" applyAlignment="1">
      <alignment horizontal="center" wrapText="1"/>
    </xf>
    <xf numFmtId="0" fontId="10" fillId="4" borderId="3" xfId="0" applyFont="1" applyFill="1" applyBorder="1" applyAlignment="1">
      <alignment horizontal="center"/>
    </xf>
    <xf numFmtId="0" fontId="24" fillId="7" borderId="0" xfId="0" applyFont="1" applyFill="1" applyAlignment="1">
      <alignment wrapText="1"/>
    </xf>
    <xf numFmtId="0" fontId="24" fillId="7" borderId="0" xfId="0" applyFont="1" applyFill="1" applyAlignment="1">
      <alignment horizontal="center" wrapText="1"/>
    </xf>
    <xf numFmtId="0" fontId="24" fillId="7" borderId="3" xfId="0" applyFont="1" applyFill="1" applyBorder="1" applyAlignment="1">
      <alignment horizontal="center" wrapText="1"/>
    </xf>
    <xf numFmtId="0" fontId="16" fillId="3" borderId="4" xfId="0" applyFont="1" applyFill="1" applyBorder="1"/>
    <xf numFmtId="0" fontId="16" fillId="4" borderId="7" xfId="0" applyFont="1" applyFill="1" applyBorder="1"/>
    <xf numFmtId="0" fontId="23" fillId="4" borderId="0" xfId="0" applyFont="1" applyFill="1" applyAlignment="1">
      <alignment wrapText="1"/>
    </xf>
    <xf numFmtId="0" fontId="22" fillId="4" borderId="0" xfId="0" applyFont="1" applyFill="1" applyAlignment="1">
      <alignment wrapText="1"/>
    </xf>
    <xf numFmtId="0" fontId="16" fillId="4" borderId="5" xfId="0" applyFont="1" applyFill="1" applyBorder="1" applyAlignment="1">
      <alignment horizontal="center" wrapText="1"/>
    </xf>
    <xf numFmtId="0" fontId="16" fillId="4" borderId="6" xfId="0" applyFont="1" applyFill="1" applyBorder="1" applyAlignment="1">
      <alignment horizontal="center" wrapText="1"/>
    </xf>
    <xf numFmtId="0" fontId="16" fillId="4" borderId="7" xfId="0" applyFont="1" applyFill="1" applyBorder="1" applyAlignment="1">
      <alignment horizontal="center" wrapText="1"/>
    </xf>
    <xf numFmtId="0" fontId="25" fillId="4" borderId="0" xfId="0" applyFont="1" applyFill="1" applyAlignment="1">
      <alignment horizontal="left" wrapText="1"/>
    </xf>
    <xf numFmtId="14" fontId="15" fillId="4" borderId="0" xfId="0" applyNumberFormat="1" applyFont="1" applyFill="1" applyAlignment="1">
      <alignment horizontal="center" wrapText="1"/>
    </xf>
    <xf numFmtId="1" fontId="15" fillId="4" borderId="1" xfId="0" applyNumberFormat="1" applyFont="1" applyFill="1" applyBorder="1" applyAlignment="1">
      <alignment horizontal="center" wrapText="1"/>
    </xf>
    <xf numFmtId="1" fontId="15" fillId="4" borderId="0" xfId="0" applyNumberFormat="1" applyFont="1" applyFill="1" applyAlignment="1">
      <alignment horizontal="left" wrapText="1"/>
    </xf>
    <xf numFmtId="1" fontId="15" fillId="4" borderId="0" xfId="0" applyNumberFormat="1" applyFont="1" applyFill="1" applyAlignment="1">
      <alignment horizontal="center" wrapText="1"/>
    </xf>
    <xf numFmtId="165" fontId="21" fillId="4" borderId="0" xfId="0" applyNumberFormat="1" applyFont="1" applyFill="1" applyAlignment="1">
      <alignment wrapText="1"/>
    </xf>
    <xf numFmtId="14" fontId="21" fillId="4" borderId="0" xfId="0" applyNumberFormat="1" applyFont="1" applyFill="1" applyAlignment="1">
      <alignment horizontal="center" wrapText="1"/>
    </xf>
    <xf numFmtId="0" fontId="20" fillId="4" borderId="0" xfId="0" applyFont="1" applyFill="1" applyAlignment="1">
      <alignment horizontal="left"/>
    </xf>
    <xf numFmtId="0" fontId="20" fillId="4" borderId="0" xfId="0" applyFont="1" applyFill="1" applyAlignment="1">
      <alignment horizontal="left" wrapText="1"/>
    </xf>
    <xf numFmtId="0" fontId="20" fillId="4" borderId="0" xfId="0" applyFont="1" applyFill="1" applyAlignment="1">
      <alignment wrapText="1"/>
    </xf>
    <xf numFmtId="14" fontId="20" fillId="4" borderId="0" xfId="0" applyNumberFormat="1" applyFont="1" applyFill="1" applyAlignment="1">
      <alignment horizontal="center" wrapText="1"/>
    </xf>
    <xf numFmtId="0" fontId="20" fillId="4" borderId="0" xfId="0" applyFont="1" applyFill="1" applyAlignment="1">
      <alignment horizontal="center" wrapText="1"/>
    </xf>
    <xf numFmtId="0" fontId="27" fillId="4" borderId="0" xfId="0" applyFont="1" applyFill="1"/>
    <xf numFmtId="0" fontId="16" fillId="7" borderId="0" xfId="0" applyFont="1" applyFill="1" applyAlignment="1">
      <alignment horizontal="left" wrapText="1"/>
    </xf>
    <xf numFmtId="14" fontId="24" fillId="7" borderId="0" xfId="0" applyNumberFormat="1" applyFont="1" applyFill="1" applyAlignment="1">
      <alignment horizontal="center" wrapText="1"/>
    </xf>
    <xf numFmtId="0" fontId="24" fillId="7" borderId="1" xfId="0" applyFont="1" applyFill="1" applyBorder="1" applyAlignment="1">
      <alignment horizontal="center" wrapText="1"/>
    </xf>
    <xf numFmtId="0" fontId="16" fillId="3" borderId="0" xfId="0" applyFont="1" applyFill="1" applyAlignment="1">
      <alignment horizontal="center" wrapText="1"/>
    </xf>
    <xf numFmtId="0" fontId="1" fillId="4" borderId="0" xfId="0" applyFont="1" applyFill="1"/>
    <xf numFmtId="0" fontId="1" fillId="4" borderId="0" xfId="0" applyFont="1" applyFill="1" applyAlignment="1">
      <alignment horizontal="left"/>
    </xf>
    <xf numFmtId="0" fontId="2" fillId="4" borderId="0" xfId="0" applyFont="1" applyFill="1"/>
    <xf numFmtId="0" fontId="15" fillId="4" borderId="0" xfId="0" applyFont="1" applyFill="1" applyAlignment="1">
      <alignment horizontal="left" vertical="top"/>
    </xf>
    <xf numFmtId="0" fontId="15" fillId="4" borderId="0" xfId="0" applyFont="1" applyFill="1" applyAlignment="1">
      <alignment vertical="top" wrapText="1"/>
    </xf>
    <xf numFmtId="0" fontId="18" fillId="4" borderId="0" xfId="2" quotePrefix="1" applyFont="1" applyFill="1" applyAlignment="1">
      <alignment vertical="top"/>
    </xf>
    <xf numFmtId="0" fontId="19" fillId="4" borderId="0" xfId="2" quotePrefix="1" applyFont="1" applyFill="1" applyAlignment="1">
      <alignment vertical="top"/>
    </xf>
    <xf numFmtId="0" fontId="15" fillId="4" borderId="0" xfId="0" applyFont="1" applyFill="1" applyAlignment="1">
      <alignment vertical="top"/>
    </xf>
    <xf numFmtId="0" fontId="4" fillId="4" borderId="0" xfId="0" applyFont="1" applyFill="1"/>
    <xf numFmtId="0" fontId="13" fillId="3" borderId="0" xfId="0" applyFont="1" applyFill="1"/>
    <xf numFmtId="0" fontId="32" fillId="7" borderId="0" xfId="0" applyFont="1" applyFill="1"/>
    <xf numFmtId="0" fontId="30" fillId="4" borderId="0" xfId="0" applyFont="1" applyFill="1"/>
    <xf numFmtId="1" fontId="30" fillId="4" borderId="0" xfId="0" applyNumberFormat="1" applyFont="1" applyFill="1" applyAlignment="1">
      <alignment wrapText="1"/>
    </xf>
    <xf numFmtId="0" fontId="30" fillId="4" borderId="0" xfId="0" applyFont="1" applyFill="1" applyAlignment="1">
      <alignment horizontal="left" wrapText="1"/>
    </xf>
    <xf numFmtId="0" fontId="31" fillId="7" borderId="0" xfId="0" applyFont="1" applyFill="1" applyAlignment="1">
      <alignment horizontal="center" vertical="center" wrapText="1"/>
    </xf>
    <xf numFmtId="0" fontId="33" fillId="8" borderId="0" xfId="2" applyFont="1" applyFill="1" applyAlignment="1">
      <alignment horizontal="center"/>
    </xf>
    <xf numFmtId="0" fontId="34" fillId="8" borderId="0" xfId="2" applyFont="1" applyFill="1" applyAlignment="1">
      <alignment horizontal="left"/>
    </xf>
    <xf numFmtId="0" fontId="35" fillId="8" borderId="0" xfId="2" applyFont="1" applyFill="1" applyAlignment="1">
      <alignment horizontal="center"/>
    </xf>
    <xf numFmtId="0" fontId="36" fillId="8" borderId="0" xfId="2" applyFont="1" applyFill="1" applyAlignment="1">
      <alignment horizontal="center"/>
    </xf>
    <xf numFmtId="0" fontId="35" fillId="4" borderId="0" xfId="2" applyFont="1" applyFill="1" applyAlignment="1">
      <alignment horizontal="center" wrapText="1"/>
    </xf>
    <xf numFmtId="0" fontId="34" fillId="4" borderId="0" xfId="2" applyFont="1" applyFill="1" applyAlignment="1">
      <alignment horizontal="center"/>
    </xf>
    <xf numFmtId="0" fontId="37" fillId="4" borderId="0" xfId="2" applyFont="1" applyFill="1" applyAlignment="1">
      <alignment horizontal="center" vertical="center"/>
    </xf>
  </cellXfs>
  <cellStyles count="4">
    <cellStyle name="Hyperlink" xfId="2" builtinId="8"/>
    <cellStyle name="Normal" xfId="0" builtinId="0"/>
    <cellStyle name="Normal 2" xfId="1" xr:uid="{9764F892-9076-4331-B988-A059736FFF65}"/>
    <cellStyle name="Per cent" xfId="3" builtinId="5"/>
  </cellStyles>
  <dxfs count="159">
    <dxf>
      <font>
        <strike val="0"/>
        <outline val="0"/>
        <shadow val="0"/>
        <u val="none"/>
        <vertAlign val="baseline"/>
        <sz val="10"/>
        <color theme="0"/>
        <name val="Raleway Regular"/>
        <scheme val="none"/>
      </font>
      <fill>
        <patternFill patternType="solid">
          <fgColor indexed="64"/>
          <bgColor rgb="FF8D7AC8"/>
        </patternFill>
      </fill>
    </dxf>
    <dxf>
      <font>
        <strike val="0"/>
        <outline val="0"/>
        <shadow val="0"/>
        <vertAlign val="baseline"/>
        <sz val="10"/>
        <name val="Raleway Regular"/>
        <scheme val="none"/>
      </font>
      <fill>
        <patternFill>
          <fgColor indexed="64"/>
          <bgColor rgb="FFF7F2EA"/>
        </patternFill>
      </fill>
      <alignment vertical="top" textRotation="0" indent="0" justifyLastLine="0" shrinkToFit="0" readingOrder="0"/>
    </dxf>
    <dxf>
      <font>
        <b val="0"/>
        <i val="0"/>
        <strike val="0"/>
        <condense val="0"/>
        <extend val="0"/>
        <outline val="0"/>
        <shadow val="0"/>
        <u val="none"/>
        <vertAlign val="baseline"/>
        <sz val="10"/>
        <color theme="1"/>
        <name val="Raleway Regular"/>
        <scheme val="none"/>
      </font>
      <fill>
        <patternFill>
          <fgColor indexed="64"/>
          <bgColor rgb="FFF7F2EA"/>
        </patternFill>
      </fill>
      <alignment vertical="top" textRotation="0" indent="0" justifyLastLine="0" shrinkToFit="0" readingOrder="0"/>
    </dxf>
    <dxf>
      <font>
        <b val="0"/>
        <i val="0"/>
        <strike val="0"/>
        <condense val="0"/>
        <extend val="0"/>
        <outline val="0"/>
        <shadow val="0"/>
        <u val="none"/>
        <vertAlign val="baseline"/>
        <sz val="10"/>
        <color theme="1"/>
        <name val="Raleway Regular"/>
        <scheme val="none"/>
      </font>
      <fill>
        <patternFill>
          <fgColor indexed="64"/>
          <bgColor rgb="FFF7F2EA"/>
        </patternFill>
      </fill>
      <alignment vertical="top" textRotation="0" indent="0" justifyLastLine="0" shrinkToFit="0" readingOrder="0"/>
    </dxf>
    <dxf>
      <font>
        <b val="0"/>
        <i val="0"/>
        <strike val="0"/>
        <condense val="0"/>
        <extend val="0"/>
        <outline val="0"/>
        <shadow val="0"/>
        <u val="none"/>
        <vertAlign val="baseline"/>
        <sz val="10"/>
        <color theme="1"/>
        <name val="Raleway Regular"/>
        <scheme val="none"/>
      </font>
      <fill>
        <patternFill>
          <fgColor indexed="64"/>
          <bgColor rgb="FFF7F2EA"/>
        </patternFill>
      </fill>
      <alignment horizontal="left" vertical="top" textRotation="0" wrapText="0" indent="0" justifyLastLine="0" shrinkToFit="0" readingOrder="0"/>
    </dxf>
    <dxf>
      <font>
        <strike val="0"/>
        <outline val="0"/>
        <shadow val="0"/>
        <u val="none"/>
        <vertAlign val="baseline"/>
        <sz val="10"/>
        <color theme="0"/>
        <name val="Raleway Regular"/>
        <scheme val="none"/>
      </font>
      <fill>
        <patternFill patternType="solid">
          <fgColor indexed="64"/>
          <bgColor rgb="FF8D7AC8"/>
        </patternFill>
      </fill>
      <alignment vertical="bottom" textRotation="0" wrapText="1" indent="0" justifyLastLine="0" shrinkToFit="0" readingOrder="0"/>
    </dxf>
    <dxf>
      <font>
        <strike val="0"/>
        <outline val="0"/>
        <shadow val="0"/>
        <u val="none"/>
        <vertAlign val="baseline"/>
        <sz val="10"/>
        <color theme="1"/>
        <name val="Raleway Regular"/>
        <scheme val="none"/>
      </font>
      <fill>
        <patternFill patternType="none">
          <fgColor indexed="64"/>
          <bgColor rgb="FFF7F2EA"/>
        </patternFill>
      </fill>
      <alignment vertical="bottom" textRotation="0" wrapText="1" indent="0" justifyLastLine="0" shrinkToFit="0" readingOrder="0"/>
    </dxf>
    <dxf>
      <font>
        <b/>
        <strike val="0"/>
        <outline val="0"/>
        <shadow val="0"/>
        <u val="none"/>
        <vertAlign val="baseline"/>
        <color theme="6"/>
        <name val="Raleway Regular"/>
        <scheme val="none"/>
      </font>
      <fill>
        <patternFill>
          <fgColor indexed="64"/>
          <bgColor rgb="FFF7F2EA"/>
        </patternFill>
      </fill>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left"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 formatCode="0"/>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numFmt numFmtId="166" formatCode="dd/mm/yyyy"/>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numFmt numFmtId="166" formatCode="dd/mm/yyyy"/>
      <fill>
        <patternFill patternType="none">
          <fgColor indexed="64"/>
          <bgColor rgb="FFF7F2EA"/>
        </patternFill>
      </fill>
      <alignment horizontal="center" vertical="bottom" textRotation="0" wrapText="1" indent="0" justifyLastLine="0" shrinkToFit="0" readingOrder="0"/>
    </dxf>
    <dxf>
      <font>
        <b/>
        <i val="0"/>
        <strike val="0"/>
        <condense val="0"/>
        <extend val="0"/>
        <outline val="0"/>
        <shadow val="0"/>
        <u val="none"/>
        <vertAlign val="baseline"/>
        <sz val="10"/>
        <color theme="6"/>
        <name val="Raleway Regular"/>
        <scheme val="none"/>
      </font>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fill>
        <patternFill patternType="none">
          <fgColor indexed="64"/>
          <bgColor rgb="FFF7F2EA"/>
        </patternFill>
      </fill>
      <alignment vertical="bottom" textRotation="0" wrapText="1" indent="0" justifyLastLine="0" shrinkToFit="0" readingOrder="0"/>
    </dxf>
    <dxf>
      <font>
        <b/>
        <i val="0"/>
        <strike val="0"/>
        <condense val="0"/>
        <extend val="0"/>
        <outline val="0"/>
        <shadow val="0"/>
        <u val="none"/>
        <vertAlign val="baseline"/>
        <sz val="10"/>
        <color theme="6"/>
        <name val="Raleway Regular"/>
        <scheme val="none"/>
      </font>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fill>
        <patternFill patternType="none">
          <fgColor indexed="64"/>
          <bgColor rgb="FFF7F2EA"/>
        </patternFill>
      </fill>
      <alignment vertical="bottom" textRotation="0" wrapText="1" indent="0" justifyLastLine="0" shrinkToFit="0" readingOrder="0"/>
    </dxf>
    <dxf>
      <font>
        <b/>
        <i val="0"/>
        <strike val="0"/>
        <condense val="0"/>
        <extend val="0"/>
        <outline val="0"/>
        <shadow val="0"/>
        <u val="none"/>
        <vertAlign val="baseline"/>
        <sz val="10"/>
        <color theme="6"/>
        <name val="Raleway Regular"/>
        <scheme val="none"/>
      </font>
      <fill>
        <patternFill patternType="none">
          <fgColor indexed="64"/>
          <bgColor rgb="FFF7F2EA"/>
        </patternFill>
      </fill>
      <alignment horizontal="left"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fill>
        <patternFill patternType="none">
          <fgColor indexed="64"/>
          <bgColor rgb="FFF7F2EA"/>
        </patternFill>
      </fill>
      <alignment horizontal="left" vertical="bottom" textRotation="0" wrapText="1" indent="0" justifyLastLine="0" shrinkToFit="0" readingOrder="0"/>
    </dxf>
    <dxf>
      <font>
        <b/>
        <i val="0"/>
        <strike val="0"/>
        <condense val="0"/>
        <extend val="0"/>
        <outline val="0"/>
        <shadow val="0"/>
        <u val="none"/>
        <vertAlign val="baseline"/>
        <sz val="10"/>
        <color theme="6"/>
        <name val="Raleway Regular"/>
        <scheme val="none"/>
      </font>
      <fill>
        <patternFill patternType="none">
          <fgColor indexed="64"/>
          <bgColor rgb="FFF7F2EA"/>
        </patternFill>
      </fill>
      <alignment horizontal="left" vertical="bottom" textRotation="0" wrapText="0" indent="0" justifyLastLine="0" shrinkToFit="0" readingOrder="0"/>
    </dxf>
    <dxf>
      <font>
        <b val="0"/>
        <i val="0"/>
        <strike val="0"/>
        <condense val="0"/>
        <extend val="0"/>
        <outline val="0"/>
        <shadow val="0"/>
        <u val="none"/>
        <vertAlign val="baseline"/>
        <sz val="10"/>
        <color theme="6"/>
        <name val="Raleway Regular"/>
        <scheme val="none"/>
      </font>
      <fill>
        <patternFill patternType="none">
          <fgColor indexed="64"/>
          <bgColor rgb="FFF7F2EA"/>
        </patternFill>
      </fill>
      <alignment horizontal="left" vertical="bottom" textRotation="0" wrapText="1" indent="0" justifyLastLine="0" shrinkToFit="0" readingOrder="0"/>
    </dxf>
    <dxf>
      <font>
        <strike val="0"/>
        <outline val="0"/>
        <shadow val="0"/>
        <u val="none"/>
        <vertAlign val="baseline"/>
        <sz val="10"/>
        <color theme="0"/>
        <name val="Raleway Regular"/>
        <scheme val="none"/>
      </font>
      <fill>
        <patternFill patternType="solid">
          <fgColor indexed="64"/>
          <bgColor rgb="FF8D7AC8"/>
        </patternFill>
      </fill>
      <alignment vertical="bottom" textRotation="0" wrapText="1" indent="0" justifyLastLine="0" shrinkToFit="0" readingOrder="0"/>
    </dxf>
    <dxf>
      <font>
        <strike val="0"/>
        <outline val="0"/>
        <shadow val="0"/>
        <u val="none"/>
        <vertAlign val="baseline"/>
        <sz val="10"/>
        <color rgb="FF18243F"/>
        <name val="Raleway Regular"/>
        <scheme val="none"/>
      </font>
      <fill>
        <patternFill>
          <fgColor indexed="64"/>
          <bgColor rgb="FFF7F2EA"/>
        </patternFill>
      </fill>
      <alignment vertical="bottom" textRotation="0" wrapText="1" indent="0" justifyLastLine="0" shrinkToFit="0" readingOrder="0"/>
    </dxf>
    <dxf>
      <font>
        <strike val="0"/>
        <outline val="0"/>
        <shadow val="0"/>
        <u val="none"/>
        <vertAlign val="baseline"/>
        <name val="Raleway Regular"/>
        <scheme val="none"/>
      </font>
      <fill>
        <patternFill>
          <fgColor indexed="64"/>
          <bgColor rgb="FFF7F2EA"/>
        </patternFill>
      </fill>
    </dxf>
    <dxf>
      <font>
        <b/>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strike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strike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border diagonalUp="0" diagonalDown="0" outline="0">
        <left/>
        <right style="medium">
          <color theme="0"/>
        </right>
        <top/>
        <bottom/>
      </border>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strike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strike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strike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strike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4" formatCode="0.0"/>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border diagonalUp="0" diagonalDown="0" outline="0">
        <left/>
        <right style="thin">
          <color theme="0"/>
        </right>
        <top/>
        <bottom/>
      </border>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border diagonalUp="0" diagonalDown="0" outline="0">
        <left/>
        <right style="thin">
          <color theme="0"/>
        </right>
        <top/>
        <bottom/>
      </border>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6" formatCode="dd/mm/yyyy"/>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66" formatCode="dd/mm/yyyy"/>
      <fill>
        <patternFill patternType="none">
          <fgColor indexed="64"/>
          <bgColor rgb="FFF7F2EA"/>
        </patternFill>
      </fill>
      <alignment horizontal="center"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0" formatCode="General"/>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 formatCode="0"/>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 formatCode="0"/>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fill>
        <patternFill patternType="none">
          <fgColor indexed="64"/>
          <bgColor rgb="FFF7F2EA"/>
        </patternFill>
      </fill>
      <alignment horizontal="general"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numFmt numFmtId="1" formatCode="0"/>
      <fill>
        <patternFill patternType="none">
          <fgColor indexed="64"/>
          <bgColor rgb="FFF7F2EA"/>
        </patternFill>
      </fill>
      <alignment horizontal="general" vertical="bottom" textRotation="0" wrapText="1" indent="0" justifyLastLine="0" shrinkToFit="0" readingOrder="0"/>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ill>
        <patternFill>
          <bgColor rgb="FFF7F2EA"/>
        </patternFill>
      </fill>
    </dxf>
    <dxf>
      <font>
        <b/>
        <i val="0"/>
        <strike val="0"/>
        <condense val="0"/>
        <extend val="0"/>
        <outline val="0"/>
        <shadow val="0"/>
        <u val="none"/>
        <vertAlign val="baseline"/>
        <sz val="10"/>
        <color theme="0"/>
        <name val="Raleway Regular"/>
        <scheme val="none"/>
      </font>
      <fill>
        <patternFill patternType="solid">
          <fgColor indexed="64"/>
          <bgColor rgb="FF8D7AC8"/>
        </patternFill>
      </fill>
      <alignment horizontal="general" vertical="bottom" textRotation="0" wrapText="1" indent="0" justifyLastLine="0" shrinkToFit="0" readingOrder="0"/>
    </dxf>
    <dxf>
      <font>
        <strike val="0"/>
        <outline val="0"/>
        <shadow val="0"/>
        <u val="none"/>
        <vertAlign val="baseline"/>
        <name val="Raleway Regular"/>
        <scheme val="none"/>
      </font>
      <fill>
        <patternFill>
          <fgColor indexed="64"/>
          <bgColor rgb="FFF7F2EA"/>
        </patternFill>
      </fill>
    </dxf>
    <dxf>
      <font>
        <b val="0"/>
        <i val="0"/>
        <strike val="0"/>
        <condense val="0"/>
        <extend val="0"/>
        <outline val="0"/>
        <shadow val="0"/>
        <u val="none"/>
        <vertAlign val="baseline"/>
        <sz val="10"/>
        <color indexed="8"/>
        <name val="Raleway Regular"/>
        <scheme val="none"/>
      </font>
      <fill>
        <patternFill patternType="solid">
          <fgColor indexed="64"/>
          <bgColor rgb="FFF7F2EA"/>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Raleway Regular"/>
        <scheme val="none"/>
      </font>
      <fill>
        <patternFill>
          <fgColor indexed="64"/>
          <bgColor rgb="FFF7F2EA"/>
        </patternFill>
      </fill>
      <border diagonalUp="0" diagonalDown="0" outline="0">
        <left/>
        <right style="thin">
          <color theme="0"/>
        </right>
        <top/>
        <bottom/>
      </border>
    </dxf>
    <dxf>
      <font>
        <b val="0"/>
        <i val="0"/>
        <strike val="0"/>
        <condense val="0"/>
        <extend val="0"/>
        <outline val="0"/>
        <shadow val="0"/>
        <u val="none"/>
        <vertAlign val="baseline"/>
        <sz val="10"/>
        <color indexed="8"/>
        <name val="Raleway Regular"/>
        <scheme val="none"/>
      </font>
      <fill>
        <patternFill>
          <fgColor indexed="64"/>
          <bgColor rgb="FFF7F2EA"/>
        </patternFill>
      </fill>
      <alignment vertical="bottom" textRotation="0" wrapText="1" indent="0" justifyLastLine="0" shrinkToFit="0" readingOrder="0"/>
    </dxf>
    <dxf>
      <font>
        <b val="0"/>
        <i val="0"/>
        <strike val="0"/>
        <condense val="0"/>
        <extend val="0"/>
        <outline val="0"/>
        <shadow val="0"/>
        <u val="none"/>
        <vertAlign val="baseline"/>
        <sz val="10"/>
        <color theme="6"/>
        <name val="Raleway Regular"/>
        <scheme val="none"/>
      </font>
      <fill>
        <patternFill>
          <fgColor indexed="64"/>
          <bgColor rgb="FFF7F2EA"/>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Raleway Regular"/>
        <scheme val="none"/>
      </font>
      <fill>
        <patternFill>
          <fgColor indexed="64"/>
          <bgColor rgb="FFF7F2EA"/>
        </patternFill>
      </fill>
      <alignment horizontal="center" vertical="bottom" textRotation="0" wrapText="0" indent="0" justifyLastLine="0" shrinkToFit="0" readingOrder="0"/>
    </dxf>
    <dxf>
      <font>
        <b val="0"/>
        <i val="0"/>
        <strike val="0"/>
        <condense val="0"/>
        <extend val="0"/>
        <outline val="0"/>
        <shadow val="0"/>
        <u val="none"/>
        <vertAlign val="baseline"/>
        <sz val="10"/>
        <color indexed="8"/>
        <name val="Raleway Regular"/>
        <scheme val="none"/>
      </font>
      <fill>
        <patternFill>
          <fgColor indexed="64"/>
          <bgColor rgb="FFF7F2EA"/>
        </patternFill>
      </fill>
    </dxf>
    <dxf>
      <font>
        <b/>
        <i val="0"/>
        <strike val="0"/>
        <condense val="0"/>
        <extend val="0"/>
        <outline val="0"/>
        <shadow val="0"/>
        <u val="none"/>
        <vertAlign val="baseline"/>
        <sz val="10"/>
        <color theme="0"/>
        <name val="Raleway Regular"/>
        <scheme val="none"/>
      </font>
      <fill>
        <patternFill patternType="solid">
          <fgColor theme="7"/>
          <bgColor rgb="FF8D7AC8"/>
        </patternFill>
      </fill>
      <alignment horizontal="center" vertical="bottom" textRotation="0" wrapText="1" indent="0" justifyLastLine="0" shrinkToFit="0" readingOrder="0"/>
    </dxf>
    <dxf>
      <font>
        <b/>
        <i val="0"/>
        <strike val="0"/>
        <condense val="0"/>
        <extend val="0"/>
        <outline val="0"/>
        <shadow val="0"/>
        <u val="none"/>
        <vertAlign val="baseline"/>
        <sz val="10"/>
        <color theme="0"/>
        <name val="Raleway Regular"/>
        <scheme val="none"/>
      </font>
      <fill>
        <patternFill patternType="solid">
          <fgColor theme="7"/>
          <bgColor rgb="FF8D7AC8"/>
        </patternFill>
      </fill>
      <alignment horizontal="center" vertical="bottom" textRotation="0" wrapText="1" indent="0" justifyLastLine="0" shrinkToFit="0" readingOrder="0"/>
    </dxf>
    <dxf>
      <font>
        <b/>
        <i val="0"/>
        <strike val="0"/>
        <condense val="0"/>
        <extend val="0"/>
        <outline val="0"/>
        <shadow val="0"/>
        <u val="none"/>
        <vertAlign val="baseline"/>
        <sz val="10"/>
        <color theme="0"/>
        <name val="Raleway Regular"/>
        <scheme val="none"/>
      </font>
      <fill>
        <patternFill patternType="solid">
          <fgColor theme="7"/>
          <bgColor rgb="FF8D7AC8"/>
        </patternFill>
      </fill>
      <alignment horizontal="center" vertical="bottom" textRotation="0" wrapText="1" indent="0" justifyLastLine="0" shrinkToFit="0" readingOrder="0"/>
    </dxf>
    <dxf>
      <font>
        <b val="0"/>
        <i val="0"/>
        <strike val="0"/>
        <condense val="0"/>
        <extend val="0"/>
        <outline val="0"/>
        <shadow val="0"/>
        <u val="none"/>
        <vertAlign val="baseline"/>
        <sz val="10"/>
        <color theme="1"/>
        <name val="Raleway Regular"/>
        <scheme val="none"/>
      </font>
      <fill>
        <patternFill patternType="solid">
          <fgColor theme="7" tint="0.79998168889431442"/>
          <bgColor rgb="FFF7F2EA"/>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Raleway Regular"/>
        <scheme val="none"/>
      </font>
      <fill>
        <patternFill patternType="solid">
          <fgColor theme="7" tint="0.79998168889431442"/>
          <bgColor rgb="FFF7F2EA"/>
        </patternFill>
      </fill>
      <alignment horizontal="center" vertical="bottom" textRotation="0" wrapText="0" indent="0" justifyLastLine="0" shrinkToFit="0" readingOrder="0"/>
      <border diagonalUp="0" diagonalDown="0" outline="0">
        <left/>
        <right/>
        <top style="thin">
          <color theme="7" tint="0.39997558519241921"/>
        </top>
        <bottom/>
      </border>
    </dxf>
    <dxf>
      <font>
        <b val="0"/>
        <i val="0"/>
        <strike val="0"/>
        <condense val="0"/>
        <extend val="0"/>
        <outline val="0"/>
        <shadow val="0"/>
        <u val="none"/>
        <vertAlign val="baseline"/>
        <sz val="10"/>
        <color theme="1"/>
        <name val="Raleway Regular"/>
        <scheme val="none"/>
      </font>
      <fill>
        <patternFill patternType="solid">
          <fgColor theme="7" tint="0.79998168889431442"/>
          <bgColor rgb="FFF7F2EA"/>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Raleway Regular"/>
        <scheme val="none"/>
      </font>
      <fill>
        <patternFill patternType="solid">
          <fgColor theme="7" tint="0.79998168889431442"/>
          <bgColor rgb="FFF7F2EA"/>
        </patternFill>
      </fill>
      <alignment horizontal="center" vertical="bottom" textRotation="0" wrapText="0" indent="0" justifyLastLine="0" shrinkToFit="0" readingOrder="0"/>
      <border diagonalUp="0" diagonalDown="0" outline="0">
        <left/>
        <right/>
        <top style="thin">
          <color theme="7" tint="0.39997558519241921"/>
        </top>
        <bottom/>
      </border>
    </dxf>
    <dxf>
      <font>
        <b val="0"/>
        <i val="0"/>
        <strike val="0"/>
        <condense val="0"/>
        <extend val="0"/>
        <outline val="0"/>
        <shadow val="0"/>
        <u val="none"/>
        <vertAlign val="baseline"/>
        <sz val="10"/>
        <color theme="1"/>
        <name val="Raleway Regular"/>
        <scheme val="none"/>
      </font>
      <fill>
        <patternFill patternType="solid">
          <fgColor theme="7" tint="0.79998168889431442"/>
          <bgColor rgb="FFF7F2EA"/>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Raleway Regular"/>
        <scheme val="none"/>
      </font>
      <fill>
        <patternFill patternType="solid">
          <fgColor theme="7" tint="0.79998168889431442"/>
          <bgColor rgb="FFF7F2EA"/>
        </patternFill>
      </fill>
      <alignment horizontal="center" vertical="bottom" textRotation="0" wrapText="0" indent="0" justifyLastLine="0" shrinkToFit="0" readingOrder="0"/>
      <border diagonalUp="0" diagonalDown="0" outline="0">
        <left/>
        <right/>
        <top style="thin">
          <color theme="7" tint="0.39997558519241921"/>
        </top>
        <bottom/>
      </border>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font>
        <name val="Raleway Regular"/>
        <scheme val="none"/>
      </font>
    </dxf>
    <dxf>
      <border outline="0">
        <left style="thin">
          <color theme="7" tint="0.39997558519241921"/>
        </left>
        <right style="thin">
          <color theme="7" tint="0.39997558519241921"/>
        </right>
        <top style="thin">
          <color theme="7" tint="0.39997558519241921"/>
        </top>
        <bottom style="thin">
          <color theme="0"/>
        </bottom>
      </border>
    </dxf>
    <dxf>
      <border outline="0">
        <left style="thin">
          <color theme="7" tint="0.39997558519241921"/>
        </left>
        <right style="thin">
          <color theme="7" tint="0.39997558519241921"/>
        </right>
        <top style="thin">
          <color theme="7" tint="0.39997558519241921"/>
        </top>
        <bottom style="thin">
          <color theme="7" tint="0.39997558519241921"/>
        </bottom>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sz val="10"/>
      </font>
    </dxf>
    <dxf>
      <font>
        <sz val="10"/>
      </font>
    </dxf>
    <dxf>
      <font>
        <sz val="10"/>
      </font>
    </dxf>
    <dxf>
      <alignment wrapText="1"/>
    </dxf>
    <dxf>
      <numFmt numFmtId="164" formatCode="0.0"/>
    </dxf>
    <dxf>
      <numFmt numFmtId="164" formatCode="0.0"/>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numFmt numFmtId="164" formatCode="0.0"/>
    </dxf>
    <dxf>
      <font>
        <sz val="10"/>
      </font>
    </dxf>
  </dxfs>
  <tableStyles count="0" defaultTableStyle="TableStyleMedium2" defaultPivotStyle="PivotStyleLight16"/>
  <colors>
    <mruColors>
      <color rgb="FF8D7AC8"/>
      <color rgb="FF323232"/>
      <color rgb="FFF7F2EA"/>
      <color rgb="FF31B096"/>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3.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07/relationships/slicerCache" Target="slicerCaches/slicerCache9.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8.xml"/><Relationship Id="rId20" Type="http://schemas.microsoft.com/office/2007/relationships/slicerCache" Target="slicerCaches/slicerCache1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theme" Target="theme/theme1.xml"/><Relationship Id="rId5" Type="http://schemas.openxmlformats.org/officeDocument/2006/relationships/worksheet" Target="worksheets/sheet5.xml"/><Relationship Id="rId15" Type="http://schemas.microsoft.com/office/2007/relationships/slicerCache" Target="slicerCaches/slicerCache7.xml"/><Relationship Id="rId23" Type="http://schemas.microsoft.com/office/2007/relationships/slicerCache" Target="slicerCaches/slicerCache15.xml"/><Relationship Id="rId28" Type="http://schemas.openxmlformats.org/officeDocument/2006/relationships/calcChain" Target="calcChain.xml"/><Relationship Id="rId10" Type="http://schemas.microsoft.com/office/2007/relationships/slicerCache" Target="slicerCaches/slicerCache2.xml"/><Relationship Id="rId19" Type="http://schemas.microsoft.com/office/2007/relationships/slicerCache" Target="slicerCaches/slicerCache1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microsoft.com/office/2007/relationships/slicerCache" Target="slicerCaches/slicerCache14.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sz="1200">
                <a:latin typeface="+mj-lt"/>
              </a:rPr>
              <a:t>Rating comparison</a:t>
            </a:r>
            <a:r>
              <a:rPr lang="en-US" sz="1200" baseline="0">
                <a:latin typeface="+mj-lt"/>
              </a:rPr>
              <a:t> by performance indicator</a:t>
            </a:r>
            <a:endParaRPr lang="en-US" sz="12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SE"/>
        </a:p>
      </c:txPr>
    </c:title>
    <c:autoTitleDeleted val="0"/>
    <c:plotArea>
      <c:layout/>
      <c:radarChart>
        <c:radarStyle val="marker"/>
        <c:varyColors val="0"/>
        <c:ser>
          <c:idx val="0"/>
          <c:order val="0"/>
          <c:tx>
            <c:strRef>
              <c:f>'Summarized ratings - Comparison'!$C$21</c:f>
              <c:strCache>
                <c:ptCount val="1"/>
                <c:pt idx="0">
                  <c:v>Supplier 5</c:v>
                </c:pt>
              </c:strCache>
            </c:strRef>
          </c:tx>
          <c:spPr>
            <a:ln w="38100" cap="rnd">
              <a:solidFill>
                <a:schemeClr val="accent5"/>
              </a:solidFill>
              <a:round/>
            </a:ln>
            <a:effectLst/>
          </c:spPr>
          <c:marker>
            <c:symbol val="circle"/>
            <c:size val="5"/>
            <c:spPr>
              <a:solidFill>
                <a:schemeClr val="accent5"/>
              </a:solidFill>
              <a:ln w="38100">
                <a:solidFill>
                  <a:schemeClr val="accent5"/>
                </a:solidFill>
              </a:ln>
              <a:effectLst/>
            </c:spPr>
          </c:marker>
          <c:cat>
            <c:strRef>
              <c:f>'Summarized ratings - Comparison'!$B$22:$B$33</c:f>
              <c:strCache>
                <c:ptCount val="6"/>
                <c:pt idx="0">
                  <c:v>Overall</c:v>
                </c:pt>
                <c:pt idx="1">
                  <c:v>Price &amp; Cost</c:v>
                </c:pt>
                <c:pt idx="2">
                  <c:v>Quality</c:v>
                </c:pt>
                <c:pt idx="3">
                  <c:v>Service, Delivery &amp; Quantity</c:v>
                </c:pt>
                <c:pt idx="4">
                  <c:v>Communication</c:v>
                </c:pt>
                <c:pt idx="5">
                  <c:v>Compliance</c:v>
                </c:pt>
              </c:strCache>
            </c:strRef>
          </c:cat>
          <c:val>
            <c:numRef>
              <c:f>'Summarized ratings - Comparison'!$C$22:$C$33</c:f>
              <c:numCache>
                <c:formatCode>0.0</c:formatCode>
                <c:ptCount val="6"/>
                <c:pt idx="0">
                  <c:v>3</c:v>
                </c:pt>
                <c:pt idx="1">
                  <c:v>3</c:v>
                </c:pt>
                <c:pt idx="2">
                  <c:v>2</c:v>
                </c:pt>
                <c:pt idx="3">
                  <c:v>3</c:v>
                </c:pt>
                <c:pt idx="4">
                  <c:v>3</c:v>
                </c:pt>
                <c:pt idx="5">
                  <c:v>2.3333333333333335</c:v>
                </c:pt>
              </c:numCache>
            </c:numRef>
          </c:val>
          <c:extLst>
            <c:ext xmlns:c16="http://schemas.microsoft.com/office/drawing/2014/chart" uri="{C3380CC4-5D6E-409C-BE32-E72D297353CC}">
              <c16:uniqueId val="{00000000-9182-4B6A-8154-F7B528D1E0E0}"/>
            </c:ext>
          </c:extLst>
        </c:ser>
        <c:ser>
          <c:idx val="1"/>
          <c:order val="1"/>
          <c:tx>
            <c:strRef>
              <c:f>'Summarized ratings - Comparison'!$D$21</c:f>
              <c:strCache>
                <c:ptCount val="1"/>
                <c:pt idx="0">
                  <c:v>Other suppliers</c:v>
                </c:pt>
              </c:strCache>
            </c:strRef>
          </c:tx>
          <c:spPr>
            <a:ln w="28575" cap="rnd">
              <a:solidFill>
                <a:schemeClr val="accent3"/>
              </a:solidFill>
              <a:round/>
            </a:ln>
            <a:effectLst/>
          </c:spPr>
          <c:marker>
            <c:symbol val="circle"/>
            <c:size val="5"/>
            <c:spPr>
              <a:solidFill>
                <a:schemeClr val="accent3"/>
              </a:solidFill>
              <a:ln w="38100">
                <a:solidFill>
                  <a:schemeClr val="accent3"/>
                </a:solidFill>
              </a:ln>
              <a:effectLst/>
            </c:spPr>
          </c:marker>
          <c:cat>
            <c:strRef>
              <c:f>'Summarized ratings - Comparison'!$B$22:$B$33</c:f>
              <c:strCache>
                <c:ptCount val="6"/>
                <c:pt idx="0">
                  <c:v>Overall</c:v>
                </c:pt>
                <c:pt idx="1">
                  <c:v>Price &amp; Cost</c:v>
                </c:pt>
                <c:pt idx="2">
                  <c:v>Quality</c:v>
                </c:pt>
                <c:pt idx="3">
                  <c:v>Service, Delivery &amp; Quantity</c:v>
                </c:pt>
                <c:pt idx="4">
                  <c:v>Communication</c:v>
                </c:pt>
                <c:pt idx="5">
                  <c:v>Compliance</c:v>
                </c:pt>
              </c:strCache>
            </c:strRef>
          </c:cat>
          <c:val>
            <c:numRef>
              <c:f>'Summarized ratings - Comparison'!$D$22:$D$33</c:f>
              <c:numCache>
                <c:formatCode>0.0</c:formatCode>
                <c:ptCount val="6"/>
                <c:pt idx="0">
                  <c:v>3.2</c:v>
                </c:pt>
                <c:pt idx="1">
                  <c:v>2.9</c:v>
                </c:pt>
                <c:pt idx="2">
                  <c:v>2.7</c:v>
                </c:pt>
                <c:pt idx="3">
                  <c:v>3</c:v>
                </c:pt>
                <c:pt idx="4">
                  <c:v>3</c:v>
                </c:pt>
                <c:pt idx="5">
                  <c:v>2.4999999999999996</c:v>
                </c:pt>
              </c:numCache>
            </c:numRef>
          </c:val>
          <c:extLst>
            <c:ext xmlns:c16="http://schemas.microsoft.com/office/drawing/2014/chart" uri="{C3380CC4-5D6E-409C-BE32-E72D297353CC}">
              <c16:uniqueId val="{00000001-9182-4B6A-8154-F7B528D1E0E0}"/>
            </c:ext>
          </c:extLst>
        </c:ser>
        <c:dLbls>
          <c:showLegendKey val="0"/>
          <c:showVal val="0"/>
          <c:showCatName val="0"/>
          <c:showSerName val="0"/>
          <c:showPercent val="0"/>
          <c:showBubbleSize val="0"/>
        </c:dLbls>
        <c:axId val="1587792976"/>
        <c:axId val="1587800048"/>
      </c:radarChart>
      <c:catAx>
        <c:axId val="1587792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crossAx val="1587800048"/>
        <c:crosses val="autoZero"/>
        <c:auto val="1"/>
        <c:lblAlgn val="ctr"/>
        <c:lblOffset val="100"/>
        <c:noMultiLvlLbl val="0"/>
      </c:catAx>
      <c:valAx>
        <c:axId val="1587800048"/>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crossAx val="1587792976"/>
        <c:crosses val="autoZero"/>
        <c:crossBetween val="between"/>
        <c:majorUnit val="1"/>
        <c:minorUnit val="0.5"/>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[Supplier Assessment.xlsx]Summarized ratings - Charts!RatingByYear</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'Summarized ratings - Charts'!$C$73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Charts'!$B$74:$B$77</c:f>
              <c:strCache>
                <c:ptCount val="3"/>
                <c:pt idx="0">
                  <c:v>Supplier 1</c:v>
                </c:pt>
                <c:pt idx="1">
                  <c:v>Supplier 2</c:v>
                </c:pt>
                <c:pt idx="2">
                  <c:v>Supplier 3</c:v>
                </c:pt>
              </c:strCache>
            </c:strRef>
          </c:cat>
          <c:val>
            <c:numRef>
              <c:f>'Summarized ratings - Charts'!$C$74:$C$77</c:f>
              <c:numCache>
                <c:formatCode>0.0</c:formatCode>
                <c:ptCount val="3"/>
                <c:pt idx="0">
                  <c:v>3.25</c:v>
                </c:pt>
                <c:pt idx="1">
                  <c:v>1.9375</c:v>
                </c:pt>
                <c:pt idx="2">
                  <c:v>2.78125</c:v>
                </c:pt>
              </c:numCache>
            </c:numRef>
          </c:val>
          <c:extLst>
            <c:ext xmlns:c16="http://schemas.microsoft.com/office/drawing/2014/chart" uri="{C3380CC4-5D6E-409C-BE32-E72D297353CC}">
              <c16:uniqueId val="{00000001-B2D9-4032-980F-AF74798AACC2}"/>
            </c:ext>
          </c:extLst>
        </c:ser>
        <c:dLbls>
          <c:dLblPos val="outEnd"/>
          <c:showLegendKey val="0"/>
          <c:showVal val="1"/>
          <c:showCatName val="0"/>
          <c:showSerName val="0"/>
          <c:showPercent val="0"/>
          <c:showBubbleSize val="0"/>
        </c:dLbls>
        <c:gapWidth val="219"/>
        <c:axId val="295537440"/>
        <c:axId val="295524960"/>
      </c:barChart>
      <c:catAx>
        <c:axId val="2955374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Raleway" pitchFamily="2" charset="77"/>
                <a:ea typeface="+mn-ea"/>
                <a:cs typeface="+mn-cs"/>
              </a:defRPr>
            </a:pPr>
            <a:endParaRPr lang="en-SE"/>
          </a:p>
        </c:txPr>
        <c:crossAx val="295524960"/>
        <c:crosses val="autoZero"/>
        <c:auto val="1"/>
        <c:lblAlgn val="ctr"/>
        <c:lblOffset val="100"/>
        <c:noMultiLvlLbl val="0"/>
      </c:catAx>
      <c:valAx>
        <c:axId val="295524960"/>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accent4">
                <a:lumMod val="20000"/>
                <a:lumOff val="80000"/>
              </a:schemeClr>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crossAx val="295537440"/>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SE"/>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[Supplier Assessment.xlsx]Summarized ratings - Charts!RatingBySupplier</c:name>
    <c:fmtId val="0"/>
  </c:pivotSource>
  <c:chart>
    <c:autoTitleDeleted val="1"/>
    <c:pivotFmts>
      <c:pivotFmt>
        <c:idx val="0"/>
        <c:spPr>
          <a:ln w="28575" cap="rnd">
            <a:solidFill>
              <a:schemeClr val="accent4"/>
            </a:solidFill>
            <a:round/>
          </a:ln>
          <a:effectLst/>
        </c:spPr>
        <c:marker>
          <c:symbol val="circle"/>
          <c:size val="10"/>
          <c:spPr>
            <a:solidFill>
              <a:schemeClr val="accent4"/>
            </a:solidFill>
            <a:ln w="9525">
              <a:solidFill>
                <a:schemeClr val="accent4"/>
              </a:solidFill>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Raleway" pitchFamily="2" charset="77"/>
                  <a:ea typeface="+mn-ea"/>
                  <a:cs typeface="+mn-cs"/>
                </a:defRPr>
              </a:pPr>
              <a:endParaRPr lang="en-SE"/>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'Summarized ratings - Charts'!$C$58</c:f>
              <c:strCache>
                <c:ptCount val="1"/>
                <c:pt idx="0">
                  <c:v>Total</c:v>
                </c:pt>
              </c:strCache>
            </c:strRef>
          </c:tx>
          <c:spPr>
            <a:ln w="28575" cap="rnd">
              <a:solidFill>
                <a:schemeClr val="accent4"/>
              </a:solidFill>
              <a:round/>
            </a:ln>
            <a:effectLst/>
          </c:spPr>
          <c:marker>
            <c:symbol val="circle"/>
            <c:size val="10"/>
            <c:spPr>
              <a:solidFill>
                <a:schemeClr val="accent4"/>
              </a:solidFill>
              <a:ln w="9525">
                <a:solidFill>
                  <a:schemeClr val="accent4"/>
                </a:solidFill>
              </a:ln>
              <a:effectLst/>
            </c:spPr>
          </c:marker>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Raleway" pitchFamily="2" charset="77"/>
                    <a:ea typeface="+mn-ea"/>
                    <a:cs typeface="+mn-cs"/>
                  </a:defRPr>
                </a:pPr>
                <a:endParaRPr lang="en-S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Charts'!$B$59:$B$62</c:f>
              <c:strCache>
                <c:ptCount val="3"/>
                <c:pt idx="0">
                  <c:v>2019</c:v>
                </c:pt>
                <c:pt idx="1">
                  <c:v>2020</c:v>
                </c:pt>
                <c:pt idx="2">
                  <c:v>2021</c:v>
                </c:pt>
              </c:strCache>
            </c:strRef>
          </c:cat>
          <c:val>
            <c:numRef>
              <c:f>'Summarized ratings - Charts'!$C$59:$C$62</c:f>
              <c:numCache>
                <c:formatCode>0.0</c:formatCode>
                <c:ptCount val="3"/>
                <c:pt idx="0">
                  <c:v>2</c:v>
                </c:pt>
                <c:pt idx="1">
                  <c:v>2.875</c:v>
                </c:pt>
                <c:pt idx="2">
                  <c:v>2.75</c:v>
                </c:pt>
              </c:numCache>
            </c:numRef>
          </c:val>
          <c:smooth val="0"/>
          <c:extLst>
            <c:ext xmlns:c16="http://schemas.microsoft.com/office/drawing/2014/chart" uri="{C3380CC4-5D6E-409C-BE32-E72D297353CC}">
              <c16:uniqueId val="{00000001-F411-4CB5-ACFA-32FFFD5F42E0}"/>
            </c:ext>
          </c:extLst>
        </c:ser>
        <c:dLbls>
          <c:showLegendKey val="0"/>
          <c:showVal val="0"/>
          <c:showCatName val="0"/>
          <c:showSerName val="0"/>
          <c:showPercent val="0"/>
          <c:showBubbleSize val="0"/>
        </c:dLbls>
        <c:marker val="1"/>
        <c:smooth val="0"/>
        <c:axId val="2024254896"/>
        <c:axId val="2024250736"/>
      </c:lineChart>
      <c:catAx>
        <c:axId val="2024254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Raleway" pitchFamily="2" charset="77"/>
                <a:ea typeface="+mn-ea"/>
                <a:cs typeface="+mn-cs"/>
              </a:defRPr>
            </a:pPr>
            <a:endParaRPr lang="en-SE"/>
          </a:p>
        </c:txPr>
        <c:crossAx val="2024250736"/>
        <c:crosses val="autoZero"/>
        <c:auto val="1"/>
        <c:lblAlgn val="ctr"/>
        <c:lblOffset val="100"/>
        <c:noMultiLvlLbl val="0"/>
      </c:catAx>
      <c:valAx>
        <c:axId val="2024250736"/>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accent4">
                <a:lumMod val="20000"/>
                <a:lumOff val="80000"/>
              </a:schemeClr>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Raleway" pitchFamily="2" charset="77"/>
                <a:ea typeface="+mn-ea"/>
                <a:cs typeface="+mn-cs"/>
              </a:defRPr>
            </a:pPr>
            <a:endParaRPr lang="en-SE"/>
          </a:p>
        </c:txPr>
        <c:crossAx val="2024254896"/>
        <c:crosses val="autoZero"/>
        <c:crossBetween val="between"/>
        <c:majorUnit val="1"/>
        <c:minorUnit val="0.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Raleway" pitchFamily="2" charset="77"/>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[Supplier Assessment.xlsx]Summarized ratings - Charts!RatingByPI</c:name>
    <c:fmtId val="0"/>
  </c:pivotSource>
  <c:chart>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107600523647363E-2"/>
          <c:y val="0.18568619388318697"/>
          <c:w val="0.8738479597243316"/>
          <c:h val="0.51463032198809033"/>
        </c:manualLayout>
      </c:layout>
      <c:barChart>
        <c:barDir val="col"/>
        <c:grouping val="clustered"/>
        <c:varyColors val="0"/>
        <c:ser>
          <c:idx val="0"/>
          <c:order val="0"/>
          <c:tx>
            <c:strRef>
              <c:f>'Summarized ratings - Charts'!$B$47</c:f>
              <c:strCache>
                <c:ptCount val="1"/>
                <c:pt idx="0">
                  <c:v>Overall (avg.)</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Charts'!$B$48</c:f>
              <c:numCache>
                <c:formatCode>0.0</c:formatCode>
                <c:ptCount val="1"/>
                <c:pt idx="0">
                  <c:v>3.125</c:v>
                </c:pt>
              </c:numCache>
            </c:numRef>
          </c:val>
          <c:extLst>
            <c:ext xmlns:c16="http://schemas.microsoft.com/office/drawing/2014/chart" uri="{C3380CC4-5D6E-409C-BE32-E72D297353CC}">
              <c16:uniqueId val="{00000073-D7B9-48AF-BA01-3CBBF6DA6D8D}"/>
            </c:ext>
          </c:extLst>
        </c:ser>
        <c:ser>
          <c:idx val="1"/>
          <c:order val="1"/>
          <c:tx>
            <c:strRef>
              <c:f>'Summarized ratings - Charts'!$C$47</c:f>
              <c:strCache>
                <c:ptCount val="1"/>
                <c:pt idx="0">
                  <c:v>Price &amp; Cost (avg.)</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Charts'!$C$48</c:f>
              <c:numCache>
                <c:formatCode>0.0</c:formatCode>
                <c:ptCount val="1"/>
                <c:pt idx="0">
                  <c:v>2.75</c:v>
                </c:pt>
              </c:numCache>
            </c:numRef>
          </c:val>
          <c:extLst>
            <c:ext xmlns:c16="http://schemas.microsoft.com/office/drawing/2014/chart" uri="{C3380CC4-5D6E-409C-BE32-E72D297353CC}">
              <c16:uniqueId val="{0000007A-D7B9-48AF-BA01-3CBBF6DA6D8D}"/>
            </c:ext>
          </c:extLst>
        </c:ser>
        <c:ser>
          <c:idx val="2"/>
          <c:order val="2"/>
          <c:tx>
            <c:strRef>
              <c:f>'Summarized ratings - Charts'!$D$47</c:f>
              <c:strCache>
                <c:ptCount val="1"/>
                <c:pt idx="0">
                  <c:v>Quality (avg.)</c:v>
                </c:pt>
              </c:strCache>
            </c:strRef>
          </c:tx>
          <c:spPr>
            <a:solidFill>
              <a:schemeClr val="accent3"/>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Charts'!$D$48</c:f>
              <c:numCache>
                <c:formatCode>0.0</c:formatCode>
                <c:ptCount val="1"/>
                <c:pt idx="0">
                  <c:v>2.625</c:v>
                </c:pt>
              </c:numCache>
            </c:numRef>
          </c:val>
          <c:extLst>
            <c:ext xmlns:c16="http://schemas.microsoft.com/office/drawing/2014/chart" uri="{C3380CC4-5D6E-409C-BE32-E72D297353CC}">
              <c16:uniqueId val="{0000007B-D7B9-48AF-BA01-3CBBF6DA6D8D}"/>
            </c:ext>
          </c:extLst>
        </c:ser>
        <c:ser>
          <c:idx val="3"/>
          <c:order val="3"/>
          <c:tx>
            <c:strRef>
              <c:f>'Summarized ratings - Charts'!$E$47</c:f>
              <c:strCache>
                <c:ptCount val="1"/>
                <c:pt idx="0">
                  <c:v>Service, Delivery &amp; Quantity (avg.)</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Charts'!$E$48</c:f>
              <c:numCache>
                <c:formatCode>0.0</c:formatCode>
                <c:ptCount val="1"/>
                <c:pt idx="0">
                  <c:v>2.875</c:v>
                </c:pt>
              </c:numCache>
            </c:numRef>
          </c:val>
          <c:extLst>
            <c:ext xmlns:c16="http://schemas.microsoft.com/office/drawing/2014/chart" uri="{C3380CC4-5D6E-409C-BE32-E72D297353CC}">
              <c16:uniqueId val="{0000007C-D7B9-48AF-BA01-3CBBF6DA6D8D}"/>
            </c:ext>
          </c:extLst>
        </c:ser>
        <c:ser>
          <c:idx val="4"/>
          <c:order val="4"/>
          <c:tx>
            <c:strRef>
              <c:f>'Summarized ratings - Charts'!$F$47</c:f>
              <c:strCache>
                <c:ptCount val="1"/>
                <c:pt idx="0">
                  <c:v>Communication (avg.)</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Charts'!$F$48</c:f>
              <c:numCache>
                <c:formatCode>0.0</c:formatCode>
                <c:ptCount val="1"/>
                <c:pt idx="0">
                  <c:v>2.875</c:v>
                </c:pt>
              </c:numCache>
            </c:numRef>
          </c:val>
          <c:extLst>
            <c:ext xmlns:c16="http://schemas.microsoft.com/office/drawing/2014/chart" uri="{C3380CC4-5D6E-409C-BE32-E72D297353CC}">
              <c16:uniqueId val="{0000007D-D7B9-48AF-BA01-3CBBF6DA6D8D}"/>
            </c:ext>
          </c:extLst>
        </c:ser>
        <c:ser>
          <c:idx val="5"/>
          <c:order val="5"/>
          <c:tx>
            <c:strRef>
              <c:f>'Summarized ratings - Charts'!$G$47</c:f>
              <c:strCache>
                <c:ptCount val="1"/>
                <c:pt idx="0">
                  <c:v>Compliance (avg.)</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Charts'!$G$48</c:f>
              <c:numCache>
                <c:formatCode>0.0</c:formatCode>
                <c:ptCount val="1"/>
                <c:pt idx="0">
                  <c:v>2.4166666666666665</c:v>
                </c:pt>
              </c:numCache>
            </c:numRef>
          </c:val>
          <c:extLst>
            <c:ext xmlns:c16="http://schemas.microsoft.com/office/drawing/2014/chart" uri="{C3380CC4-5D6E-409C-BE32-E72D297353CC}">
              <c16:uniqueId val="{0000007E-D7B9-48AF-BA01-3CBBF6DA6D8D}"/>
            </c:ext>
          </c:extLst>
        </c:ser>
        <c:ser>
          <c:idx val="6"/>
          <c:order val="6"/>
          <c:tx>
            <c:strRef>
              <c:f>'Summarized ratings - Charts'!$H$47</c:f>
              <c:strCache>
                <c:ptCount val="1"/>
                <c:pt idx="0">
                  <c:v>Sustainability (avg.)</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Charts'!$H$48</c:f>
              <c:numCache>
                <c:formatCode>0.0</c:formatCode>
                <c:ptCount val="1"/>
                <c:pt idx="0">
                  <c:v>#N/A</c:v>
                </c:pt>
              </c:numCache>
            </c:numRef>
          </c:val>
          <c:extLst>
            <c:ext xmlns:c16="http://schemas.microsoft.com/office/drawing/2014/chart" uri="{C3380CC4-5D6E-409C-BE32-E72D297353CC}">
              <c16:uniqueId val="{0000007F-D7B9-48AF-BA01-3CBBF6DA6D8D}"/>
            </c:ext>
          </c:extLst>
        </c:ser>
        <c:ser>
          <c:idx val="7"/>
          <c:order val="7"/>
          <c:tx>
            <c:strRef>
              <c:f>'Summarized ratings - Charts'!$I$47</c:f>
              <c:strCache>
                <c:ptCount val="1"/>
                <c:pt idx="0">
                  <c:v>Payment terms (avg.)</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Charts'!$I$48</c:f>
              <c:numCache>
                <c:formatCode>0.0</c:formatCode>
                <c:ptCount val="1"/>
                <c:pt idx="0">
                  <c:v>#N/A</c:v>
                </c:pt>
              </c:numCache>
            </c:numRef>
          </c:val>
          <c:extLst>
            <c:ext xmlns:c16="http://schemas.microsoft.com/office/drawing/2014/chart" uri="{C3380CC4-5D6E-409C-BE32-E72D297353CC}">
              <c16:uniqueId val="{00000080-D7B9-48AF-BA01-3CBBF6DA6D8D}"/>
            </c:ext>
          </c:extLst>
        </c:ser>
        <c:ser>
          <c:idx val="8"/>
          <c:order val="8"/>
          <c:tx>
            <c:strRef>
              <c:f>'Summarized ratings - Charts'!$J$47</c:f>
              <c:strCache>
                <c:ptCount val="1"/>
                <c:pt idx="0">
                  <c:v>Certifications (avg.)</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Charts'!$J$48</c:f>
              <c:numCache>
                <c:formatCode>0.0</c:formatCode>
                <c:ptCount val="1"/>
                <c:pt idx="0">
                  <c:v>#N/A</c:v>
                </c:pt>
              </c:numCache>
            </c:numRef>
          </c:val>
          <c:extLst>
            <c:ext xmlns:c16="http://schemas.microsoft.com/office/drawing/2014/chart" uri="{C3380CC4-5D6E-409C-BE32-E72D297353CC}">
              <c16:uniqueId val="{00000081-D7B9-48AF-BA01-3CBBF6DA6D8D}"/>
            </c:ext>
          </c:extLst>
        </c:ser>
        <c:ser>
          <c:idx val="9"/>
          <c:order val="9"/>
          <c:tx>
            <c:strRef>
              <c:f>'Summarized ratings - Charts'!$K$47</c:f>
              <c:strCache>
                <c:ptCount val="1"/>
                <c:pt idx="0">
                  <c:v>Value additions (avg.)</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Charts'!$K$48</c:f>
              <c:numCache>
                <c:formatCode>0.0</c:formatCode>
                <c:ptCount val="1"/>
                <c:pt idx="0">
                  <c:v>#N/A</c:v>
                </c:pt>
              </c:numCache>
            </c:numRef>
          </c:val>
          <c:extLst>
            <c:ext xmlns:c16="http://schemas.microsoft.com/office/drawing/2014/chart" uri="{C3380CC4-5D6E-409C-BE32-E72D297353CC}">
              <c16:uniqueId val="{00000082-D7B9-48AF-BA01-3CBBF6DA6D8D}"/>
            </c:ext>
          </c:extLst>
        </c:ser>
        <c:ser>
          <c:idx val="10"/>
          <c:order val="10"/>
          <c:tx>
            <c:strRef>
              <c:f>'Summarized ratings - Charts'!$L$47</c:f>
              <c:strCache>
                <c:ptCount val="1"/>
                <c:pt idx="0">
                  <c:v>Innovation (avg.)</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Charts'!$L$48</c:f>
              <c:numCache>
                <c:formatCode>0.0</c:formatCode>
                <c:ptCount val="1"/>
                <c:pt idx="0">
                  <c:v>#N/A</c:v>
                </c:pt>
              </c:numCache>
            </c:numRef>
          </c:val>
          <c:extLst>
            <c:ext xmlns:c16="http://schemas.microsoft.com/office/drawing/2014/chart" uri="{C3380CC4-5D6E-409C-BE32-E72D297353CC}">
              <c16:uniqueId val="{00000083-D7B9-48AF-BA01-3CBBF6DA6D8D}"/>
            </c:ext>
          </c:extLst>
        </c:ser>
        <c:ser>
          <c:idx val="11"/>
          <c:order val="11"/>
          <c:tx>
            <c:strRef>
              <c:f>'Summarized ratings - Charts'!$M$47</c:f>
              <c:strCache>
                <c:ptCount val="1"/>
                <c:pt idx="0">
                  <c:v>Financial health (avg.)</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'Summarized ratings - Charts'!$B$48</c:f>
              <c:strCache>
                <c:ptCount val="1"/>
                <c:pt idx="0">
                  <c:v>Total</c:v>
                </c:pt>
              </c:strCache>
            </c:strRef>
          </c:cat>
          <c:val>
            <c:numRef>
              <c:f>'Summarized ratings - Charts'!$M$48</c:f>
              <c:numCache>
                <c:formatCode>0.0</c:formatCode>
                <c:ptCount val="1"/>
                <c:pt idx="0">
                  <c:v>#N/A</c:v>
                </c:pt>
              </c:numCache>
            </c:numRef>
          </c:val>
          <c:extLst>
            <c:ext xmlns:c16="http://schemas.microsoft.com/office/drawing/2014/chart" uri="{C3380CC4-5D6E-409C-BE32-E72D297353CC}">
              <c16:uniqueId val="{00000001-5DF2-4813-A245-3F0B00DD1D23}"/>
            </c:ext>
          </c:extLst>
        </c:ser>
        <c:dLbls>
          <c:dLblPos val="outEnd"/>
          <c:showLegendKey val="0"/>
          <c:showVal val="1"/>
          <c:showCatName val="0"/>
          <c:showSerName val="0"/>
          <c:showPercent val="0"/>
          <c:showBubbleSize val="0"/>
        </c:dLbls>
        <c:gapWidth val="219"/>
        <c:axId val="512224480"/>
        <c:axId val="512220736"/>
      </c:barChart>
      <c:catAx>
        <c:axId val="512224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crossAx val="512220736"/>
        <c:crosses val="autoZero"/>
        <c:auto val="1"/>
        <c:lblAlgn val="ctr"/>
        <c:lblOffset val="100"/>
        <c:noMultiLvlLbl val="0"/>
      </c:catAx>
      <c:valAx>
        <c:axId val="512220736"/>
        <c:scaling>
          <c:orientation val="minMax"/>
          <c:max val="5"/>
        </c:scaling>
        <c:delete val="0"/>
        <c:axPos val="l"/>
        <c:majorGridlines>
          <c:spPr>
            <a:ln w="9525" cap="flat" cmpd="sng" algn="ctr">
              <a:solidFill>
                <a:schemeClr val="tx1">
                  <a:lumMod val="15000"/>
                  <a:lumOff val="85000"/>
                </a:schemeClr>
              </a:solidFill>
              <a:round/>
            </a:ln>
            <a:effectLst/>
          </c:spPr>
        </c:majorGridlines>
        <c:numFmt formatCode="0.0" sourceLinked="1"/>
        <c:majorTickMark val="out"/>
        <c:minorTickMark val="none"/>
        <c:tickLblPos val="nextTo"/>
        <c:spPr>
          <a:noFill/>
          <a:ln>
            <a:solidFill>
              <a:schemeClr val="accent4">
                <a:lumMod val="20000"/>
                <a:lumOff val="80000"/>
              </a:schemeClr>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SE"/>
          </a:p>
        </c:txPr>
        <c:crossAx val="512224480"/>
        <c:crosses val="autoZero"/>
        <c:crossBetween val="between"/>
        <c:majorUnit val="1"/>
        <c:minorUnit val="0.5"/>
      </c:valAx>
      <c:spPr>
        <a:noFill/>
        <a:ln>
          <a:noFill/>
        </a:ln>
        <a:effectLst/>
      </c:spPr>
    </c:plotArea>
    <c:legend>
      <c:legendPos val="b"/>
      <c:layout>
        <c:manualLayout>
          <c:xMode val="edge"/>
          <c:yMode val="edge"/>
          <c:x val="1.2363726633862227E-2"/>
          <c:y val="0.71576483684087178"/>
          <c:w val="0.92796055745312722"/>
          <c:h val="0.28423530225330268"/>
        </c:manualLayout>
      </c:layout>
      <c:overlay val="1"/>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Raleway" pitchFamily="2" charset="77"/>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2.svg"/><Relationship Id="rId2" Type="http://schemas.openxmlformats.org/officeDocument/2006/relationships/image" Target="../media/image1.png"/><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image" Target="../media/image2.svg"/><Relationship Id="rId4"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2360705</xdr:colOff>
      <xdr:row>0</xdr:row>
      <xdr:rowOff>134471</xdr:rowOff>
    </xdr:from>
    <xdr:to>
      <xdr:col>3</xdr:col>
      <xdr:colOff>3592605</xdr:colOff>
      <xdr:row>1</xdr:row>
      <xdr:rowOff>617818</xdr:rowOff>
    </xdr:to>
    <xdr:pic>
      <xdr:nvPicPr>
        <xdr:cNvPr id="4" name="Graphic 3">
          <a:extLst>
            <a:ext uri="{FF2B5EF4-FFF2-40B4-BE49-F238E27FC236}">
              <a16:creationId xmlns:a16="http://schemas.microsoft.com/office/drawing/2014/main" id="{CA9B4739-AE51-24F7-EF62-475AFCBA629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163176" y="134471"/>
          <a:ext cx="1231900" cy="647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159496</xdr:colOff>
      <xdr:row>8</xdr:row>
      <xdr:rowOff>38426</xdr:rowOff>
    </xdr:from>
    <xdr:to>
      <xdr:col>3</xdr:col>
      <xdr:colOff>773749</xdr:colOff>
      <xdr:row>15</xdr:row>
      <xdr:rowOff>138388</xdr:rowOff>
    </xdr:to>
    <mc:AlternateContent xmlns:mc="http://schemas.openxmlformats.org/markup-compatibility/2006" xmlns:sle15="http://schemas.microsoft.com/office/drawing/2012/slicer">
      <mc:Choice Requires="sle15">
        <xdr:graphicFrame macro="">
          <xdr:nvGraphicFramePr>
            <xdr:cNvPr id="3" name="Supplier name 1">
              <a:extLst>
                <a:ext uri="{FF2B5EF4-FFF2-40B4-BE49-F238E27FC236}">
                  <a16:creationId xmlns:a16="http://schemas.microsoft.com/office/drawing/2014/main" id="{8DC4820A-8B19-437D-9E2C-CB3A84BE97EB}"/>
                </a:ext>
              </a:extLst>
            </xdr:cNvPr>
            <xdr:cNvGraphicFramePr/>
          </xdr:nvGraphicFramePr>
          <xdr:xfrm>
            <a:off x="0" y="0"/>
            <a:ext cx="0" cy="0"/>
          </xdr:xfrm>
          <a:graphic>
            <a:graphicData uri="http://schemas.microsoft.com/office/drawing/2010/slicer">
              <sle:slicer xmlns:sle="http://schemas.microsoft.com/office/drawing/2010/slicer" name="Supplier name 1"/>
            </a:graphicData>
          </a:graphic>
        </xdr:graphicFrame>
      </mc:Choice>
      <mc:Fallback xmlns="">
        <xdr:sp macro="" textlink="">
          <xdr:nvSpPr>
            <xdr:cNvPr id="0" name=""/>
            <xdr:cNvSpPr>
              <a:spLocks noTextEdit="1"/>
            </xdr:cNvSpPr>
          </xdr:nvSpPr>
          <xdr:spPr>
            <a:xfrm>
              <a:off x="222996" y="141978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774702</xdr:colOff>
      <xdr:row>8</xdr:row>
      <xdr:rowOff>38426</xdr:rowOff>
    </xdr:from>
    <xdr:to>
      <xdr:col>6</xdr:col>
      <xdr:colOff>339337</xdr:colOff>
      <xdr:row>15</xdr:row>
      <xdr:rowOff>138388</xdr:rowOff>
    </xdr:to>
    <mc:AlternateContent xmlns:mc="http://schemas.openxmlformats.org/markup-compatibility/2006" xmlns:sle15="http://schemas.microsoft.com/office/drawing/2012/slicer">
      <mc:Choice Requires="sle15">
        <xdr:graphicFrame macro="">
          <xdr:nvGraphicFramePr>
            <xdr:cNvPr id="4" name="Spend category 1">
              <a:extLst>
                <a:ext uri="{FF2B5EF4-FFF2-40B4-BE49-F238E27FC236}">
                  <a16:creationId xmlns:a16="http://schemas.microsoft.com/office/drawing/2014/main" id="{79C60C1E-54FF-43B4-AE66-B86DE349A0D5}"/>
                </a:ext>
              </a:extLst>
            </xdr:cNvPr>
            <xdr:cNvGraphicFramePr/>
          </xdr:nvGraphicFramePr>
          <xdr:xfrm>
            <a:off x="0" y="0"/>
            <a:ext cx="0" cy="0"/>
          </xdr:xfrm>
          <a:graphic>
            <a:graphicData uri="http://schemas.microsoft.com/office/drawing/2010/slicer">
              <sle:slicer xmlns:sle="http://schemas.microsoft.com/office/drawing/2010/slicer" name="Spend category 1"/>
            </a:graphicData>
          </a:graphic>
        </xdr:graphicFrame>
      </mc:Choice>
      <mc:Fallback xmlns="">
        <xdr:sp macro="" textlink="">
          <xdr:nvSpPr>
            <xdr:cNvPr id="0" name=""/>
            <xdr:cNvSpPr>
              <a:spLocks noTextEdit="1"/>
            </xdr:cNvSpPr>
          </xdr:nvSpPr>
          <xdr:spPr>
            <a:xfrm>
              <a:off x="2794749" y="141978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391090</xdr:colOff>
      <xdr:row>8</xdr:row>
      <xdr:rowOff>38426</xdr:rowOff>
    </xdr:from>
    <xdr:to>
      <xdr:col>8</xdr:col>
      <xdr:colOff>88824</xdr:colOff>
      <xdr:row>15</xdr:row>
      <xdr:rowOff>138388</xdr:rowOff>
    </xdr:to>
    <mc:AlternateContent xmlns:mc="http://schemas.openxmlformats.org/markup-compatibility/2006" xmlns:sle15="http://schemas.microsoft.com/office/drawing/2012/slicer">
      <mc:Choice Requires="sle15">
        <xdr:graphicFrame macro="">
          <xdr:nvGraphicFramePr>
            <xdr:cNvPr id="5" name="Respondent name 1">
              <a:extLst>
                <a:ext uri="{FF2B5EF4-FFF2-40B4-BE49-F238E27FC236}">
                  <a16:creationId xmlns:a16="http://schemas.microsoft.com/office/drawing/2014/main" id="{D0F46DE7-FF59-4E1D-917F-FEBC081285FC}"/>
                </a:ext>
              </a:extLst>
            </xdr:cNvPr>
            <xdr:cNvGraphicFramePr/>
          </xdr:nvGraphicFramePr>
          <xdr:xfrm>
            <a:off x="0" y="0"/>
            <a:ext cx="0" cy="0"/>
          </xdr:xfrm>
          <a:graphic>
            <a:graphicData uri="http://schemas.microsoft.com/office/drawing/2010/slicer">
              <sle:slicer xmlns:sle="http://schemas.microsoft.com/office/drawing/2010/slicer" name="Respondent name 1"/>
            </a:graphicData>
          </a:graphic>
        </xdr:graphicFrame>
      </mc:Choice>
      <mc:Fallback xmlns="">
        <xdr:sp macro="" textlink="">
          <xdr:nvSpPr>
            <xdr:cNvPr id="0" name=""/>
            <xdr:cNvSpPr>
              <a:spLocks noTextEdit="1"/>
            </xdr:cNvSpPr>
          </xdr:nvSpPr>
          <xdr:spPr>
            <a:xfrm>
              <a:off x="5366502" y="141978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89777</xdr:colOff>
      <xdr:row>8</xdr:row>
      <xdr:rowOff>38426</xdr:rowOff>
    </xdr:from>
    <xdr:to>
      <xdr:col>10</xdr:col>
      <xdr:colOff>403712</xdr:colOff>
      <xdr:row>15</xdr:row>
      <xdr:rowOff>138388</xdr:rowOff>
    </xdr:to>
    <mc:AlternateContent xmlns:mc="http://schemas.openxmlformats.org/markup-compatibility/2006" xmlns:sle15="http://schemas.microsoft.com/office/drawing/2012/slicer">
      <mc:Choice Requires="sle15">
        <xdr:graphicFrame macro="">
          <xdr:nvGraphicFramePr>
            <xdr:cNvPr id="6" name="Evaluation submit year 1">
              <a:extLst>
                <a:ext uri="{FF2B5EF4-FFF2-40B4-BE49-F238E27FC236}">
                  <a16:creationId xmlns:a16="http://schemas.microsoft.com/office/drawing/2014/main" id="{D6E1BBEE-FCB6-4A58-9FF5-F5AEBC0D01D0}"/>
                </a:ext>
              </a:extLst>
            </xdr:cNvPr>
            <xdr:cNvGraphicFramePr/>
          </xdr:nvGraphicFramePr>
          <xdr:xfrm>
            <a:off x="0" y="0"/>
            <a:ext cx="0" cy="0"/>
          </xdr:xfrm>
          <a:graphic>
            <a:graphicData uri="http://schemas.microsoft.com/office/drawing/2010/slicer">
              <sle:slicer xmlns:sle="http://schemas.microsoft.com/office/drawing/2010/slicer" name="Evaluation submit year 1"/>
            </a:graphicData>
          </a:graphic>
        </xdr:graphicFrame>
      </mc:Choice>
      <mc:Fallback xmlns="">
        <xdr:sp macro="" textlink="">
          <xdr:nvSpPr>
            <xdr:cNvPr id="0" name=""/>
            <xdr:cNvSpPr>
              <a:spLocks noTextEdit="1"/>
            </xdr:cNvSpPr>
          </xdr:nvSpPr>
          <xdr:spPr>
            <a:xfrm>
              <a:off x="7938255" y="141978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455463</xdr:colOff>
      <xdr:row>8</xdr:row>
      <xdr:rowOff>38426</xdr:rowOff>
    </xdr:from>
    <xdr:to>
      <xdr:col>11</xdr:col>
      <xdr:colOff>715929</xdr:colOff>
      <xdr:row>15</xdr:row>
      <xdr:rowOff>138388</xdr:rowOff>
    </xdr:to>
    <mc:AlternateContent xmlns:mc="http://schemas.openxmlformats.org/markup-compatibility/2006" xmlns:sle15="http://schemas.microsoft.com/office/drawing/2012/slicer">
      <mc:Choice Requires="sle15">
        <xdr:graphicFrame macro="">
          <xdr:nvGraphicFramePr>
            <xdr:cNvPr id="7" name="Evaluation submit year and month">
              <a:extLst>
                <a:ext uri="{FF2B5EF4-FFF2-40B4-BE49-F238E27FC236}">
                  <a16:creationId xmlns:a16="http://schemas.microsoft.com/office/drawing/2014/main" id="{A27B80DA-3737-4B1A-9095-7F7D793F403A}"/>
                </a:ext>
              </a:extLst>
            </xdr:cNvPr>
            <xdr:cNvGraphicFramePr/>
          </xdr:nvGraphicFramePr>
          <xdr:xfrm>
            <a:off x="0" y="0"/>
            <a:ext cx="0" cy="0"/>
          </xdr:xfrm>
          <a:graphic>
            <a:graphicData uri="http://schemas.microsoft.com/office/drawing/2010/slicer">
              <sle:slicer xmlns:sle="http://schemas.microsoft.com/office/drawing/2010/slicer" name="Evaluation submit year and month"/>
            </a:graphicData>
          </a:graphic>
        </xdr:graphicFrame>
      </mc:Choice>
      <mc:Fallback xmlns="">
        <xdr:sp macro="" textlink="">
          <xdr:nvSpPr>
            <xdr:cNvPr id="0" name=""/>
            <xdr:cNvSpPr>
              <a:spLocks noTextEdit="1"/>
            </xdr:cNvSpPr>
          </xdr:nvSpPr>
          <xdr:spPr>
            <a:xfrm>
              <a:off x="10510006" y="141978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11</xdr:col>
      <xdr:colOff>59070</xdr:colOff>
      <xdr:row>0</xdr:row>
      <xdr:rowOff>49224</xdr:rowOff>
    </xdr:from>
    <xdr:to>
      <xdr:col>11</xdr:col>
      <xdr:colOff>1290970</xdr:colOff>
      <xdr:row>3</xdr:row>
      <xdr:rowOff>86536</xdr:rowOff>
    </xdr:to>
    <xdr:pic>
      <xdr:nvPicPr>
        <xdr:cNvPr id="9" name="Graphic 8">
          <a:extLst>
            <a:ext uri="{FF2B5EF4-FFF2-40B4-BE49-F238E27FC236}">
              <a16:creationId xmlns:a16="http://schemas.microsoft.com/office/drawing/2014/main" id="{352CD810-21A4-1947-8487-84466CC7A8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161473" y="49224"/>
          <a:ext cx="1231900" cy="647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161364</xdr:colOff>
      <xdr:row>7</xdr:row>
      <xdr:rowOff>129288</xdr:rowOff>
    </xdr:from>
    <xdr:to>
      <xdr:col>3</xdr:col>
      <xdr:colOff>231758</xdr:colOff>
      <xdr:row>15</xdr:row>
      <xdr:rowOff>23188</xdr:rowOff>
    </xdr:to>
    <mc:AlternateContent xmlns:mc="http://schemas.openxmlformats.org/markup-compatibility/2006" xmlns:sle15="http://schemas.microsoft.com/office/drawing/2012/slicer">
      <mc:Choice Requires="sle15">
        <xdr:graphicFrame macro="">
          <xdr:nvGraphicFramePr>
            <xdr:cNvPr id="4" name="Supplier name">
              <a:extLst>
                <a:ext uri="{FF2B5EF4-FFF2-40B4-BE49-F238E27FC236}">
                  <a16:creationId xmlns:a16="http://schemas.microsoft.com/office/drawing/2014/main" id="{4070EBB3-A49B-4D50-A49E-8EC6B235B73D}"/>
                </a:ext>
              </a:extLst>
            </xdr:cNvPr>
            <xdr:cNvGraphicFramePr/>
          </xdr:nvGraphicFramePr>
          <xdr:xfrm>
            <a:off x="0" y="0"/>
            <a:ext cx="0" cy="0"/>
          </xdr:xfrm>
          <a:graphic>
            <a:graphicData uri="http://schemas.microsoft.com/office/drawing/2010/slicer">
              <sle:slicer xmlns:sle="http://schemas.microsoft.com/office/drawing/2010/slicer" name="Supplier name"/>
            </a:graphicData>
          </a:graphic>
        </xdr:graphicFrame>
      </mc:Choice>
      <mc:Fallback xmlns="">
        <xdr:sp macro="" textlink="">
          <xdr:nvSpPr>
            <xdr:cNvPr id="0" name=""/>
            <xdr:cNvSpPr>
              <a:spLocks noTextEdit="1"/>
            </xdr:cNvSpPr>
          </xdr:nvSpPr>
          <xdr:spPr>
            <a:xfrm>
              <a:off x="199464" y="1412505"/>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306757</xdr:colOff>
      <xdr:row>7</xdr:row>
      <xdr:rowOff>129288</xdr:rowOff>
    </xdr:from>
    <xdr:to>
      <xdr:col>6</xdr:col>
      <xdr:colOff>58904</xdr:colOff>
      <xdr:row>15</xdr:row>
      <xdr:rowOff>23188</xdr:rowOff>
    </xdr:to>
    <mc:AlternateContent xmlns:mc="http://schemas.openxmlformats.org/markup-compatibility/2006" xmlns:sle15="http://schemas.microsoft.com/office/drawing/2012/slicer">
      <mc:Choice Requires="sle15">
        <xdr:graphicFrame macro="">
          <xdr:nvGraphicFramePr>
            <xdr:cNvPr id="8" name="Spend category">
              <a:extLst>
                <a:ext uri="{FF2B5EF4-FFF2-40B4-BE49-F238E27FC236}">
                  <a16:creationId xmlns:a16="http://schemas.microsoft.com/office/drawing/2014/main" id="{3237C550-A5BA-41C5-91B0-98BA8371A6F7}"/>
                </a:ext>
              </a:extLst>
            </xdr:cNvPr>
            <xdr:cNvGraphicFramePr/>
          </xdr:nvGraphicFramePr>
          <xdr:xfrm>
            <a:off x="0" y="0"/>
            <a:ext cx="0" cy="0"/>
          </xdr:xfrm>
          <a:graphic>
            <a:graphicData uri="http://schemas.microsoft.com/office/drawing/2010/slicer">
              <sle:slicer xmlns:sle="http://schemas.microsoft.com/office/drawing/2010/slicer" name="Spend category"/>
            </a:graphicData>
          </a:graphic>
        </xdr:graphicFrame>
      </mc:Choice>
      <mc:Fallback xmlns="">
        <xdr:sp macro="" textlink="">
          <xdr:nvSpPr>
            <xdr:cNvPr id="0" name=""/>
            <xdr:cNvSpPr>
              <a:spLocks noTextEdit="1"/>
            </xdr:cNvSpPr>
          </xdr:nvSpPr>
          <xdr:spPr>
            <a:xfrm>
              <a:off x="2794463" y="1412505"/>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133903</xdr:colOff>
      <xdr:row>7</xdr:row>
      <xdr:rowOff>129288</xdr:rowOff>
    </xdr:from>
    <xdr:to>
      <xdr:col>9</xdr:col>
      <xdr:colOff>87756</xdr:colOff>
      <xdr:row>15</xdr:row>
      <xdr:rowOff>23188</xdr:rowOff>
    </xdr:to>
    <mc:AlternateContent xmlns:mc="http://schemas.openxmlformats.org/markup-compatibility/2006" xmlns:sle15="http://schemas.microsoft.com/office/drawing/2012/slicer">
      <mc:Choice Requires="sle15">
        <xdr:graphicFrame macro="">
          <xdr:nvGraphicFramePr>
            <xdr:cNvPr id="9" name="Respondent name">
              <a:extLst>
                <a:ext uri="{FF2B5EF4-FFF2-40B4-BE49-F238E27FC236}">
                  <a16:creationId xmlns:a16="http://schemas.microsoft.com/office/drawing/2014/main" id="{47C0B114-0FB4-4B64-A096-2882BD2C4283}"/>
                </a:ext>
              </a:extLst>
            </xdr:cNvPr>
            <xdr:cNvGraphicFramePr/>
          </xdr:nvGraphicFramePr>
          <xdr:xfrm>
            <a:off x="0" y="0"/>
            <a:ext cx="0" cy="0"/>
          </xdr:xfrm>
          <a:graphic>
            <a:graphicData uri="http://schemas.microsoft.com/office/drawing/2010/slicer">
              <sle:slicer xmlns:sle="http://schemas.microsoft.com/office/drawing/2010/slicer" name="Respondent name"/>
            </a:graphicData>
          </a:graphic>
        </xdr:graphicFrame>
      </mc:Choice>
      <mc:Fallback xmlns="">
        <xdr:sp macro="" textlink="">
          <xdr:nvSpPr>
            <xdr:cNvPr id="0" name=""/>
            <xdr:cNvSpPr>
              <a:spLocks noTextEdit="1"/>
            </xdr:cNvSpPr>
          </xdr:nvSpPr>
          <xdr:spPr>
            <a:xfrm>
              <a:off x="5389462" y="1412505"/>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383832</xdr:colOff>
      <xdr:row>7</xdr:row>
      <xdr:rowOff>129288</xdr:rowOff>
    </xdr:from>
    <xdr:to>
      <xdr:col>14</xdr:col>
      <xdr:colOff>340846</xdr:colOff>
      <xdr:row>15</xdr:row>
      <xdr:rowOff>23188</xdr:rowOff>
    </xdr:to>
    <mc:AlternateContent xmlns:mc="http://schemas.openxmlformats.org/markup-compatibility/2006" xmlns:sle15="http://schemas.microsoft.com/office/drawing/2012/slicer">
      <mc:Choice Requires="sle15">
        <xdr:graphicFrame macro="">
          <xdr:nvGraphicFramePr>
            <xdr:cNvPr id="11" name="Evaluation submit date">
              <a:extLst>
                <a:ext uri="{FF2B5EF4-FFF2-40B4-BE49-F238E27FC236}">
                  <a16:creationId xmlns:a16="http://schemas.microsoft.com/office/drawing/2014/main" id="{F03FEFD2-5B14-4F04-AA8B-A39ACB8E9A6E}"/>
                </a:ext>
              </a:extLst>
            </xdr:cNvPr>
            <xdr:cNvGraphicFramePr/>
          </xdr:nvGraphicFramePr>
          <xdr:xfrm>
            <a:off x="0" y="0"/>
            <a:ext cx="0" cy="0"/>
          </xdr:xfrm>
          <a:graphic>
            <a:graphicData uri="http://schemas.microsoft.com/office/drawing/2010/slicer">
              <sle:slicer xmlns:sle="http://schemas.microsoft.com/office/drawing/2010/slicer" name="Evaluation submit date"/>
            </a:graphicData>
          </a:graphic>
        </xdr:graphicFrame>
      </mc:Choice>
      <mc:Fallback xmlns="">
        <xdr:sp macro="" textlink="">
          <xdr:nvSpPr>
            <xdr:cNvPr id="0" name=""/>
            <xdr:cNvSpPr>
              <a:spLocks noTextEdit="1"/>
            </xdr:cNvSpPr>
          </xdr:nvSpPr>
          <xdr:spPr>
            <a:xfrm>
              <a:off x="10579461" y="1412505"/>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162755</xdr:colOff>
      <xdr:row>7</xdr:row>
      <xdr:rowOff>129288</xdr:rowOff>
    </xdr:from>
    <xdr:to>
      <xdr:col>11</xdr:col>
      <xdr:colOff>308832</xdr:colOff>
      <xdr:row>15</xdr:row>
      <xdr:rowOff>23188</xdr:rowOff>
    </xdr:to>
    <mc:AlternateContent xmlns:mc="http://schemas.openxmlformats.org/markup-compatibility/2006" xmlns:sle15="http://schemas.microsoft.com/office/drawing/2012/slicer">
      <mc:Choice Requires="sle15">
        <xdr:graphicFrame macro="">
          <xdr:nvGraphicFramePr>
            <xdr:cNvPr id="12" name="Evaluation submit year">
              <a:extLst>
                <a:ext uri="{FF2B5EF4-FFF2-40B4-BE49-F238E27FC236}">
                  <a16:creationId xmlns:a16="http://schemas.microsoft.com/office/drawing/2014/main" id="{C770587A-EBC3-4227-939A-5C3B66B4C87C}"/>
                </a:ext>
              </a:extLst>
            </xdr:cNvPr>
            <xdr:cNvGraphicFramePr/>
          </xdr:nvGraphicFramePr>
          <xdr:xfrm>
            <a:off x="0" y="0"/>
            <a:ext cx="0" cy="0"/>
          </xdr:xfrm>
          <a:graphic>
            <a:graphicData uri="http://schemas.microsoft.com/office/drawing/2010/slicer">
              <sle:slicer xmlns:sle="http://schemas.microsoft.com/office/drawing/2010/slicer" name="Evaluation submit year"/>
            </a:graphicData>
          </a:graphic>
        </xdr:graphicFrame>
      </mc:Choice>
      <mc:Fallback xmlns="">
        <xdr:sp macro="" textlink="">
          <xdr:nvSpPr>
            <xdr:cNvPr id="0" name=""/>
            <xdr:cNvSpPr>
              <a:spLocks noTextEdit="1"/>
            </xdr:cNvSpPr>
          </xdr:nvSpPr>
          <xdr:spPr>
            <a:xfrm>
              <a:off x="7984461" y="1412505"/>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17</xdr:col>
      <xdr:colOff>87922</xdr:colOff>
      <xdr:row>0</xdr:row>
      <xdr:rowOff>78154</xdr:rowOff>
    </xdr:from>
    <xdr:to>
      <xdr:col>18</xdr:col>
      <xdr:colOff>655514</xdr:colOff>
      <xdr:row>3</xdr:row>
      <xdr:rowOff>100623</xdr:rowOff>
    </xdr:to>
    <xdr:pic>
      <xdr:nvPicPr>
        <xdr:cNvPr id="3" name="Graphic 2">
          <a:extLst>
            <a:ext uri="{FF2B5EF4-FFF2-40B4-BE49-F238E27FC236}">
              <a16:creationId xmlns:a16="http://schemas.microsoft.com/office/drawing/2014/main" id="{A93EE769-BFC0-8A4E-84DB-0B34650F70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244384" y="78154"/>
          <a:ext cx="1231900" cy="647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224112</xdr:colOff>
      <xdr:row>19</xdr:row>
      <xdr:rowOff>179292</xdr:rowOff>
    </xdr:from>
    <xdr:to>
      <xdr:col>13</xdr:col>
      <xdr:colOff>549089</xdr:colOff>
      <xdr:row>48</xdr:row>
      <xdr:rowOff>100853</xdr:rowOff>
    </xdr:to>
    <xdr:graphicFrame macro="">
      <xdr:nvGraphicFramePr>
        <xdr:cNvPr id="8" name="Chart 7">
          <a:extLst>
            <a:ext uri="{FF2B5EF4-FFF2-40B4-BE49-F238E27FC236}">
              <a16:creationId xmlns:a16="http://schemas.microsoft.com/office/drawing/2014/main" id="{A4D1E339-6EAF-41BF-8D9D-2542B6188C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214923</xdr:colOff>
      <xdr:row>1</xdr:row>
      <xdr:rowOff>58614</xdr:rowOff>
    </xdr:from>
    <xdr:to>
      <xdr:col>15</xdr:col>
      <xdr:colOff>782515</xdr:colOff>
      <xdr:row>3</xdr:row>
      <xdr:rowOff>129930</xdr:rowOff>
    </xdr:to>
    <xdr:pic>
      <xdr:nvPicPr>
        <xdr:cNvPr id="3" name="Graphic 2">
          <a:extLst>
            <a:ext uri="{FF2B5EF4-FFF2-40B4-BE49-F238E27FC236}">
              <a16:creationId xmlns:a16="http://schemas.microsoft.com/office/drawing/2014/main" id="{11B7405C-1560-A544-A621-7587E85517F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10072077" y="214922"/>
          <a:ext cx="1231900" cy="647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7</xdr:col>
      <xdr:colOff>89646</xdr:colOff>
      <xdr:row>18</xdr:row>
      <xdr:rowOff>22413</xdr:rowOff>
    </xdr:from>
    <xdr:to>
      <xdr:col>12</xdr:col>
      <xdr:colOff>851647</xdr:colOff>
      <xdr:row>36</xdr:row>
      <xdr:rowOff>156883</xdr:rowOff>
    </xdr:to>
    <xdr:graphicFrame macro="">
      <xdr:nvGraphicFramePr>
        <xdr:cNvPr id="4" name="RatingBySupplier">
          <a:extLst>
            <a:ext uri="{FF2B5EF4-FFF2-40B4-BE49-F238E27FC236}">
              <a16:creationId xmlns:a16="http://schemas.microsoft.com/office/drawing/2014/main" id="{6E7521C8-2CD5-42CE-A0E2-D5BAB4E883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100851</xdr:colOff>
      <xdr:row>18</xdr:row>
      <xdr:rowOff>22230</xdr:rowOff>
    </xdr:from>
    <xdr:to>
      <xdr:col>18</xdr:col>
      <xdr:colOff>896469</xdr:colOff>
      <xdr:row>36</xdr:row>
      <xdr:rowOff>168088</xdr:rowOff>
    </xdr:to>
    <xdr:graphicFrame macro="">
      <xdr:nvGraphicFramePr>
        <xdr:cNvPr id="5" name="Chart 4">
          <a:extLst>
            <a:ext uri="{FF2B5EF4-FFF2-40B4-BE49-F238E27FC236}">
              <a16:creationId xmlns:a16="http://schemas.microsoft.com/office/drawing/2014/main" id="{106537B5-AA08-4D37-AB1A-2EA006F9FD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33615</xdr:colOff>
      <xdr:row>18</xdr:row>
      <xdr:rowOff>22047</xdr:rowOff>
    </xdr:from>
    <xdr:to>
      <xdr:col>6</xdr:col>
      <xdr:colOff>896469</xdr:colOff>
      <xdr:row>36</xdr:row>
      <xdr:rowOff>179294</xdr:rowOff>
    </xdr:to>
    <xdr:graphicFrame macro="">
      <xdr:nvGraphicFramePr>
        <xdr:cNvPr id="6" name="Chart 5">
          <a:extLst>
            <a:ext uri="{FF2B5EF4-FFF2-40B4-BE49-F238E27FC236}">
              <a16:creationId xmlns:a16="http://schemas.microsoft.com/office/drawing/2014/main" id="{34733521-402C-4F97-BFF9-D7695CDB7D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33616</xdr:colOff>
      <xdr:row>7</xdr:row>
      <xdr:rowOff>142315</xdr:rowOff>
    </xdr:from>
    <xdr:to>
      <xdr:col>3</xdr:col>
      <xdr:colOff>536558</xdr:colOff>
      <xdr:row>15</xdr:row>
      <xdr:rowOff>124138</xdr:rowOff>
    </xdr:to>
    <mc:AlternateContent xmlns:mc="http://schemas.openxmlformats.org/markup-compatibility/2006" xmlns:a14="http://schemas.microsoft.com/office/drawing/2010/main">
      <mc:Choice Requires="a14">
        <xdr:graphicFrame macro="">
          <xdr:nvGraphicFramePr>
            <xdr:cNvPr id="7" name="Supplier name 2">
              <a:extLst>
                <a:ext uri="{FF2B5EF4-FFF2-40B4-BE49-F238E27FC236}">
                  <a16:creationId xmlns:a16="http://schemas.microsoft.com/office/drawing/2014/main" id="{8B89C0A0-FFEA-4957-8E1D-528608A0532A}"/>
                </a:ext>
              </a:extLst>
            </xdr:cNvPr>
            <xdr:cNvGraphicFramePr/>
          </xdr:nvGraphicFramePr>
          <xdr:xfrm>
            <a:off x="0" y="0"/>
            <a:ext cx="0" cy="0"/>
          </xdr:xfrm>
          <a:graphic>
            <a:graphicData uri="http://schemas.microsoft.com/office/drawing/2010/slicer">
              <sle:slicer xmlns:sle="http://schemas.microsoft.com/office/drawing/2010/slicer" name="Supplier name 2"/>
            </a:graphicData>
          </a:graphic>
        </xdr:graphicFrame>
      </mc:Choice>
      <mc:Fallback xmlns="">
        <xdr:sp macro="" textlink="">
          <xdr:nvSpPr>
            <xdr:cNvPr id="0" name=""/>
            <xdr:cNvSpPr>
              <a:spLocks noTextEdit="1"/>
            </xdr:cNvSpPr>
          </xdr:nvSpPr>
          <xdr:spPr>
            <a:xfrm>
              <a:off x="257734" y="146460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280144</xdr:colOff>
      <xdr:row>7</xdr:row>
      <xdr:rowOff>142315</xdr:rowOff>
    </xdr:from>
    <xdr:to>
      <xdr:col>9</xdr:col>
      <xdr:colOff>167</xdr:colOff>
      <xdr:row>15</xdr:row>
      <xdr:rowOff>124138</xdr:rowOff>
    </xdr:to>
    <mc:AlternateContent xmlns:mc="http://schemas.openxmlformats.org/markup-compatibility/2006" xmlns:a14="http://schemas.microsoft.com/office/drawing/2010/main">
      <mc:Choice Requires="a14">
        <xdr:graphicFrame macro="">
          <xdr:nvGraphicFramePr>
            <xdr:cNvPr id="17" name="Respondent name 2">
              <a:extLst>
                <a:ext uri="{FF2B5EF4-FFF2-40B4-BE49-F238E27FC236}">
                  <a16:creationId xmlns:a16="http://schemas.microsoft.com/office/drawing/2014/main" id="{AD8F0B18-B9D6-4709-ABD4-CA20B28F0B3F}"/>
                </a:ext>
              </a:extLst>
            </xdr:cNvPr>
            <xdr:cNvGraphicFramePr/>
          </xdr:nvGraphicFramePr>
          <xdr:xfrm>
            <a:off x="0" y="0"/>
            <a:ext cx="0" cy="0"/>
          </xdr:xfrm>
          <a:graphic>
            <a:graphicData uri="http://schemas.microsoft.com/office/drawing/2010/slicer">
              <sle:slicer xmlns:sle="http://schemas.microsoft.com/office/drawing/2010/slicer" name="Respondent name 2"/>
            </a:graphicData>
          </a:graphic>
        </xdr:graphicFrame>
      </mc:Choice>
      <mc:Fallback xmlns="">
        <xdr:sp macro="" textlink="">
          <xdr:nvSpPr>
            <xdr:cNvPr id="0" name=""/>
            <xdr:cNvSpPr>
              <a:spLocks noTextEdit="1"/>
            </xdr:cNvSpPr>
          </xdr:nvSpPr>
          <xdr:spPr>
            <a:xfrm>
              <a:off x="5546909" y="146460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907673</xdr:colOff>
      <xdr:row>7</xdr:row>
      <xdr:rowOff>142315</xdr:rowOff>
    </xdr:from>
    <xdr:to>
      <xdr:col>11</xdr:col>
      <xdr:colOff>402085</xdr:colOff>
      <xdr:row>15</xdr:row>
      <xdr:rowOff>124138</xdr:rowOff>
    </xdr:to>
    <mc:AlternateContent xmlns:mc="http://schemas.openxmlformats.org/markup-compatibility/2006" xmlns:a14="http://schemas.microsoft.com/office/drawing/2010/main">
      <mc:Choice Requires="a14">
        <xdr:graphicFrame macro="">
          <xdr:nvGraphicFramePr>
            <xdr:cNvPr id="18" name="Evaluation submit year 2">
              <a:extLst>
                <a:ext uri="{FF2B5EF4-FFF2-40B4-BE49-F238E27FC236}">
                  <a16:creationId xmlns:a16="http://schemas.microsoft.com/office/drawing/2014/main" id="{13EDEE2D-9EC6-42E3-981C-B8A354F07C02}"/>
                </a:ext>
              </a:extLst>
            </xdr:cNvPr>
            <xdr:cNvGraphicFramePr/>
          </xdr:nvGraphicFramePr>
          <xdr:xfrm>
            <a:off x="0" y="0"/>
            <a:ext cx="0" cy="0"/>
          </xdr:xfrm>
          <a:graphic>
            <a:graphicData uri="http://schemas.microsoft.com/office/drawing/2010/slicer">
              <sle:slicer xmlns:sle="http://schemas.microsoft.com/office/drawing/2010/slicer" name="Evaluation submit year 2"/>
            </a:graphicData>
          </a:graphic>
        </xdr:graphicFrame>
      </mc:Choice>
      <mc:Fallback xmlns="">
        <xdr:sp macro="" textlink="">
          <xdr:nvSpPr>
            <xdr:cNvPr id="0" name=""/>
            <xdr:cNvSpPr>
              <a:spLocks noTextEdit="1"/>
            </xdr:cNvSpPr>
          </xdr:nvSpPr>
          <xdr:spPr>
            <a:xfrm>
              <a:off x="8191497" y="146460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526672</xdr:colOff>
      <xdr:row>7</xdr:row>
      <xdr:rowOff>142315</xdr:rowOff>
    </xdr:from>
    <xdr:to>
      <xdr:col>14</xdr:col>
      <xdr:colOff>21084</xdr:colOff>
      <xdr:row>15</xdr:row>
      <xdr:rowOff>124138</xdr:rowOff>
    </xdr:to>
    <mc:AlternateContent xmlns:mc="http://schemas.openxmlformats.org/markup-compatibility/2006" xmlns:a14="http://schemas.microsoft.com/office/drawing/2010/main">
      <mc:Choice Requires="a14">
        <xdr:graphicFrame macro="">
          <xdr:nvGraphicFramePr>
            <xdr:cNvPr id="19" name="Evaluation submit year and month 1">
              <a:extLst>
                <a:ext uri="{FF2B5EF4-FFF2-40B4-BE49-F238E27FC236}">
                  <a16:creationId xmlns:a16="http://schemas.microsoft.com/office/drawing/2014/main" id="{39F39FAF-CBCC-4C9F-9BFA-7056419AA4EC}"/>
                </a:ext>
              </a:extLst>
            </xdr:cNvPr>
            <xdr:cNvGraphicFramePr/>
          </xdr:nvGraphicFramePr>
          <xdr:xfrm>
            <a:off x="0" y="0"/>
            <a:ext cx="0" cy="0"/>
          </xdr:xfrm>
          <a:graphic>
            <a:graphicData uri="http://schemas.microsoft.com/office/drawing/2010/slicer">
              <sle:slicer xmlns:sle="http://schemas.microsoft.com/office/drawing/2010/slicer" name="Evaluation submit year and month 1"/>
            </a:graphicData>
          </a:graphic>
        </xdr:graphicFrame>
      </mc:Choice>
      <mc:Fallback xmlns="">
        <xdr:sp macro="" textlink="">
          <xdr:nvSpPr>
            <xdr:cNvPr id="0" name=""/>
            <xdr:cNvSpPr>
              <a:spLocks noTextEdit="1"/>
            </xdr:cNvSpPr>
          </xdr:nvSpPr>
          <xdr:spPr>
            <a:xfrm>
              <a:off x="10836084" y="1464609"/>
              <a:ext cx="2520000" cy="1080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616324</xdr:colOff>
      <xdr:row>7</xdr:row>
      <xdr:rowOff>142314</xdr:rowOff>
    </xdr:from>
    <xdr:to>
      <xdr:col>6</xdr:col>
      <xdr:colOff>89647</xdr:colOff>
      <xdr:row>15</xdr:row>
      <xdr:rowOff>134470</xdr:rowOff>
    </xdr:to>
    <mc:AlternateContent xmlns:mc="http://schemas.openxmlformats.org/markup-compatibility/2006" xmlns:a14="http://schemas.microsoft.com/office/drawing/2010/main">
      <mc:Choice Requires="a14">
        <xdr:graphicFrame macro="">
          <xdr:nvGraphicFramePr>
            <xdr:cNvPr id="3" name="Spend category 2">
              <a:extLst>
                <a:ext uri="{FF2B5EF4-FFF2-40B4-BE49-F238E27FC236}">
                  <a16:creationId xmlns:a16="http://schemas.microsoft.com/office/drawing/2014/main" id="{004037AD-761B-4B62-BBF7-5B288FDE6DA8}"/>
                </a:ext>
              </a:extLst>
            </xdr:cNvPr>
            <xdr:cNvGraphicFramePr/>
          </xdr:nvGraphicFramePr>
          <xdr:xfrm>
            <a:off x="0" y="0"/>
            <a:ext cx="0" cy="0"/>
          </xdr:xfrm>
          <a:graphic>
            <a:graphicData uri="http://schemas.microsoft.com/office/drawing/2010/slicer">
              <sle:slicer xmlns:sle="http://schemas.microsoft.com/office/drawing/2010/slicer" name="Spend category 2"/>
            </a:graphicData>
          </a:graphic>
        </xdr:graphicFrame>
      </mc:Choice>
      <mc:Fallback xmlns="">
        <xdr:sp macro="" textlink="">
          <xdr:nvSpPr>
            <xdr:cNvPr id="0" name=""/>
            <xdr:cNvSpPr>
              <a:spLocks noTextEdit="1"/>
            </xdr:cNvSpPr>
          </xdr:nvSpPr>
          <xdr:spPr>
            <a:xfrm>
              <a:off x="2857500" y="1464608"/>
              <a:ext cx="2498912" cy="10903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222249</xdr:colOff>
      <xdr:row>0</xdr:row>
      <xdr:rowOff>63500</xdr:rowOff>
    </xdr:from>
    <xdr:to>
      <xdr:col>18</xdr:col>
      <xdr:colOff>713316</xdr:colOff>
      <xdr:row>4</xdr:row>
      <xdr:rowOff>23283</xdr:rowOff>
    </xdr:to>
    <xdr:pic>
      <xdr:nvPicPr>
        <xdr:cNvPr id="8" name="Graphic 7">
          <a:extLst>
            <a:ext uri="{FF2B5EF4-FFF2-40B4-BE49-F238E27FC236}">
              <a16:creationId xmlns:a16="http://schemas.microsoft.com/office/drawing/2014/main" id="{5199C300-8A47-E044-9E7F-96CF3415607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2244916" y="63500"/>
          <a:ext cx="1231900" cy="6477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531812</xdr:colOff>
      <xdr:row>0</xdr:row>
      <xdr:rowOff>111125</xdr:rowOff>
    </xdr:from>
    <xdr:to>
      <xdr:col>10</xdr:col>
      <xdr:colOff>446087</xdr:colOff>
      <xdr:row>4</xdr:row>
      <xdr:rowOff>84137</xdr:rowOff>
    </xdr:to>
    <xdr:pic>
      <xdr:nvPicPr>
        <xdr:cNvPr id="3" name="Graphic 2">
          <a:extLst>
            <a:ext uri="{FF2B5EF4-FFF2-40B4-BE49-F238E27FC236}">
              <a16:creationId xmlns:a16="http://schemas.microsoft.com/office/drawing/2014/main" id="{63C107B6-D2B0-5A4F-B79A-2B4D2D1C383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69250" y="111125"/>
          <a:ext cx="1231900" cy="6477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29882</xdr:colOff>
      <xdr:row>0</xdr:row>
      <xdr:rowOff>89647</xdr:rowOff>
    </xdr:from>
    <xdr:to>
      <xdr:col>14</xdr:col>
      <xdr:colOff>604370</xdr:colOff>
      <xdr:row>4</xdr:row>
      <xdr:rowOff>50889</xdr:rowOff>
    </xdr:to>
    <xdr:pic>
      <xdr:nvPicPr>
        <xdr:cNvPr id="3" name="Graphic 2">
          <a:extLst>
            <a:ext uri="{FF2B5EF4-FFF2-40B4-BE49-F238E27FC236}">
              <a16:creationId xmlns:a16="http://schemas.microsoft.com/office/drawing/2014/main" id="{03AA0275-89E6-8E4B-9FA1-284CCC2853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31411" y="89647"/>
          <a:ext cx="1231900" cy="6477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ichard Teuchler" refreshedDate="45138.632427314813" missingItemsLimit="0" createdVersion="7" refreshedVersion="8" minRefreshableVersion="3" recordCount="200" xr:uid="{7C01FA67-207B-4567-9FCD-20A5B6E9E255}">
  <cacheSource type="worksheet">
    <worksheetSource name="SummarizedRatings"/>
  </cacheSource>
  <cacheFields count="19">
    <cacheField name="Supplier name" numFmtId="1">
      <sharedItems count="6">
        <s v="Supplier 1"/>
        <s v="Supplier 2"/>
        <s v="Supplier 3"/>
        <s v="Supplier 4"/>
        <s v="Supplier 5"/>
        <s v=""/>
      </sharedItems>
    </cacheField>
    <cacheField name="Spend category" numFmtId="1">
      <sharedItems count="3">
        <s v="Category 1"/>
        <s v="Category 2"/>
        <s v=""/>
      </sharedItems>
    </cacheField>
    <cacheField name="Respondent name" numFmtId="0">
      <sharedItems count="3">
        <s v="John Doe"/>
        <s v="Jane doe"/>
        <s v=""/>
      </sharedItems>
    </cacheField>
    <cacheField name="Evaluation submit date" numFmtId="14">
      <sharedItems containsDate="1" containsMixedTypes="1" minDate="2019-08-01T00:00:00" maxDate="2021-10-16T00:00:00"/>
    </cacheField>
    <cacheField name="Evaluation submit year" numFmtId="0">
      <sharedItems containsMixedTypes="1" containsNumber="1" containsInteger="1" minValue="2019" maxValue="2021" count="4">
        <n v="2021"/>
        <n v="2020"/>
        <n v="2019"/>
        <s v=""/>
      </sharedItems>
    </cacheField>
    <cacheField name="Evaluation submit year and month" numFmtId="0">
      <sharedItems count="7">
        <s v="2021-10"/>
        <s v="2021-08"/>
        <s v="2021-07"/>
        <s v="2020-09"/>
        <s v="2020-06"/>
        <s v="2019-08"/>
        <s v=""/>
      </sharedItems>
    </cacheField>
    <cacheField name="Overall" numFmtId="164">
      <sharedItems containsMixedTypes="1" containsNumber="1" containsInteger="1" minValue="2" maxValue="5"/>
    </cacheField>
    <cacheField name="Price &amp; Cost" numFmtId="164">
      <sharedItems containsMixedTypes="1" containsNumber="1" containsInteger="1" minValue="2" maxValue="4"/>
    </cacheField>
    <cacheField name="Quality" numFmtId="164">
      <sharedItems containsMixedTypes="1" containsNumber="1" containsInteger="1" minValue="1" maxValue="4"/>
    </cacheField>
    <cacheField name="Service, Delivery &amp; Quantity" numFmtId="164">
      <sharedItems containsMixedTypes="1" containsNumber="1" containsInteger="1" minValue="2" maxValue="4"/>
    </cacheField>
    <cacheField name="Communication" numFmtId="164">
      <sharedItems containsMixedTypes="1" containsNumber="1" containsInteger="1" minValue="2" maxValue="4"/>
    </cacheField>
    <cacheField name="Compliance" numFmtId="164">
      <sharedItems containsMixedTypes="1" containsNumber="1" minValue="1.3333333333333333" maxValue="3.3333333333333335"/>
    </cacheField>
    <cacheField name="Sustainability" numFmtId="164">
      <sharedItems/>
    </cacheField>
    <cacheField name="Payment terms" numFmtId="164">
      <sharedItems/>
    </cacheField>
    <cacheField name="Certifications" numFmtId="164">
      <sharedItems/>
    </cacheField>
    <cacheField name="Value additions" numFmtId="164">
      <sharedItems/>
    </cacheField>
    <cacheField name="Innovation" numFmtId="164">
      <sharedItems/>
    </cacheField>
    <cacheField name="Financial health" numFmtId="164">
      <sharedItems/>
    </cacheField>
    <cacheField name="Total average rating" numFmtId="164">
      <sharedItems containsMixedTypes="1" containsNumber="1" minValue="1.625" maxValue="3.75"/>
    </cacheField>
  </cacheFields>
  <extLst>
    <ext xmlns:x14="http://schemas.microsoft.com/office/spreadsheetml/2009/9/main" uri="{725AE2AE-9491-48be-B2B4-4EB974FC3084}">
      <x14:pivotCacheDefinition pivotCacheId="12010111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x v="0"/>
    <d v="2021-10-15T00:00:00"/>
    <x v="0"/>
    <x v="0"/>
    <n v="4"/>
    <n v="3"/>
    <n v="3"/>
    <n v="4"/>
    <n v="4"/>
    <n v="3"/>
    <s v=""/>
    <s v=""/>
    <s v=""/>
    <s v=""/>
    <s v=""/>
    <s v=""/>
    <n v="3.375"/>
  </r>
  <r>
    <x v="0"/>
    <x v="0"/>
    <x v="1"/>
    <d v="2021-10-04T00:00:00"/>
    <x v="0"/>
    <x v="0"/>
    <n v="5"/>
    <n v="3"/>
    <n v="3"/>
    <n v="2"/>
    <n v="4"/>
    <n v="2.6666666666666665"/>
    <s v=""/>
    <s v=""/>
    <s v=""/>
    <s v=""/>
    <s v=""/>
    <s v=""/>
    <n v="3.125"/>
  </r>
  <r>
    <x v="1"/>
    <x v="0"/>
    <x v="0"/>
    <d v="2021-08-15T00:00:00"/>
    <x v="0"/>
    <x v="1"/>
    <n v="2"/>
    <n v="2"/>
    <n v="2"/>
    <n v="3"/>
    <n v="3"/>
    <n v="2"/>
    <s v=""/>
    <s v=""/>
    <s v=""/>
    <s v=""/>
    <s v=""/>
    <s v=""/>
    <n v="2.25"/>
  </r>
  <r>
    <x v="1"/>
    <x v="0"/>
    <x v="1"/>
    <d v="2021-07-28T00:00:00"/>
    <x v="0"/>
    <x v="2"/>
    <n v="2"/>
    <n v="2"/>
    <n v="1"/>
    <n v="2"/>
    <n v="2"/>
    <n v="1.3333333333333333"/>
    <s v=""/>
    <s v=""/>
    <s v=""/>
    <s v=""/>
    <s v=""/>
    <s v=""/>
    <n v="1.625"/>
  </r>
  <r>
    <x v="2"/>
    <x v="1"/>
    <x v="0"/>
    <d v="2020-09-15T00:00:00"/>
    <x v="1"/>
    <x v="3"/>
    <n v="3"/>
    <n v="3"/>
    <n v="3"/>
    <n v="3"/>
    <n v="2"/>
    <n v="2.6666666666666665"/>
    <s v=""/>
    <s v=""/>
    <s v=""/>
    <s v=""/>
    <s v=""/>
    <s v=""/>
    <n v="2.75"/>
  </r>
  <r>
    <x v="2"/>
    <x v="1"/>
    <x v="1"/>
    <d v="2020-09-04T00:00:00"/>
    <x v="1"/>
    <x v="3"/>
    <n v="3"/>
    <n v="3"/>
    <n v="3"/>
    <n v="3"/>
    <n v="3"/>
    <n v="3"/>
    <s v=""/>
    <s v=""/>
    <s v=""/>
    <s v=""/>
    <s v=""/>
    <s v=""/>
    <n v="3"/>
  </r>
  <r>
    <x v="2"/>
    <x v="1"/>
    <x v="0"/>
    <d v="2021-10-15T00:00:00"/>
    <x v="0"/>
    <x v="0"/>
    <n v="4"/>
    <n v="4"/>
    <n v="4"/>
    <n v="4"/>
    <n v="3"/>
    <n v="2.6666666666666665"/>
    <s v=""/>
    <s v=""/>
    <s v=""/>
    <s v=""/>
    <s v=""/>
    <s v=""/>
    <n v="3.375"/>
  </r>
  <r>
    <x v="3"/>
    <x v="0"/>
    <x v="0"/>
    <d v="2021-10-15T00:00:00"/>
    <x v="0"/>
    <x v="0"/>
    <n v="4"/>
    <n v="4"/>
    <n v="4"/>
    <n v="4"/>
    <n v="4"/>
    <n v="3.3333333333333335"/>
    <s v=""/>
    <s v=""/>
    <s v=""/>
    <s v=""/>
    <s v=""/>
    <s v=""/>
    <n v="3.75"/>
  </r>
  <r>
    <x v="3"/>
    <x v="0"/>
    <x v="1"/>
    <d v="2021-10-04T00:00:00"/>
    <x v="0"/>
    <x v="0"/>
    <n v="3"/>
    <n v="3"/>
    <n v="2"/>
    <n v="3"/>
    <n v="3"/>
    <n v="2.3333333333333335"/>
    <s v=""/>
    <s v=""/>
    <s v=""/>
    <s v=""/>
    <s v=""/>
    <s v=""/>
    <n v="2.625"/>
  </r>
  <r>
    <x v="4"/>
    <x v="1"/>
    <x v="1"/>
    <d v="2020-06-30T00:00:00"/>
    <x v="1"/>
    <x v="4"/>
    <n v="3"/>
    <n v="3"/>
    <n v="2"/>
    <n v="3"/>
    <n v="3"/>
    <n v="2.3333333333333335"/>
    <s v=""/>
    <s v=""/>
    <s v=""/>
    <s v=""/>
    <s v=""/>
    <s v=""/>
    <n v="2.625"/>
  </r>
  <r>
    <x v="2"/>
    <x v="0"/>
    <x v="0"/>
    <d v="2019-08-01T00:00:00"/>
    <x v="2"/>
    <x v="5"/>
    <n v="2"/>
    <n v="2"/>
    <n v="2"/>
    <n v="2"/>
    <n v="2"/>
    <n v="2"/>
    <s v=""/>
    <s v=""/>
    <s v=""/>
    <s v=""/>
    <s v=""/>
    <s v=""/>
    <n v="2"/>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r>
    <x v="5"/>
    <x v="2"/>
    <x v="2"/>
    <s v=""/>
    <x v="3"/>
    <x v="6"/>
    <s v=""/>
    <s v=""/>
    <s v=""/>
    <s v=""/>
    <s v=""/>
    <s v=""/>
    <s v=""/>
    <s v=""/>
    <s v=""/>
    <s v=""/>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FE40A70-F8C6-4496-8279-34F94CC36EED}" name="RatingByPI" cacheId="7" applyNumberFormats="0" applyBorderFormats="0" applyFontFormats="0" applyPatternFormats="0" applyAlignmentFormats="0" applyWidthHeightFormats="1" dataCaption="Values" updatedVersion="8" minRefreshableVersion="3" itemPrintTitles="1" createdVersion="7" indent="0" outline="1" outlineData="1" multipleFieldFilters="0" chartFormat="1">
  <location ref="B47:M48" firstHeaderRow="0" firstDataRow="1" firstDataCol="0" rowPageCount="5" colPageCount="1"/>
  <pivotFields count="19">
    <pivotField axis="axisPage" multipleItemSelectionAllowed="1" showAll="0">
      <items count="7">
        <item h="1" x="5"/>
        <item x="0"/>
        <item x="1"/>
        <item x="2"/>
        <item h="1" x="3"/>
        <item h="1" x="4"/>
        <item t="default"/>
      </items>
    </pivotField>
    <pivotField axis="axisPage" showAll="0">
      <items count="4">
        <item x="2"/>
        <item x="0"/>
        <item x="1"/>
        <item t="default"/>
      </items>
    </pivotField>
    <pivotField axis="axisPage" showAll="0">
      <items count="4">
        <item x="2"/>
        <item x="1"/>
        <item x="0"/>
        <item t="default"/>
      </items>
    </pivotField>
    <pivotField showAll="0"/>
    <pivotField axis="axisPage" showAll="0">
      <items count="5">
        <item x="2"/>
        <item x="1"/>
        <item x="0"/>
        <item x="3"/>
        <item t="default"/>
      </items>
    </pivotField>
    <pivotField axis="axisPage" showAll="0">
      <items count="8">
        <item x="6"/>
        <item x="5"/>
        <item x="4"/>
        <item x="3"/>
        <item x="2"/>
        <item x="1"/>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s>
  <rowItems count="1">
    <i/>
  </rowItems>
  <colFields count="1">
    <field x="-2"/>
  </colFields>
  <colItems count="12">
    <i>
      <x/>
    </i>
    <i i="1">
      <x v="1"/>
    </i>
    <i i="2">
      <x v="2"/>
    </i>
    <i i="3">
      <x v="3"/>
    </i>
    <i i="4">
      <x v="4"/>
    </i>
    <i i="5">
      <x v="5"/>
    </i>
    <i i="6">
      <x v="6"/>
    </i>
    <i i="7">
      <x v="7"/>
    </i>
    <i i="8">
      <x v="8"/>
    </i>
    <i i="9">
      <x v="9"/>
    </i>
    <i i="10">
      <x v="10"/>
    </i>
    <i i="11">
      <x v="11"/>
    </i>
  </colItems>
  <pageFields count="5">
    <pageField fld="0" hier="-1"/>
    <pageField fld="1" hier="-1"/>
    <pageField fld="2" hier="-1"/>
    <pageField fld="4" hier="-1"/>
    <pageField fld="5" hier="-1"/>
  </pageFields>
  <dataFields count="12">
    <dataField name="Overall (avg.)" fld="6" subtotal="average" baseField="0" baseItem="1" numFmtId="164"/>
    <dataField name="Price &amp; Cost (avg.)" fld="7" subtotal="average" baseField="0" baseItem="1"/>
    <dataField name="Quality (avg.)" fld="8" subtotal="average" baseField="0" baseItem="1"/>
    <dataField name="Service, Delivery &amp; Quantity (avg.)" fld="9" subtotal="average" baseField="0" baseItem="1"/>
    <dataField name="Communication (avg.)" fld="10" subtotal="average" baseField="0" baseItem="1"/>
    <dataField name="Compliance (avg.)" fld="11" subtotal="average" baseField="0" baseItem="1"/>
    <dataField name="Sustainability (avg.)" fld="12" subtotal="average" baseField="0" baseItem="8"/>
    <dataField name="Payment terms (avg.)" fld="13" subtotal="average" baseField="0" baseItem="1"/>
    <dataField name="Certifications (avg.)" fld="14" subtotal="average" baseField="0" baseItem="1"/>
    <dataField name="Value additions (avg.)" fld="15" subtotal="average" baseField="0" baseItem="1"/>
    <dataField name="Innovation (avg.)" fld="16" subtotal="average" baseField="0" baseItem="1"/>
    <dataField name="Financial health (avg.)" fld="17" subtotal="average" baseField="0" baseItem="1"/>
  </dataFields>
  <formats count="12">
    <format dxfId="144">
      <pivotArea outline="0" collapsedLevelsAreSubtotals="1" fieldPosition="0"/>
    </format>
    <format dxfId="143">
      <pivotArea outline="0" fieldPosition="0">
        <references count="1">
          <reference field="4294967294" count="1">
            <x v="0"/>
          </reference>
        </references>
      </pivotArea>
    </format>
    <format dxfId="142">
      <pivotArea dataOnly="0" labelOnly="1" outline="0" fieldPosition="0">
        <references count="1">
          <reference field="4294967294" count="11">
            <x v="0"/>
            <x v="1"/>
            <x v="2"/>
            <x v="3"/>
            <x v="4"/>
            <x v="5"/>
            <x v="7"/>
            <x v="8"/>
            <x v="9"/>
            <x v="10"/>
            <x v="11"/>
          </reference>
        </references>
      </pivotArea>
    </format>
    <format dxfId="141">
      <pivotArea type="all" dataOnly="0" outline="0" fieldPosition="0"/>
    </format>
    <format dxfId="140">
      <pivotArea outline="0" collapsedLevelsAreSubtotals="1" fieldPosition="0"/>
    </format>
    <format dxfId="139">
      <pivotArea dataOnly="0" labelOnly="1" outline="0" fieldPosition="0">
        <references count="1">
          <reference field="4294967294" count="11">
            <x v="0"/>
            <x v="1"/>
            <x v="2"/>
            <x v="3"/>
            <x v="4"/>
            <x v="5"/>
            <x v="7"/>
            <x v="8"/>
            <x v="9"/>
            <x v="10"/>
            <x v="11"/>
          </reference>
        </references>
      </pivotArea>
    </format>
    <format dxfId="135">
      <pivotArea type="all" dataOnly="0" outline="0" fieldPosition="0"/>
    </format>
    <format dxfId="134">
      <pivotArea outline="0" collapsedLevelsAreSubtotals="1" fieldPosition="0"/>
    </format>
    <format dxfId="133">
      <pivotArea dataOnly="0" labelOnly="1" outline="0" fieldPosition="0">
        <references count="1">
          <reference field="4294967294" count="12">
            <x v="0"/>
            <x v="1"/>
            <x v="2"/>
            <x v="3"/>
            <x v="4"/>
            <x v="5"/>
            <x v="6"/>
            <x v="7"/>
            <x v="8"/>
            <x v="9"/>
            <x v="10"/>
            <x v="11"/>
          </reference>
        </references>
      </pivotArea>
    </format>
    <format dxfId="103">
      <pivotArea type="all" dataOnly="0" outline="0" fieldPosition="0"/>
    </format>
    <format dxfId="102">
      <pivotArea outline="0" collapsedLevelsAreSubtotals="1" fieldPosition="0"/>
    </format>
    <format dxfId="101">
      <pivotArea dataOnly="0" labelOnly="1" outline="0" fieldPosition="0">
        <references count="1">
          <reference field="4294967294" count="12">
            <x v="0"/>
            <x v="1"/>
            <x v="2"/>
            <x v="3"/>
            <x v="4"/>
            <x v="5"/>
            <x v="6"/>
            <x v="7"/>
            <x v="8"/>
            <x v="9"/>
            <x v="10"/>
            <x v="11"/>
          </reference>
        </references>
      </pivotArea>
    </format>
  </formats>
  <chartFormats count="12">
    <chartFormat chart="0" format="98" series="1">
      <pivotArea type="data" outline="0" fieldPosition="0">
        <references count="1">
          <reference field="4294967294" count="1" selected="0">
            <x v="0"/>
          </reference>
        </references>
      </pivotArea>
    </chartFormat>
    <chartFormat chart="0" format="105" series="1">
      <pivotArea type="data" outline="0" fieldPosition="0">
        <references count="1">
          <reference field="4294967294" count="1" selected="0">
            <x v="1"/>
          </reference>
        </references>
      </pivotArea>
    </chartFormat>
    <chartFormat chart="0" format="106" series="1">
      <pivotArea type="data" outline="0" fieldPosition="0">
        <references count="1">
          <reference field="4294967294" count="1" selected="0">
            <x v="2"/>
          </reference>
        </references>
      </pivotArea>
    </chartFormat>
    <chartFormat chart="0" format="107" series="1">
      <pivotArea type="data" outline="0" fieldPosition="0">
        <references count="1">
          <reference field="4294967294" count="1" selected="0">
            <x v="3"/>
          </reference>
        </references>
      </pivotArea>
    </chartFormat>
    <chartFormat chart="0" format="108" series="1">
      <pivotArea type="data" outline="0" fieldPosition="0">
        <references count="1">
          <reference field="4294967294" count="1" selected="0">
            <x v="4"/>
          </reference>
        </references>
      </pivotArea>
    </chartFormat>
    <chartFormat chart="0" format="109" series="1">
      <pivotArea type="data" outline="0" fieldPosition="0">
        <references count="1">
          <reference field="4294967294" count="1" selected="0">
            <x v="5"/>
          </reference>
        </references>
      </pivotArea>
    </chartFormat>
    <chartFormat chart="0" format="110" series="1">
      <pivotArea type="data" outline="0" fieldPosition="0">
        <references count="1">
          <reference field="4294967294" count="1" selected="0">
            <x v="7"/>
          </reference>
        </references>
      </pivotArea>
    </chartFormat>
    <chartFormat chart="0" format="111" series="1">
      <pivotArea type="data" outline="0" fieldPosition="0">
        <references count="1">
          <reference field="4294967294" count="1" selected="0">
            <x v="8"/>
          </reference>
        </references>
      </pivotArea>
    </chartFormat>
    <chartFormat chart="0" format="112" series="1">
      <pivotArea type="data" outline="0" fieldPosition="0">
        <references count="1">
          <reference field="4294967294" count="1" selected="0">
            <x v="9"/>
          </reference>
        </references>
      </pivotArea>
    </chartFormat>
    <chartFormat chart="0" format="113" series="1">
      <pivotArea type="data" outline="0" fieldPosition="0">
        <references count="1">
          <reference field="4294967294" count="1" selected="0">
            <x v="10"/>
          </reference>
        </references>
      </pivotArea>
    </chartFormat>
    <chartFormat chart="0" format="114" series="1">
      <pivotArea type="data" outline="0" fieldPosition="0">
        <references count="1">
          <reference field="4294967294" count="1" selected="0">
            <x v="11"/>
          </reference>
        </references>
      </pivotArea>
    </chartFormat>
    <chartFormat chart="0" format="115" series="1">
      <pivotArea type="data" outline="0" fieldPosition="0">
        <references count="1">
          <reference field="429496729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7086C5-68E7-4D45-9A0D-8871AF4F74FF}" name="RatingBySupplier" cacheId="7" applyNumberFormats="0" applyBorderFormats="0" applyFontFormats="0" applyPatternFormats="0" applyAlignmentFormats="0" applyWidthHeightFormats="1" dataCaption="Values" updatedVersion="8" minRefreshableVersion="3" itemPrintTitles="1" createdVersion="7" indent="0" outline="1" outlineData="1" multipleFieldFilters="0" chartFormat="1">
  <location ref="B58:C62" firstHeaderRow="1" firstDataRow="1" firstDataCol="1" rowPageCount="4" colPageCount="1"/>
  <pivotFields count="19">
    <pivotField axis="axisPage" multipleItemSelectionAllowed="1" showAll="0">
      <items count="7">
        <item h="1" x="5"/>
        <item x="0"/>
        <item x="1"/>
        <item x="2"/>
        <item h="1" x="3"/>
        <item h="1" x="4"/>
        <item t="default"/>
      </items>
    </pivotField>
    <pivotField axis="axisPage" showAll="0">
      <items count="4">
        <item x="2"/>
        <item x="0"/>
        <item x="1"/>
        <item t="default"/>
      </items>
    </pivotField>
    <pivotField axis="axisPage" showAll="0">
      <items count="4">
        <item x="2"/>
        <item x="1"/>
        <item x="0"/>
        <item t="default"/>
      </items>
    </pivotField>
    <pivotField showAll="0"/>
    <pivotField axis="axisRow" showAll="0">
      <items count="5">
        <item x="2"/>
        <item x="1"/>
        <item x="0"/>
        <item x="3"/>
        <item t="default"/>
      </items>
    </pivotField>
    <pivotField axis="axisPage" showAll="0">
      <items count="8">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4"/>
  </rowFields>
  <rowItems count="4">
    <i>
      <x/>
    </i>
    <i>
      <x v="1"/>
    </i>
    <i>
      <x v="2"/>
    </i>
    <i t="grand">
      <x/>
    </i>
  </rowItems>
  <colItems count="1">
    <i/>
  </colItems>
  <pageFields count="4">
    <pageField fld="0" hier="-1"/>
    <pageField fld="1" hier="-1"/>
    <pageField fld="2" hier="-1"/>
    <pageField fld="5" hier="-1"/>
  </pageFields>
  <dataFields count="1">
    <dataField name="Total average rating (average)" fld="18" subtotal="average" baseField="4" baseItem="0" numFmtId="164"/>
  </dataFields>
  <formats count="18">
    <format dxfId="150">
      <pivotArea type="all" dataOnly="0" outline="0" fieldPosition="0"/>
    </format>
    <format dxfId="149">
      <pivotArea outline="0" collapsedLevelsAreSubtotals="1" fieldPosition="0"/>
    </format>
    <format dxfId="148">
      <pivotArea field="4" type="button" dataOnly="0" labelOnly="1" outline="0" axis="axisRow" fieldPosition="0"/>
    </format>
    <format dxfId="147">
      <pivotArea dataOnly="0" labelOnly="1" fieldPosition="0">
        <references count="1">
          <reference field="4" count="0"/>
        </references>
      </pivotArea>
    </format>
    <format dxfId="146">
      <pivotArea dataOnly="0" labelOnly="1" grandRow="1" outline="0" fieldPosition="0"/>
    </format>
    <format dxfId="145">
      <pivotArea dataOnly="0" labelOnly="1" outline="0" axis="axisValues" fieldPosition="0"/>
    </format>
    <format dxfId="132">
      <pivotArea type="all" dataOnly="0" outline="0" fieldPosition="0"/>
    </format>
    <format dxfId="131">
      <pivotArea outline="0" collapsedLevelsAreSubtotals="1" fieldPosition="0"/>
    </format>
    <format dxfId="130">
      <pivotArea field="4" type="button" dataOnly="0" labelOnly="1" outline="0" axis="axisRow" fieldPosition="0"/>
    </format>
    <format dxfId="129">
      <pivotArea dataOnly="0" labelOnly="1" fieldPosition="0">
        <references count="1">
          <reference field="4" count="0"/>
        </references>
      </pivotArea>
    </format>
    <format dxfId="128">
      <pivotArea dataOnly="0" labelOnly="1" grandRow="1" outline="0" fieldPosition="0"/>
    </format>
    <format dxfId="127">
      <pivotArea dataOnly="0" labelOnly="1" outline="0" axis="axisValues" fieldPosition="0"/>
    </format>
    <format dxfId="100">
      <pivotArea type="all" dataOnly="0" outline="0" fieldPosition="0"/>
    </format>
    <format dxfId="99">
      <pivotArea outline="0" collapsedLevelsAreSubtotals="1" fieldPosition="0"/>
    </format>
    <format dxfId="98">
      <pivotArea field="4" type="button" dataOnly="0" labelOnly="1" outline="0" axis="axisRow" fieldPosition="0"/>
    </format>
    <format dxfId="97">
      <pivotArea dataOnly="0" labelOnly="1" fieldPosition="0">
        <references count="1">
          <reference field="4" count="3">
            <x v="0"/>
            <x v="1"/>
            <x v="2"/>
          </reference>
        </references>
      </pivotArea>
    </format>
    <format dxfId="96">
      <pivotArea dataOnly="0" labelOnly="1" grandRow="1" outline="0" fieldPosition="0"/>
    </format>
    <format dxfId="95">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737B4B-FF2C-420E-A07E-BEA349C2FFB1}" name="RatingByYear" cacheId="7" applyNumberFormats="0" applyBorderFormats="0" applyFontFormats="0" applyPatternFormats="0" applyAlignmentFormats="0" applyWidthHeightFormats="1" dataCaption="Values" updatedVersion="8" minRefreshableVersion="3" itemPrintTitles="1" createdVersion="7" indent="0" outline="1" outlineData="1" multipleFieldFilters="0" chartFormat="3">
  <location ref="B73:C77" firstHeaderRow="1" firstDataRow="1" firstDataCol="1" rowPageCount="4" colPageCount="1"/>
  <pivotFields count="19">
    <pivotField axis="axisRow" showAll="0">
      <items count="7">
        <item h="1" x="5"/>
        <item x="0"/>
        <item x="1"/>
        <item x="2"/>
        <item h="1" x="3"/>
        <item h="1" x="4"/>
        <item t="default"/>
      </items>
    </pivotField>
    <pivotField axis="axisPage" showAll="0">
      <items count="4">
        <item x="2"/>
        <item x="0"/>
        <item x="1"/>
        <item t="default"/>
      </items>
    </pivotField>
    <pivotField axis="axisPage" showAll="0">
      <items count="4">
        <item x="2"/>
        <item x="1"/>
        <item x="0"/>
        <item t="default"/>
      </items>
    </pivotField>
    <pivotField showAll="0"/>
    <pivotField axis="axisPage" showAll="0">
      <items count="5">
        <item x="2"/>
        <item x="1"/>
        <item x="0"/>
        <item x="3"/>
        <item t="default"/>
      </items>
    </pivotField>
    <pivotField axis="axisPage" showAll="0">
      <items count="8">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4">
    <i>
      <x v="1"/>
    </i>
    <i>
      <x v="2"/>
    </i>
    <i>
      <x v="3"/>
    </i>
    <i t="grand">
      <x/>
    </i>
  </rowItems>
  <colItems count="1">
    <i/>
  </colItems>
  <pageFields count="4">
    <pageField fld="1" hier="-1"/>
    <pageField fld="2" hier="-1"/>
    <pageField fld="4" hier="-1"/>
    <pageField fld="5" hier="-1"/>
  </pageFields>
  <dataFields count="1">
    <dataField name="Total average rating (average)" fld="18" subtotal="average" baseField="0" baseItem="0" numFmtId="164"/>
  </dataFields>
  <formats count="20">
    <format dxfId="158">
      <pivotArea type="all" dataOnly="0" outline="0" fieldPosition="0"/>
    </format>
    <format dxfId="157">
      <pivotArea outline="0" fieldPosition="0">
        <references count="1">
          <reference field="4294967294" count="1">
            <x v="0"/>
          </reference>
        </references>
      </pivotArea>
    </format>
    <format dxfId="156">
      <pivotArea type="all" dataOnly="0" outline="0" fieldPosition="0"/>
    </format>
    <format dxfId="155">
      <pivotArea outline="0" collapsedLevelsAreSubtotals="1" fieldPosition="0"/>
    </format>
    <format dxfId="154">
      <pivotArea field="0" type="button" dataOnly="0" labelOnly="1" outline="0" axis="axisRow" fieldPosition="0"/>
    </format>
    <format dxfId="153">
      <pivotArea dataOnly="0" labelOnly="1" fieldPosition="0">
        <references count="1">
          <reference field="0" count="0"/>
        </references>
      </pivotArea>
    </format>
    <format dxfId="152">
      <pivotArea dataOnly="0" labelOnly="1" grandRow="1" outline="0" fieldPosition="0"/>
    </format>
    <format dxfId="151">
      <pivotArea dataOnly="0" labelOnly="1" outline="0" axis="axisValues" fieldPosition="0"/>
    </format>
    <format dxfId="126">
      <pivotArea type="all" dataOnly="0" outline="0" fieldPosition="0"/>
    </format>
    <format dxfId="125">
      <pivotArea outline="0" collapsedLevelsAreSubtotals="1"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dataOnly="0" labelOnly="1" grandRow="1" outline="0" fieldPosition="0"/>
    </format>
    <format dxfId="121">
      <pivotArea dataOnly="0" labelOnly="1" outline="0" axis="axisValues" fieldPosition="0"/>
    </format>
    <format dxfId="94">
      <pivotArea type="all" dataOnly="0" outline="0" fieldPosition="0"/>
    </format>
    <format dxfId="93">
      <pivotArea outline="0" collapsedLevelsAreSubtotals="1" fieldPosition="0"/>
    </format>
    <format dxfId="92">
      <pivotArea field="0" type="button" dataOnly="0" labelOnly="1" outline="0" axis="axisRow" fieldPosition="0"/>
    </format>
    <format dxfId="91">
      <pivotArea dataOnly="0" labelOnly="1" fieldPosition="0">
        <references count="1">
          <reference field="0" count="0"/>
        </references>
      </pivotArea>
    </format>
    <format dxfId="90">
      <pivotArea dataOnly="0" labelOnly="1" grandRow="1" outline="0" fieldPosition="0"/>
    </format>
    <format dxfId="89">
      <pivotArea dataOnly="0" labelOnly="1" outline="0" axis="axisValues" fieldPosition="0"/>
    </format>
  </formats>
  <chartFormats count="1">
    <chartFormat chart="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_name2" xr10:uid="{40BBF12E-940F-4628-8590-77C4CCEA8D98}" sourceName="Supplier name">
  <pivotTables>
    <pivotTable tabId="13" name="RatingByPI"/>
    <pivotTable tabId="13" name="RatingBySupplier"/>
    <pivotTable tabId="13" name="RatingByYear"/>
  </pivotTables>
  <data>
    <tabular pivotCacheId="1201011146">
      <items count="6">
        <i x="5"/>
        <i x="0" s="1"/>
        <i x="1" s="1"/>
        <i x="2" s="1"/>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dent_name2" xr10:uid="{8DE24DF0-642B-4B0A-8FA5-FC5B3A70B341}" sourceName="Respondent name">
  <pivotTables>
    <pivotTable tabId="13" name="RatingByPI"/>
    <pivotTable tabId="13" name="RatingBySupplier"/>
    <pivotTable tabId="13" name="RatingByYear"/>
  </pivotTables>
  <data>
    <tabular pivotCacheId="1201011146">
      <items count="3">
        <i x="1" s="1"/>
        <i x="0"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submit_year2" xr10:uid="{87E45A44-338F-4502-8229-051EAAAD426A}" sourceName="Evaluation submit year">
  <pivotTables>
    <pivotTable tabId="13" name="RatingByPI"/>
    <pivotTable tabId="13" name="RatingBySupplier"/>
    <pivotTable tabId="13" name="RatingByYear"/>
  </pivotTables>
  <data>
    <tabular pivotCacheId="1201011146">
      <items count="4">
        <i x="2" s="1"/>
        <i x="1" s="1"/>
        <i x="0"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submit_year_and_month1" xr10:uid="{A714F234-66F9-4EED-929D-84E7EE5D8417}" sourceName="Evaluation submit year and month">
  <pivotTables>
    <pivotTable tabId="13" name="RatingByPI"/>
    <pivotTable tabId="13" name="RatingBySupplier"/>
    <pivotTable tabId="13" name="RatingByYear"/>
  </pivotTables>
  <data>
    <tabular pivotCacheId="1201011146">
      <items count="7">
        <i x="5" s="1"/>
        <i x="3" s="1"/>
        <i x="2" s="1"/>
        <i x="1" s="1"/>
        <i x="0" s="1"/>
        <i x="6" s="1" nd="1"/>
        <i x="4"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nd_category2" xr10:uid="{EC8C2598-176D-4D4F-A887-D01F6ADED540}" sourceName="Spend category">
  <pivotTables>
    <pivotTable tabId="13" name="RatingByPI"/>
  </pivotTables>
  <data>
    <tabular pivotCacheId="1201011146">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_name" xr10:uid="{E9DA9147-8CA1-4074-895F-60D5EB3E7807}" sourceName="Supplier name">
  <extLst>
    <x:ext xmlns:x15="http://schemas.microsoft.com/office/spreadsheetml/2010/11/main" uri="{2F2917AC-EB37-4324-AD4E-5DD8C200BD13}">
      <x15:tableSlicerCache tableId="3"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nd_category" xr10:uid="{C771DF38-0020-4C82-8006-F6810D72513D}" sourceName="Spend category">
  <extLst>
    <x:ext xmlns:x15="http://schemas.microsoft.com/office/spreadsheetml/2010/11/main" uri="{2F2917AC-EB37-4324-AD4E-5DD8C200BD13}">
      <x15:tableSlicerCache tableId="3"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dent_name" xr10:uid="{A84A4F26-2D31-41DE-8571-0A137844C36F}" sourceName="Respondent name">
  <extLst>
    <x:ext xmlns:x15="http://schemas.microsoft.com/office/spreadsheetml/2010/11/main" uri="{2F2917AC-EB37-4324-AD4E-5DD8C200BD13}">
      <x15:tableSlicerCache tableId="3" column="4"/>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submit_date" xr10:uid="{7E8F57B1-D6BE-4822-8149-EEE13F22E609}" sourceName="Evaluation submit year and month">
  <extLst>
    <x:ext xmlns:x15="http://schemas.microsoft.com/office/spreadsheetml/2010/11/main" uri="{2F2917AC-EB37-4324-AD4E-5DD8C200BD13}">
      <x15:tableSlicerCache tableId="3" column="14"/>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submit_year" xr10:uid="{21A50330-246C-457C-8789-4C7EB5F441EC}" sourceName="Evaluation submit year">
  <extLst>
    <x:ext xmlns:x15="http://schemas.microsoft.com/office/spreadsheetml/2010/11/main" uri="{2F2917AC-EB37-4324-AD4E-5DD8C200BD13}">
      <x15:tableSlicerCache tableId="3" column="25"/>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_name1" xr10:uid="{3CF01361-0C18-4C5A-B40E-FEC0AFD758F3}" sourceName="Supplier name">
  <extLst>
    <x:ext xmlns:x15="http://schemas.microsoft.com/office/spreadsheetml/2010/11/main" uri="{2F2917AC-EB37-4324-AD4E-5DD8C200BD13}">
      <x15:tableSlicerCache tableId="4" column="7"/>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nd_category1" xr10:uid="{2274E880-86FE-4544-8F42-12E7211F9575}" sourceName="Spend category">
  <extLst>
    <x:ext xmlns:x15="http://schemas.microsoft.com/office/spreadsheetml/2010/11/main" uri="{2F2917AC-EB37-4324-AD4E-5DD8C200BD13}">
      <x15:tableSlicerCache tableId="4" column="2"/>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ondent_name1" xr10:uid="{12F7A710-B4AC-47F2-B2B7-BC3ADFD0E2EA}" sourceName="Respondent name">
  <extLst>
    <x:ext xmlns:x15="http://schemas.microsoft.com/office/spreadsheetml/2010/11/main" uri="{2F2917AC-EB37-4324-AD4E-5DD8C200BD13}">
      <x15:tableSlicerCache tableId="4" column="3"/>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submit_year1" xr10:uid="{FBA18FF8-E859-446C-AD68-98F3696C73AC}" sourceName="Evaluation submit year">
  <extLst>
    <x:ext xmlns:x15="http://schemas.microsoft.com/office/spreadsheetml/2010/11/main" uri="{2F2917AC-EB37-4324-AD4E-5DD8C200BD13}">
      <x15:tableSlicerCache tableId="4" column="6"/>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valuation_submit_year_and_month" xr10:uid="{07AD7CE9-AC52-46CE-8978-215CFC77C005}" sourceName="Evaluation submit year and month">
  <extLst>
    <x:ext xmlns:x15="http://schemas.microsoft.com/office/spreadsheetml/2010/11/main" uri="{2F2917AC-EB37-4324-AD4E-5DD8C200BD13}">
      <x15:tableSlicerCache tableId="4"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name 1" xr10:uid="{05504E3E-9703-4A11-B84F-03FD4560EBE6}" cache="Slicer_Supplier_name1" caption="Supplier name" rowHeight="180000"/>
  <slicer name="Spend category 1" xr10:uid="{BBFC9C80-F6DB-430F-BCA3-7E3AC10E712F}" cache="Slicer_Spend_category1" caption="Spend category" rowHeight="180000"/>
  <slicer name="Respondent name 1" xr10:uid="{D630C285-12BD-456A-8FEE-BBE7FECB92B6}" cache="Slicer_Respondent_name1" caption="Respondent name" rowHeight="180000"/>
  <slicer name="Evaluation submit year 1" xr10:uid="{76CF62F2-55BD-45EC-8703-49CC95BAE583}" cache="Slicer_Evaluation_submit_year1" caption="Evaluation (Year)" rowHeight="180000"/>
  <slicer name="Evaluation submit year and month" xr10:uid="{EDFA1116-078E-4382-9A69-FDB5D438D436}" cache="Slicer_Evaluation_submit_year_and_month" caption="Evaluation (Year-Month)" rowHeight="18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name" xr10:uid="{6EEEB607-F16D-4F7B-9D03-C005E5BF773F}" cache="Slicer_Supplier_name" caption="Supplier name" rowHeight="180000"/>
  <slicer name="Spend category" xr10:uid="{BD595498-0B4A-4242-8BA2-4C4068F5B9C0}" cache="Slicer_Spend_category" caption="Spend category" rowHeight="180000"/>
  <slicer name="Respondent name" xr10:uid="{63DBF742-D8F3-4F59-A861-982FE4CBC2F0}" cache="Slicer_Respondent_name" caption="Respondent name" rowHeight="180000"/>
  <slicer name="Evaluation submit date" xr10:uid="{7D7F91C3-EE28-4B44-B6BC-FD301B41C769}" cache="Slicer_Evaluation_submit_date" caption="Evaluation (Year-Month)" rowHeight="180000"/>
  <slicer name="Evaluation submit year" xr10:uid="{A60DCBCA-3918-458B-BD1C-EC731039FBFF}" cache="Slicer_Evaluation_submit_year" caption="Evaluation (Year)" rowHeight="18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plier name 2" xr10:uid="{98357930-762B-4D60-A609-76CAB60F53E4}" cache="Slicer_Supplier_name2" caption="Supplier name" rowHeight="180000"/>
  <slicer name="Respondent name 2" xr10:uid="{61D48D3B-879C-4986-A36B-D569EB06D5D6}" cache="Slicer_Respondent_name2" caption="Respondent name" rowHeight="180000"/>
  <slicer name="Evaluation submit year 2" xr10:uid="{0A42F9B0-8D8C-4829-892D-FC394E5F0402}" cache="Slicer_Evaluation_submit_year2" caption="Evaluation (Year)" rowHeight="180000"/>
  <slicer name="Evaluation submit year and month 1" xr10:uid="{DD5C5597-0F63-42BC-BE9A-4F7E212248FE}" cache="Slicer_Evaluation_submit_year_and_month1" caption="Evaluation (Year-Month)" rowHeight="180000"/>
  <slicer name="Spend category 2" xr10:uid="{27EF5E24-3860-4DAB-9EB3-ADF653EFE578}" cache="Slicer_Spend_category2" caption="Spend 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9CFC45-14A6-45C6-B534-9472CFFE5AA8}" name="Instructions" displayName="Instructions" ref="B7:D14" totalsRowShown="0" headerRowDxfId="0" dataDxfId="1">
  <autoFilter ref="B7:D14" xr:uid="{42A055C3-6810-4F51-B60C-6788D290FD79}"/>
  <tableColumns count="3">
    <tableColumn id="1" xr3:uid="{1C99741B-5E87-4686-B623-C00B51083F6D}" name="Step" dataDxfId="4"/>
    <tableColumn id="2" xr3:uid="{D739B389-B2A4-44B7-AB8D-A74BA87573B5}" name="Description" dataDxfId="3"/>
    <tableColumn id="3" xr3:uid="{CCDF1408-6C92-474F-9347-B4F9789F65DC}" name="Link to relevant tab" dataDxfId="2"/>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ED71AA-C51A-4A01-B3EE-63C21FED9EC5}" name="AssessmentResults" displayName="AssessmentResults" ref="B20:U221" totalsRowCount="1" headerRowDxfId="5" dataDxfId="6" totalsRowDxfId="7">
  <autoFilter ref="B20:U220" xr:uid="{F3ED71AA-C51A-4A01-B3EE-63C21FED9EC5}"/>
  <tableColumns count="20">
    <tableColumn id="1" xr3:uid="{3462B69F-31B3-4BAF-916B-4A9561C955D5}" name="ID _x000a_#" totalsRowLabel="Total (average)" dataDxfId="47" totalsRowDxfId="46"/>
    <tableColumn id="7" xr3:uid="{5468C030-6A7B-45EE-ABF2-E271158EC789}" name="Supplier name" dataDxfId="45" totalsRowDxfId="44"/>
    <tableColumn id="2" xr3:uid="{782A6F2A-60AC-483F-9A33-778C0945BF8B}" name="Spend category" dataDxfId="43" totalsRowDxfId="42"/>
    <tableColumn id="3" xr3:uid="{6A9EC626-F1D6-4E7D-9E79-7CAA60B0EF90}" name="Respondent name" dataDxfId="41" totalsRowDxfId="40"/>
    <tableColumn id="9" xr3:uid="{0E9CD971-3617-4BB0-9B4E-ACB45F31B5D5}" name="Evaluation submit date" dataDxfId="39" totalsRowDxfId="38"/>
    <tableColumn id="6" xr3:uid="{3915870E-2ABE-424B-823C-43FFAB1090C8}" name="Evaluation submit year" dataDxfId="37" totalsRowDxfId="36">
      <calculatedColumnFormula>+IF(AssessmentResults[[#This Row],[Evaluation submit date]]="","",YEAR(AssessmentResults[[#This Row],[Evaluation submit date]]))</calculatedColumnFormula>
    </tableColumn>
    <tableColumn id="5" xr3:uid="{CBAC27A5-FFAC-4397-B47A-9A982C4AFC32}" name="Evaluation submit year and month" dataDxfId="35" totalsRowDxfId="34">
      <calculatedColumnFormula>+IF(AssessmentResults[[#This Row],[Evaluation submit date]]="","",TEXT(AssessmentResults[[#This Row],[Evaluation submit date]],"åååå-mm"))</calculatedColumnFormula>
    </tableColumn>
    <tableColumn id="18" xr3:uid="{3FDC8B6C-94CC-4987-84BA-5EB1281354BD}" name="Overall, how happy are you with the supplier?" totalsRowFunction="custom" dataDxfId="33" totalsRowDxfId="32">
      <totalsRowFormula>IFERROR(SUBTOTAL(101,AssessmentResults[Overall, how happy are you with the supplier?]),"")</totalsRowFormula>
    </tableColumn>
    <tableColumn id="8" xr3:uid="{8A15CCC3-79DF-4831-BA51-816F8CE14BD2}" name="Any feedback you would like to share about the supplier?" totalsRowFunction="custom" dataDxfId="31" totalsRowDxfId="30">
      <totalsRowFormula>IFERROR(SUBTOTAL(101,AssessmentResults[Any feedback you would like to share about the supplier?]),"")</totalsRowFormula>
    </tableColumn>
    <tableColumn id="15" xr3:uid="{DD0DF049-980D-4CCB-814A-9E647932643E}" name="How satisfied are you with the prices of the goods/services delivered by the supplier? " totalsRowFunction="custom" dataDxfId="29" totalsRowDxfId="28">
      <totalsRowFormula>IFERROR(SUBTOTAL(101,AssessmentResults[How satisfied are you with the prices of the goods/services delivered by the supplier? ]),"")</totalsRowFormula>
    </tableColumn>
    <tableColumn id="19" xr3:uid="{F20919AB-0A18-4ED5-A689-66851AEF245C}" name="How satisfied are you with the quality of the goods/services delivered by the supplier?" totalsRowFunction="custom" dataDxfId="27" totalsRowDxfId="26">
      <totalsRowFormula>IFERROR(SUBTOTAL(101,AssessmentResults[How satisfied are you with the quality of the goods/services delivered by the supplier?]),"")</totalsRowFormula>
    </tableColumn>
    <tableColumn id="13" xr3:uid="{B0E4D7A1-6CE2-4963-831E-150B95FA0810}" name="Does the supplier deliver their goods/services as according to specifications? " totalsRowFunction="custom" dataDxfId="25" totalsRowDxfId="24">
      <totalsRowFormula>IFERROR(SUBTOTAL(101,AssessmentResults[Does the supplier deliver their goods/services as according to specifications? ]),"")</totalsRowFormula>
    </tableColumn>
    <tableColumn id="14" xr3:uid="{A6789F6F-4A3A-4FEC-BE89-D161FCF4230B}" name="Does the supplier deliver goods without damage? " totalsRowFunction="custom" dataDxfId="23" totalsRowDxfId="22">
      <totalsRowFormula>IFERROR(SUBTOTAL(101,AssessmentResults[Does the supplier deliver goods without damage? ]),"")</totalsRowFormula>
    </tableColumn>
    <tableColumn id="11" xr3:uid="{3A89FDB7-A2FA-46FA-9377-4AA8DC4A906C}" name="How satisfied are you with the delivery time the supplier provides?" totalsRowFunction="custom" dataDxfId="21" totalsRowDxfId="20">
      <totalsRowFormula>IFERROR(SUBTOTAL(101,AssessmentResults[How satisfied are you with the delivery time the supplier provides?]),"")</totalsRowFormula>
    </tableColumn>
    <tableColumn id="12" xr3:uid="{B5E3FA5D-C8E6-4373-BF1A-9CA2C9AC54A5}" name="Does the supplier deliver the agreed quantity when buying goods?" totalsRowFunction="custom" dataDxfId="19" totalsRowDxfId="18">
      <totalsRowFormula>IFERROR(SUBTOTAL(101,AssessmentResults[Does the supplier deliver the agreed quantity when buying goods?]),"")</totalsRowFormula>
    </tableColumn>
    <tableColumn id="16" xr3:uid="{4D499E11-8E42-4D23-A4D4-E2D52036571C}" name="Does the supplier deliver its goods/services within the agreed time? " totalsRowFunction="custom" dataDxfId="17" totalsRowDxfId="16">
      <totalsRowFormula>IFERROR(SUBTOTAL(101,AssessmentResults[Does the supplier deliver its goods/services within the agreed time? ]),"")</totalsRowFormula>
    </tableColumn>
    <tableColumn id="10" xr3:uid="{BF5A2B78-BB2B-4163-B5AB-A6CB276AA683}" name="How satisfied are you with the communication with the supplier?" totalsRowFunction="custom" dataDxfId="15" totalsRowDxfId="14">
      <totalsRowFormula>IFERROR(SUBTOTAL(101,AssessmentResults[How satisfied are you with the communication with the supplier?]),"")</totalsRowFormula>
    </tableColumn>
    <tableColumn id="17" xr3:uid="{EAE330D7-4B30-491D-A79E-706E31B0C6AB}" name="How comfortable are you with the suppliers Code of Conduct?" totalsRowFunction="custom" dataDxfId="13" totalsRowDxfId="12">
      <totalsRowFormula>IFERROR(SUBTOTAL(101,AssessmentResults[How comfortable are you with the suppliers Code of Conduct?]),"")</totalsRowFormula>
    </tableColumn>
    <tableColumn id="22" xr3:uid="{E608D747-3371-4F88-A355-FA7011283AB2}" name="Is the supplier adhering to rules and regulations?" totalsRowFunction="custom" dataDxfId="11" totalsRowDxfId="10">
      <totalsRowFormula>IFERROR(SUBTOTAL(101,AssessmentResults[Is the supplier adhering to rules and regulations?]),"")</totalsRowFormula>
    </tableColumn>
    <tableColumn id="24" xr3:uid="{154F3CE7-1F35-46D0-B965-288FFD5F1CCD}" name="Are the workers at the suppliers given fair payment and treatment?" totalsRowFunction="custom" dataDxfId="9" totalsRowDxfId="8">
      <totalsRowFormula>IFERROR(SUBTOTAL(101,AssessmentResults[Are the workers at the suppliers given fair payment and treatment?]),"")</totalsRowFormula>
    </tableColum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B37145-9BA9-4B2F-A37C-B4F2C09F594E}" name="SummarizedRatings" displayName="SummarizedRatings" ref="B19:T220" totalsRowCount="1" headerRowDxfId="48" dataDxfId="49" totalsRowDxfId="50">
  <autoFilter ref="B19:T219" xr:uid="{74B37145-9BA9-4B2F-A37C-B4F2C09F594E}"/>
  <tableColumns count="19">
    <tableColumn id="2" xr3:uid="{4294F8E7-2020-4181-8C76-B7637E83419D}" name="Supplier name" totalsRowLabel="Total (average)" dataDxfId="88" totalsRowDxfId="87">
      <calculatedColumnFormula>+IF('Assessment results'!C21="","",'Assessment results'!C21)</calculatedColumnFormula>
    </tableColumn>
    <tableColumn id="3" xr3:uid="{F89338DB-5335-4B7B-9295-2129888758C5}" name="Spend category" dataDxfId="86" totalsRowDxfId="85">
      <calculatedColumnFormula>+IF('Assessment results'!D21="","",'Assessment results'!D21)</calculatedColumnFormula>
    </tableColumn>
    <tableColumn id="4" xr3:uid="{E8EA314E-788F-4EF5-A37A-47DDFBABEA60}" name="Respondent name" dataDxfId="84" totalsRowDxfId="83">
      <calculatedColumnFormula>+IF('Assessment results'!E21="","",'Assessment results'!E21)</calculatedColumnFormula>
    </tableColumn>
    <tableColumn id="26" xr3:uid="{08DC065C-0A83-4692-9339-83BF872062C2}" name="Evaluation submit date" dataDxfId="82" totalsRowDxfId="81">
      <calculatedColumnFormula>+IF('Assessment results'!F21="","",'Assessment results'!F21)</calculatedColumnFormula>
    </tableColumn>
    <tableColumn id="25" xr3:uid="{E265E00A-D5D2-4BAC-804C-EF92563E24A5}" name="Evaluation submit year" dataDxfId="80" totalsRowDxfId="79">
      <calculatedColumnFormula>+IF('Assessment results'!G21="","",'Assessment results'!G21)</calculatedColumnFormula>
    </tableColumn>
    <tableColumn id="14" xr3:uid="{940AEA3F-0B79-44BC-80D0-3A5BAA19196C}" name="Evaluation submit year and month" dataDxfId="78" totalsRowDxfId="77">
      <calculatedColumnFormula>+IF('Assessment results'!H21="","",'Assessment results'!H21)</calculatedColumnFormula>
    </tableColumn>
    <tableColumn id="13" xr3:uid="{6BD9D932-BFFE-4070-90BF-133269F2C976}" name="Overall" totalsRowFunction="custom" dataDxfId="76" totalsRowDxfId="75">
      <calculatedColumnFormula>+IFERROR(AVERAGEIFS('Assessment results'!$I21:$U21,'Assessment results'!$I$18:$U$18,H$19),"")</calculatedColumnFormula>
      <totalsRowFormula>IFERROR(SUBTOTAL(101,SummarizedRatings[Overall]),"")</totalsRowFormula>
    </tableColumn>
    <tableColumn id="1" xr3:uid="{928E84FA-6097-4E86-9634-2759DC2D4E0D}" name="Price &amp; Cost" totalsRowFunction="custom" dataDxfId="74" totalsRowDxfId="73">
      <calculatedColumnFormula>+IFERROR(AVERAGEIFS('Assessment results'!$I21:$U21,'Assessment results'!$I$18:$U$18,I$19),"")</calculatedColumnFormula>
      <totalsRowFormula>IFERROR(SUBTOTAL(101,SummarizedRatings[Price &amp; Cost]),"")</totalsRowFormula>
    </tableColumn>
    <tableColumn id="5" xr3:uid="{81EB7345-A750-4F0B-8668-A47091C6BC46}" name="Quality" totalsRowFunction="custom" dataDxfId="72" totalsRowDxfId="71">
      <calculatedColumnFormula>+IFERROR(AVERAGEIFS('Assessment results'!$I21:$U21,'Assessment results'!$I$18:$U$18,J$19),"")</calculatedColumnFormula>
      <totalsRowFormula>IFERROR(SUBTOTAL(101,SummarizedRatings[Quality]),"")</totalsRowFormula>
    </tableColumn>
    <tableColumn id="6" xr3:uid="{087C99E0-AFE9-4C34-9B6A-962F4EE2BAEC}" name="Service, Delivery &amp; Quantity" totalsRowFunction="custom" dataDxfId="70" totalsRowDxfId="69">
      <calculatedColumnFormula>+IFERROR(AVERAGEIFS('Assessment results'!$I21:$U21,'Assessment results'!$I$18:$U$18,K$19),"")</calculatedColumnFormula>
      <totalsRowFormula>IFERROR(SUBTOTAL(101,SummarizedRatings[Service, Delivery &amp; Quantity]),"")</totalsRowFormula>
    </tableColumn>
    <tableColumn id="7" xr3:uid="{B6A39FA1-2461-4A89-8657-5FAB04140F77}" name="Communication" totalsRowFunction="custom" dataDxfId="68" totalsRowDxfId="67">
      <calculatedColumnFormula>+IFERROR(AVERAGEIFS('Assessment results'!$I21:$U21,'Assessment results'!$I$18:$U$18,L$19),"")</calculatedColumnFormula>
      <totalsRowFormula>IFERROR(SUBTOTAL(101,SummarizedRatings[Communication]),"")</totalsRowFormula>
    </tableColumn>
    <tableColumn id="24" xr3:uid="{EA4E9760-7ECB-42FA-9ABD-74FE9CF04695}" name="Compliance" totalsRowFunction="custom" dataDxfId="66" totalsRowDxfId="65">
      <calculatedColumnFormula>+IFERROR(AVERAGEIFS('Assessment results'!$I21:$U21,'Assessment results'!$I$18:$U$18,M$19),"")</calculatedColumnFormula>
      <totalsRowFormula>IFERROR(SUBTOTAL(101,SummarizedRatings[Compliance]),"")</totalsRowFormula>
    </tableColumn>
    <tableColumn id="8" xr3:uid="{137DF018-A8D5-4393-BEC0-DC302BD8A502}" name="Sustainability" totalsRowFunction="custom" dataDxfId="64" totalsRowDxfId="63">
      <calculatedColumnFormula>+IFERROR(AVERAGEIFS('Assessment results'!$I21:$U21,'Assessment results'!$I$18:$U$18,N$19),"")</calculatedColumnFormula>
      <totalsRowFormula>IFERROR(SUBTOTAL(101,SummarizedRatings[Sustainability]),"")</totalsRowFormula>
    </tableColumn>
    <tableColumn id="21" xr3:uid="{5334E966-DD67-46A6-89BA-7F0305F2C167}" name="Payment terms" totalsRowFunction="custom" dataDxfId="62" totalsRowDxfId="61">
      <calculatedColumnFormula>+IFERROR(AVERAGEIFS('Assessment results'!$I21:$U21,'Assessment results'!$I$18:$U$18,O$19),"")</calculatedColumnFormula>
      <totalsRowFormula>IFERROR(SUBTOTAL(101,SummarizedRatings[Payment terms]),"")</totalsRowFormula>
    </tableColumn>
    <tableColumn id="22" xr3:uid="{B0CC4DB4-0293-47DE-8799-CA7192E02495}" name="Certifications" totalsRowFunction="custom" dataDxfId="60" totalsRowDxfId="59">
      <calculatedColumnFormula>+IFERROR(AVERAGEIFS('Assessment results'!$I21:$U21,'Assessment results'!$I$18:$U$18,P$19),"")</calculatedColumnFormula>
      <totalsRowFormula>IFERROR(SUBTOTAL(101,SummarizedRatings[Certifications]),"")</totalsRowFormula>
    </tableColumn>
    <tableColumn id="23" xr3:uid="{D8463726-29B3-4138-82A7-BDA0BDB72E37}" name="Value additions" totalsRowFunction="custom" dataDxfId="58" totalsRowDxfId="57">
      <calculatedColumnFormula>+IFERROR(AVERAGEIFS('Assessment results'!$I21:$U21,'Assessment results'!$I$18:$U$18,Q$19),"")</calculatedColumnFormula>
      <totalsRowFormula>IFERROR(SUBTOTAL(101,SummarizedRatings[Value additions]),"")</totalsRowFormula>
    </tableColumn>
    <tableColumn id="20" xr3:uid="{2B4CA41B-0760-4EE6-A3E3-5150FDFC197D}" name="Innovation" totalsRowFunction="custom" dataDxfId="56" totalsRowDxfId="55">
      <calculatedColumnFormula>+IFERROR(AVERAGEIFS('Assessment results'!$I21:$U21,'Assessment results'!$I$18:$U$18,R$19),"")</calculatedColumnFormula>
      <totalsRowFormula>IFERROR(SUBTOTAL(101,SummarizedRatings[Innovation]),"")</totalsRowFormula>
    </tableColumn>
    <tableColumn id="19" xr3:uid="{07B9C528-DD0B-46F5-B148-6CB5BCBC5884}" name="Financial health" totalsRowFunction="custom" dataDxfId="54" totalsRowDxfId="53">
      <calculatedColumnFormula>+IFERROR(AVERAGEIFS('Assessment results'!$I21:$U21,'Assessment results'!$I$18:$U$18,S$19),"")</calculatedColumnFormula>
      <totalsRowFormula>IFERROR(SUBTOTAL(101,SummarizedRatings[Financial health]),"")</totalsRowFormula>
    </tableColumn>
    <tableColumn id="9" xr3:uid="{A3593D65-DC4E-42B0-A9C4-D31AA997849D}" name="Total average rating" totalsRowFunction="average" dataDxfId="52" totalsRowDxfId="51">
      <calculatedColumnFormula>+IFERROR(AVERAGE('Assessment results'!$I21:$U21),"")</calculatedColumnFormula>
    </tableColumn>
  </tableColumns>
  <tableStyleInfo name="TableStyleMedium5"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2EE872-91ED-4D15-9DEF-E297159AD67F}" name="Questionnaire" displayName="Questionnaire" ref="B12:G25" totalsRowShown="0" headerRowDxfId="104" dataDxfId="105">
  <tableColumns count="6">
    <tableColumn id="1" xr3:uid="{EC3790AB-4DAD-4CC0-B8D5-993DF66F670E}" name="Performance indicator" dataDxfId="111"/>
    <tableColumn id="2" xr3:uid="{F7957834-7925-47DD-A07B-5A6BCDA35E47}" name="Question #" dataDxfId="110"/>
    <tableColumn id="3" xr3:uid="{1668A03D-5B93-43DB-9542-8DC9E38ED9F9}" name="Question ID" dataDxfId="109">
      <calculatedColumnFormula>+B13&amp; " ["&amp;C13&amp;"]"</calculatedColumnFormula>
    </tableColumn>
    <tableColumn id="4" xr3:uid="{CE67307B-CB65-4701-827E-ADF15C592117}" name="Question" dataDxfId="108"/>
    <tableColumn id="5" xr3:uid="{BAAD7372-D851-4A91-8514-30F37D699742}" name="Type of answer" dataDxfId="107"/>
    <tableColumn id="6" xr3:uid="{C43FBCE7-3D28-4C4A-8992-B128189AE05D}" name="Answer" dataDxfId="106"/>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AAD418E-3E44-4D99-ADBF-9648A6E9A0EA}" name="RatingInterval" displayName="RatingInterval" ref="B7:B12" totalsRowShown="0" headerRowDxfId="114" dataDxfId="119" tableBorderDxfId="138">
  <tableColumns count="1">
    <tableColumn id="1" xr3:uid="{1766D426-A132-49AF-B65E-F05474C24064}" name="Rating interval" dataDxfId="12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EA508D4-D041-4B55-9DE6-34D2AB64AACA}" name="SelectOption" displayName="SelectOption" ref="D7:D12" totalsRowShown="0" headerRowDxfId="113" dataDxfId="117" tableBorderDxfId="137">
  <tableColumns count="1">
    <tableColumn id="1" xr3:uid="{9726AF8C-A926-4564-BF29-665EAA7F1D8D}" name="Select option" dataDxfId="11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46D96F-8B1D-4614-ABC8-032E9681416D}" name="PerformanceIndicators" displayName="PerformanceIndicators" ref="F7:F19" totalsRowShown="0" headerRowDxfId="112" dataDxfId="115" tableBorderDxfId="136">
  <tableColumns count="1">
    <tableColumn id="1" xr3:uid="{7D25EB2E-117A-442F-9E97-2F277CAB966E}" name="Performance indicators" dataDxfId="116"/>
  </tableColumns>
  <tableStyleInfo name="TableStyleMedium2" showFirstColumn="0" showLastColumn="0" showRowStripes="1" showColumnStripes="0"/>
</table>
</file>

<file path=xl/theme/theme1.xml><?xml version="1.0" encoding="utf-8"?>
<a:theme xmlns:a="http://schemas.openxmlformats.org/drawingml/2006/main" name="2019 - Ignite v1">
  <a:themeElements>
    <a:clrScheme name="Ignite - blue text">
      <a:dk1>
        <a:srgbClr val="18243F"/>
      </a:dk1>
      <a:lt1>
        <a:srgbClr val="FFFFFF"/>
      </a:lt1>
      <a:dk2>
        <a:srgbClr val="FFFFFF"/>
      </a:dk2>
      <a:lt2>
        <a:srgbClr val="FFFFFF"/>
      </a:lt2>
      <a:accent1>
        <a:srgbClr val="18243F"/>
      </a:accent1>
      <a:accent2>
        <a:srgbClr val="153559"/>
      </a:accent2>
      <a:accent3>
        <a:srgbClr val="E9425E"/>
      </a:accent3>
      <a:accent4>
        <a:srgbClr val="3C6FE9"/>
      </a:accent4>
      <a:accent5>
        <a:srgbClr val="31B096"/>
      </a:accent5>
      <a:accent6>
        <a:srgbClr val="EBAF41"/>
      </a:accent6>
      <a:hlink>
        <a:srgbClr val="E9425E"/>
      </a:hlink>
      <a:folHlink>
        <a:srgbClr val="E9425E"/>
      </a:folHlink>
    </a:clrScheme>
    <a:fontScheme name="Ignite - Halcom">
      <a:majorFont>
        <a:latin typeface="Halcom ExtraBold"/>
        <a:ea typeface=""/>
        <a:cs typeface=""/>
      </a:majorFont>
      <a:minorFont>
        <a:latin typeface="Halcom"/>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chemeClr val="tx1"/>
          </a:solidFill>
        </a:ln>
      </a:spPr>
      <a:bodyPr rtlCol="0" anchor="ctr"/>
      <a:lstStyle>
        <a:defPPr algn="ctr">
          <a:defRPr dirty="0" err="1" smtClean="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txDef>
      <a:spPr/>
      <a:bodyPr wrap="square" lIns="90000" tIns="46800" rIns="90000" rtlCol="0">
        <a:noAutofit/>
      </a:bodyPr>
      <a:lstStyle>
        <a:defPPr marL="0" indent="0">
          <a:buNone/>
          <a:defRPr dirty="0" err="1" smtClean="0"/>
        </a:defPPr>
      </a:lstStyle>
    </a:txDef>
  </a:objectDefaults>
  <a:extraClrSchemeLst/>
  <a:extLst>
    <a:ext uri="{05A4C25C-085E-4340-85A3-A5531E510DB2}">
      <thm15:themeFamily xmlns:thm15="http://schemas.microsoft.com/office/thememl/2012/main" name="2019 - Ignite v1" id="{FC4C6FDA-625F-4710-B74A-645733F09A78}" vid="{81A023E5-65CE-465F-9623-45DA81BBD4A3}"/>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kodiakhub.com/meetings/richard-teuchler/round-robin-website-calendar-bookings"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hyperlink" Target="https://www.kodiakhub.com/meetings/richard-teuchler/round-robin-website-calendar-bookings" TargetMode="External"/><Relationship Id="rId6" Type="http://schemas.microsoft.com/office/2007/relationships/slicer" Target="../slicers/slicer1.xml"/><Relationship Id="rId5" Type="http://schemas.openxmlformats.org/officeDocument/2006/relationships/table" Target="../tables/table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kodiakhub.com/meetings/richard-teuchler/round-robin-website-calendar-bookings" TargetMode="External"/><Relationship Id="rId5" Type="http://schemas.microsoft.com/office/2007/relationships/slicer" Target="../slicers/slicer2.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kodiakhub.com/meetings/richard-teuchler/round-robin-website-calendar-bookings" TargetMode="Externa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s://www.kodiakhub.com/meetings/richard-teuchler/round-robin-website-calendar-bookings"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kodiakhub.com/meetings/richard-teuchler/round-robin-website-calendar-bookings" TargetMode="External"/><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drawing" Target="../drawings/drawing7.xml"/><Relationship Id="rId7" Type="http://schemas.openxmlformats.org/officeDocument/2006/relationships/table" Target="../tables/table7.xml"/><Relationship Id="rId2" Type="http://schemas.openxmlformats.org/officeDocument/2006/relationships/printerSettings" Target="../printerSettings/printerSettings7.bin"/><Relationship Id="rId1" Type="http://schemas.openxmlformats.org/officeDocument/2006/relationships/hyperlink" Target="https://www.kodiakhub.com/meetings/richard-teuchler/round-robin-website-calendar-bookings" TargetMode="Externa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80D4C-4EB6-4BBF-9DCB-326AE994A799}">
  <sheetPr>
    <tabColor rgb="FF323232"/>
  </sheetPr>
  <dimension ref="A1:AR28"/>
  <sheetViews>
    <sheetView showGridLines="0" tabSelected="1" zoomScale="85" zoomScaleNormal="85" workbookViewId="0">
      <pane ySplit="7" topLeftCell="A8" activePane="bottomLeft" state="frozen"/>
      <selection pane="bottomLeft" activeCell="K9" sqref="K9"/>
    </sheetView>
  </sheetViews>
  <sheetFormatPr baseColWidth="10" defaultColWidth="8.6640625" defaultRowHeight="14"/>
  <cols>
    <col min="1" max="1" width="2.1640625" style="27" customWidth="1"/>
    <col min="2" max="2" width="5.1640625" style="28" customWidth="1"/>
    <col min="3" max="3" width="134.5" style="27" customWidth="1"/>
    <col min="4" max="4" width="49.1640625" style="27" customWidth="1"/>
    <col min="5" max="44" width="8.6640625" style="27"/>
    <col min="45" max="16384" width="8.6640625" style="1"/>
  </cols>
  <sheetData>
    <row r="1" spans="1:44" s="3" customFormat="1" ht="13">
      <c r="A1" s="127"/>
      <c r="B1" s="128"/>
      <c r="C1" s="127"/>
      <c r="D1" s="127"/>
      <c r="E1" s="127"/>
      <c r="F1" s="127"/>
      <c r="G1" s="127"/>
      <c r="H1" s="127"/>
      <c r="I1" s="127"/>
      <c r="J1" s="127"/>
      <c r="K1" s="127"/>
      <c r="L1" s="127"/>
      <c r="M1" s="127"/>
      <c r="N1" s="127"/>
      <c r="O1" s="127"/>
      <c r="P1" s="127"/>
      <c r="Q1" s="127"/>
      <c r="R1" s="127"/>
      <c r="S1" s="127"/>
      <c r="T1" s="127"/>
      <c r="U1" s="127"/>
      <c r="V1" s="127"/>
      <c r="W1" s="127"/>
      <c r="X1" s="127"/>
      <c r="Y1" s="127"/>
      <c r="Z1" s="127"/>
      <c r="AA1" s="127"/>
      <c r="AB1" s="127"/>
      <c r="AC1" s="127"/>
      <c r="AD1" s="127"/>
      <c r="AE1" s="127"/>
      <c r="AF1" s="127"/>
      <c r="AG1" s="127"/>
      <c r="AH1" s="127"/>
      <c r="AI1" s="127"/>
      <c r="AJ1" s="127"/>
      <c r="AK1" s="127"/>
      <c r="AL1" s="127"/>
      <c r="AM1" s="127"/>
      <c r="AN1" s="127"/>
      <c r="AO1" s="127"/>
      <c r="AP1" s="127"/>
      <c r="AQ1" s="127"/>
      <c r="AR1" s="127"/>
    </row>
    <row r="2" spans="1:44" ht="56" customHeight="1">
      <c r="B2" s="148" t="s">
        <v>146</v>
      </c>
      <c r="C2" s="148"/>
      <c r="D2" s="18"/>
    </row>
    <row r="3" spans="1:44" ht="66" customHeight="1">
      <c r="B3" s="141" t="s">
        <v>149</v>
      </c>
      <c r="C3" s="141"/>
      <c r="D3" s="18"/>
    </row>
    <row r="4" spans="1:44" ht="15">
      <c r="B4" s="21"/>
      <c r="C4" s="18"/>
      <c r="D4" s="18"/>
    </row>
    <row r="5" spans="1:44" ht="15">
      <c r="B5" s="12" t="s">
        <v>0</v>
      </c>
      <c r="C5" s="136"/>
      <c r="D5" s="22"/>
    </row>
    <row r="6" spans="1:44" s="2" customFormat="1" ht="13">
      <c r="A6" s="129"/>
      <c r="B6" s="16"/>
      <c r="C6" s="15"/>
      <c r="D6" s="15"/>
      <c r="E6" s="129"/>
      <c r="F6" s="129"/>
      <c r="G6" s="129"/>
      <c r="H6" s="129"/>
      <c r="I6" s="129"/>
      <c r="J6" s="129"/>
      <c r="K6" s="129"/>
      <c r="L6" s="129"/>
      <c r="M6" s="129"/>
      <c r="N6" s="129"/>
      <c r="O6" s="129"/>
      <c r="P6" s="129"/>
      <c r="Q6" s="129"/>
      <c r="R6" s="129"/>
      <c r="S6" s="129"/>
      <c r="T6" s="129"/>
      <c r="U6" s="129"/>
      <c r="V6" s="129"/>
      <c r="W6" s="129"/>
      <c r="X6" s="129"/>
      <c r="Y6" s="129"/>
      <c r="Z6" s="129"/>
      <c r="AA6" s="129"/>
      <c r="AB6" s="129"/>
      <c r="AC6" s="129"/>
      <c r="AD6" s="129"/>
      <c r="AE6" s="129"/>
      <c r="AF6" s="129"/>
      <c r="AG6" s="129"/>
      <c r="AH6" s="129"/>
      <c r="AI6" s="129"/>
      <c r="AJ6" s="129"/>
      <c r="AK6" s="129"/>
      <c r="AL6" s="129"/>
      <c r="AM6" s="129"/>
      <c r="AN6" s="129"/>
      <c r="AO6" s="129"/>
      <c r="AP6" s="129"/>
      <c r="AQ6" s="129"/>
      <c r="AR6" s="129"/>
    </row>
    <row r="7" spans="1:44">
      <c r="B7" s="45" t="s">
        <v>6</v>
      </c>
      <c r="C7" s="58" t="s">
        <v>1</v>
      </c>
      <c r="D7" s="58" t="s">
        <v>4</v>
      </c>
    </row>
    <row r="8" spans="1:44" ht="154" customHeight="1">
      <c r="B8" s="130">
        <v>1</v>
      </c>
      <c r="C8" s="131" t="s">
        <v>138</v>
      </c>
      <c r="D8" s="132" t="s">
        <v>102</v>
      </c>
    </row>
    <row r="9" spans="1:44" ht="104">
      <c r="B9" s="130" t="s">
        <v>111</v>
      </c>
      <c r="C9" s="131" t="s">
        <v>139</v>
      </c>
      <c r="D9" s="132" t="s">
        <v>103</v>
      </c>
    </row>
    <row r="10" spans="1:44" ht="77" customHeight="1">
      <c r="B10" s="130" t="s">
        <v>112</v>
      </c>
      <c r="C10" s="131" t="s">
        <v>140</v>
      </c>
      <c r="D10" s="133" t="s">
        <v>130</v>
      </c>
    </row>
    <row r="11" spans="1:44" ht="176" customHeight="1">
      <c r="B11" s="130" t="s">
        <v>129</v>
      </c>
      <c r="C11" s="131" t="s">
        <v>141</v>
      </c>
      <c r="D11" s="132" t="s">
        <v>110</v>
      </c>
    </row>
    <row r="12" spans="1:44" ht="48" customHeight="1">
      <c r="B12" s="130">
        <v>3</v>
      </c>
      <c r="C12" s="131" t="s">
        <v>142</v>
      </c>
      <c r="D12" s="133" t="s">
        <v>113</v>
      </c>
    </row>
    <row r="13" spans="1:44" ht="76" customHeight="1">
      <c r="B13" s="130">
        <v>4</v>
      </c>
      <c r="C13" s="131" t="s">
        <v>143</v>
      </c>
      <c r="D13" s="132" t="s">
        <v>8</v>
      </c>
    </row>
    <row r="14" spans="1:44" ht="64" customHeight="1">
      <c r="B14" s="130"/>
      <c r="C14" s="131" t="s">
        <v>144</v>
      </c>
      <c r="D14" s="134"/>
    </row>
    <row r="15" spans="1:44">
      <c r="B15" s="16"/>
      <c r="C15" s="15"/>
      <c r="D15" s="15"/>
    </row>
    <row r="16" spans="1:44">
      <c r="B16" s="29"/>
      <c r="C16" s="135"/>
      <c r="D16" s="135"/>
    </row>
    <row r="17" spans="2:4">
      <c r="B17" s="29"/>
      <c r="C17" s="135"/>
      <c r="D17" s="135"/>
    </row>
    <row r="18" spans="2:4">
      <c r="B18" s="29"/>
      <c r="C18" s="135"/>
      <c r="D18" s="135"/>
    </row>
    <row r="19" spans="2:4">
      <c r="B19" s="29"/>
      <c r="C19" s="135"/>
      <c r="D19" s="135"/>
    </row>
    <row r="20" spans="2:4">
      <c r="B20" s="29"/>
      <c r="C20" s="135"/>
      <c r="D20" s="135"/>
    </row>
    <row r="21" spans="2:4">
      <c r="B21" s="29"/>
      <c r="C21" s="135"/>
      <c r="D21" s="135"/>
    </row>
    <row r="22" spans="2:4">
      <c r="B22" s="29"/>
      <c r="C22" s="135"/>
      <c r="D22" s="135"/>
    </row>
    <row r="23" spans="2:4">
      <c r="B23" s="29"/>
      <c r="C23" s="135"/>
      <c r="D23" s="135"/>
    </row>
    <row r="24" spans="2:4">
      <c r="B24" s="29"/>
      <c r="C24" s="135"/>
      <c r="D24" s="135"/>
    </row>
    <row r="25" spans="2:4">
      <c r="B25" s="29"/>
      <c r="C25" s="135"/>
      <c r="D25" s="135"/>
    </row>
    <row r="26" spans="2:4">
      <c r="B26" s="29"/>
      <c r="C26" s="135"/>
      <c r="D26" s="135"/>
    </row>
    <row r="27" spans="2:4">
      <c r="B27" s="29"/>
      <c r="C27" s="135"/>
      <c r="D27" s="135"/>
    </row>
    <row r="28" spans="2:4">
      <c r="B28" s="29"/>
      <c r="C28" s="135"/>
      <c r="D28" s="135"/>
    </row>
  </sheetData>
  <mergeCells count="2">
    <mergeCell ref="B3:C3"/>
    <mergeCell ref="B2:C2"/>
  </mergeCells>
  <hyperlinks>
    <hyperlink ref="D13" location="Parameters!A1" display="Parameters" xr:uid="{466DF238-E548-4671-96FF-F7AE6F68F4ED}"/>
    <hyperlink ref="D8" location="'Assessment results'!A1" display="'Assessment results'" xr:uid="{F8B534BE-B0BC-4A93-831A-57C7153D8CCF}"/>
    <hyperlink ref="D9" location="'Summarized ratings - Table'!A1" display="'Summarized ratings - Table'" xr:uid="{FFB47AFE-7752-47B9-8408-AC19D234F06F}"/>
    <hyperlink ref="D11" location="'Summarized ratings - Charts'!A1" display="'Summarized ratings - Charts'" xr:uid="{BC278481-3EA9-4074-BE6F-4E9BA9A4D4B4}"/>
    <hyperlink ref="D12" location="Questionnaire!A1" display="Questionnaire" xr:uid="{2BB3D745-6A62-4185-A61C-7BC6865FE836}"/>
    <hyperlink ref="D10" location="'Summarized ratings - Comparison'!A1" display="'Summarized ratings - Comparison'" xr:uid="{EDFCA7A0-3C88-4146-BF41-AED51424F71B}"/>
    <hyperlink ref="B2:C2" r:id="rId1" display="Want to Level Up Your Supplier Assessments? Click Here to Talk!" xr:uid="{DD16345F-9081-1740-B7D3-5291EC6898AA}"/>
  </hyperlinks>
  <pageMargins left="0.7" right="0.7" top="0.75" bottom="0.75" header="0.3" footer="0.3"/>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482B-3E7E-4DC1-A614-4A20886A9A5A}">
  <sheetPr>
    <tabColor rgb="FF8D7AC8"/>
  </sheetPr>
  <dimension ref="A1:AL223"/>
  <sheetViews>
    <sheetView showGridLines="0" zoomScale="129" zoomScaleNormal="129" workbookViewId="0">
      <pane xSplit="8" ySplit="20" topLeftCell="I21" activePane="bottomRight" state="frozen"/>
      <selection activeCell="G86" sqref="G86"/>
      <selection pane="topRight" activeCell="G86" sqref="G86"/>
      <selection pane="bottomLeft" activeCell="G86" sqref="G86"/>
      <selection pane="bottomRight" activeCell="J4" sqref="J4"/>
    </sheetView>
  </sheetViews>
  <sheetFormatPr baseColWidth="10" defaultColWidth="8.6640625" defaultRowHeight="14" outlineLevelRow="1"/>
  <cols>
    <col min="1" max="1" width="2.1640625" style="27" customWidth="1"/>
    <col min="2" max="2" width="4" style="28" customWidth="1"/>
    <col min="3" max="3" width="11.1640625" style="27" customWidth="1"/>
    <col min="4" max="6" width="10.1640625" style="27" customWidth="1"/>
    <col min="7" max="7" width="9.5" style="27" customWidth="1"/>
    <col min="8" max="8" width="18.5" style="27" customWidth="1"/>
    <col min="9" max="9" width="10.5" style="54" customWidth="1"/>
    <col min="10" max="10" width="12.5" style="54" customWidth="1"/>
    <col min="11" max="11" width="16.6640625" style="54" customWidth="1"/>
    <col min="12" max="12" width="17.6640625" style="54" customWidth="1"/>
    <col min="13" max="13" width="16.83203125" style="54" customWidth="1"/>
    <col min="14" max="14" width="11" style="54" customWidth="1"/>
    <col min="15" max="15" width="13.6640625" style="54" customWidth="1"/>
    <col min="16" max="16" width="14.83203125" style="54" customWidth="1"/>
    <col min="17" max="17" width="15.5" style="27" customWidth="1"/>
    <col min="18" max="18" width="14.33203125" style="54" customWidth="1"/>
    <col min="19" max="19" width="12.6640625" style="54" customWidth="1"/>
    <col min="20" max="20" width="10.6640625" style="54" customWidth="1"/>
    <col min="21" max="21" width="14.33203125" style="54" customWidth="1"/>
    <col min="22" max="22" width="10" style="54" customWidth="1"/>
    <col min="23" max="23" width="12.83203125" style="54" customWidth="1"/>
    <col min="24" max="38" width="8.6640625" style="27"/>
    <col min="39" max="16384" width="8.6640625" style="1"/>
  </cols>
  <sheetData>
    <row r="1" spans="1:38" s="5" customFormat="1" ht="12">
      <c r="A1" s="15"/>
      <c r="B1" s="16"/>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row>
    <row r="2" spans="1:38" s="4" customFormat="1" ht="22">
      <c r="A2" s="18"/>
      <c r="B2" s="147" t="s">
        <v>147</v>
      </c>
      <c r="C2" s="147"/>
      <c r="D2" s="147"/>
      <c r="E2" s="147"/>
      <c r="F2" s="147"/>
      <c r="G2" s="147"/>
      <c r="H2" s="147"/>
      <c r="I2" s="147"/>
      <c r="J2" s="147"/>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row>
    <row r="3" spans="1:38" s="4" customFormat="1" ht="15">
      <c r="A3" s="18"/>
      <c r="B3" s="20"/>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row>
    <row r="4" spans="1:38" s="4" customFormat="1">
      <c r="A4" s="18"/>
      <c r="B4" s="21"/>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row>
    <row r="5" spans="1:38" s="4" customFormat="1" ht="15">
      <c r="A5" s="18"/>
      <c r="B5" s="12" t="s">
        <v>75</v>
      </c>
      <c r="C5" s="13"/>
      <c r="D5" s="13"/>
      <c r="E5" s="13"/>
      <c r="F5" s="13"/>
      <c r="G5" s="13"/>
      <c r="H5" s="13"/>
      <c r="I5" s="13"/>
      <c r="J5" s="13"/>
      <c r="K5" s="13"/>
      <c r="L5" s="22"/>
      <c r="M5" s="22"/>
      <c r="N5" s="22"/>
      <c r="O5" s="22"/>
      <c r="P5" s="22"/>
      <c r="Q5" s="22"/>
      <c r="R5" s="22"/>
      <c r="S5" s="22"/>
      <c r="T5" s="22"/>
      <c r="U5" s="22"/>
      <c r="V5" s="18"/>
      <c r="W5" s="18"/>
      <c r="X5" s="18"/>
      <c r="Y5" s="18"/>
      <c r="Z5" s="18"/>
      <c r="AA5" s="18"/>
      <c r="AB5" s="18"/>
      <c r="AC5" s="18"/>
      <c r="AD5" s="18"/>
      <c r="AE5" s="18"/>
      <c r="AF5" s="18"/>
      <c r="AG5" s="18"/>
      <c r="AH5" s="18"/>
      <c r="AI5" s="18"/>
      <c r="AJ5" s="18"/>
      <c r="AK5" s="18"/>
      <c r="AL5" s="18"/>
    </row>
    <row r="6" spans="1:38" s="5" customFormat="1" ht="12">
      <c r="A6" s="15"/>
      <c r="B6" s="16"/>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row>
    <row r="7" spans="1:38" s="5" customFormat="1" ht="12">
      <c r="A7" s="15"/>
      <c r="B7" s="49" t="s">
        <v>78</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row>
    <row r="8" spans="1:38" s="5" customFormat="1" ht="12">
      <c r="A8" s="15"/>
      <c r="B8" s="16"/>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row>
    <row r="9" spans="1:38" s="5" customFormat="1" ht="12">
      <c r="A9" s="15"/>
      <c r="B9" s="16"/>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row>
    <row r="10" spans="1:38" s="5" customFormat="1" ht="12">
      <c r="A10" s="15"/>
      <c r="B10" s="16"/>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row>
    <row r="11" spans="1:38" s="5" customFormat="1" ht="12">
      <c r="A11" s="15"/>
      <c r="B11" s="16"/>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row>
    <row r="12" spans="1:38" s="5" customFormat="1" ht="12">
      <c r="A12" s="15"/>
      <c r="B12" s="16"/>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row>
    <row r="13" spans="1:38" s="5" customFormat="1" ht="12">
      <c r="A13" s="15"/>
      <c r="B13" s="16"/>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row>
    <row r="14" spans="1:38" s="5" customFormat="1" ht="12">
      <c r="A14" s="15"/>
      <c r="B14" s="16"/>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row>
    <row r="15" spans="1:38" s="5" customFormat="1" ht="13" thickBot="1">
      <c r="A15" s="15"/>
      <c r="B15" s="16"/>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row>
    <row r="16" spans="1:38" s="4" customFormat="1" ht="15" thickBot="1">
      <c r="A16" s="18"/>
      <c r="B16" s="85" t="s">
        <v>27</v>
      </c>
      <c r="C16" s="65"/>
      <c r="D16" s="66"/>
      <c r="E16" s="66"/>
      <c r="F16" s="66"/>
      <c r="G16" s="66"/>
      <c r="H16" s="104"/>
      <c r="I16" s="65" t="s">
        <v>135</v>
      </c>
      <c r="J16" s="66"/>
      <c r="K16" s="66"/>
      <c r="L16" s="66"/>
      <c r="M16" s="66"/>
      <c r="N16" s="66"/>
      <c r="O16" s="66"/>
      <c r="P16" s="66"/>
      <c r="Q16" s="66"/>
      <c r="R16" s="66"/>
      <c r="S16" s="66"/>
      <c r="T16" s="66"/>
      <c r="U16" s="104"/>
      <c r="V16" s="18"/>
      <c r="W16" s="18"/>
      <c r="X16" s="18"/>
      <c r="Y16" s="18"/>
      <c r="Z16" s="18"/>
      <c r="AA16" s="18"/>
      <c r="AB16" s="18"/>
      <c r="AC16" s="18"/>
      <c r="AD16" s="18"/>
      <c r="AE16" s="18"/>
      <c r="AF16" s="18"/>
      <c r="AG16" s="18"/>
      <c r="AH16" s="18"/>
      <c r="AI16" s="18"/>
      <c r="AJ16" s="18"/>
      <c r="AK16" s="18"/>
      <c r="AL16" s="18"/>
    </row>
    <row r="17" spans="1:38" s="4" customFormat="1">
      <c r="A17" s="18"/>
      <c r="B17" s="23"/>
      <c r="C17" s="23"/>
      <c r="D17" s="23"/>
      <c r="E17" s="23"/>
      <c r="F17" s="23"/>
      <c r="G17" s="23"/>
      <c r="H17" s="23"/>
      <c r="I17" s="23"/>
      <c r="J17" s="23"/>
      <c r="K17" s="23"/>
      <c r="L17" s="23"/>
      <c r="M17" s="23"/>
      <c r="N17" s="23"/>
      <c r="O17" s="23"/>
      <c r="P17" s="23"/>
      <c r="Q17" s="23"/>
      <c r="R17" s="23"/>
      <c r="S17" s="23"/>
      <c r="T17" s="23"/>
      <c r="U17" s="23"/>
      <c r="V17" s="18"/>
      <c r="W17" s="18"/>
      <c r="X17" s="18"/>
      <c r="Y17" s="18"/>
      <c r="Z17" s="18"/>
      <c r="AA17" s="18"/>
      <c r="AB17" s="18"/>
      <c r="AC17" s="18"/>
      <c r="AD17" s="18"/>
      <c r="AE17" s="18"/>
      <c r="AF17" s="18"/>
      <c r="AG17" s="18"/>
      <c r="AH17" s="18"/>
      <c r="AI17" s="18"/>
      <c r="AJ17" s="18"/>
      <c r="AK17" s="18"/>
      <c r="AL17" s="18"/>
    </row>
    <row r="18" spans="1:38" s="6" customFormat="1" ht="53">
      <c r="A18" s="86"/>
      <c r="B18" s="33"/>
      <c r="C18" s="33"/>
      <c r="D18" s="33"/>
      <c r="E18" s="33"/>
      <c r="F18" s="33"/>
      <c r="G18" s="33"/>
      <c r="H18" s="64" t="s">
        <v>68</v>
      </c>
      <c r="I18" s="126" t="s">
        <v>11</v>
      </c>
      <c r="J18" s="126" t="s">
        <v>11</v>
      </c>
      <c r="K18" s="126" t="s">
        <v>40</v>
      </c>
      <c r="L18" s="126" t="s">
        <v>13</v>
      </c>
      <c r="M18" s="126" t="s">
        <v>13</v>
      </c>
      <c r="N18" s="126" t="s">
        <v>13</v>
      </c>
      <c r="O18" s="126" t="s">
        <v>51</v>
      </c>
      <c r="P18" s="126" t="s">
        <v>51</v>
      </c>
      <c r="Q18" s="126" t="s">
        <v>51</v>
      </c>
      <c r="R18" s="126" t="s">
        <v>52</v>
      </c>
      <c r="S18" s="126" t="s">
        <v>37</v>
      </c>
      <c r="T18" s="126" t="s">
        <v>37</v>
      </c>
      <c r="U18" s="126" t="s">
        <v>37</v>
      </c>
      <c r="V18" s="86"/>
      <c r="W18" s="86"/>
      <c r="X18" s="86"/>
      <c r="Y18" s="86"/>
      <c r="Z18" s="86"/>
      <c r="AA18" s="86"/>
      <c r="AB18" s="86"/>
      <c r="AC18" s="86"/>
      <c r="AD18" s="86"/>
      <c r="AE18" s="86"/>
      <c r="AF18" s="86"/>
      <c r="AG18" s="86"/>
      <c r="AH18" s="86"/>
      <c r="AI18" s="86"/>
      <c r="AJ18" s="86"/>
      <c r="AK18" s="86"/>
      <c r="AL18" s="86"/>
    </row>
    <row r="19" spans="1:38" s="7" customFormat="1" ht="41" hidden="1" outlineLevel="1" thickBot="1">
      <c r="A19" s="105"/>
      <c r="B19" s="106"/>
      <c r="C19" s="106"/>
      <c r="D19" s="106"/>
      <c r="E19" s="106"/>
      <c r="F19" s="106"/>
      <c r="G19" s="106"/>
      <c r="H19" s="64" t="s">
        <v>39</v>
      </c>
      <c r="I19" s="107" t="s">
        <v>54</v>
      </c>
      <c r="J19" s="108" t="s">
        <v>55</v>
      </c>
      <c r="K19" s="108" t="s">
        <v>72</v>
      </c>
      <c r="L19" s="108" t="s">
        <v>56</v>
      </c>
      <c r="M19" s="108" t="s">
        <v>57</v>
      </c>
      <c r="N19" s="108" t="s">
        <v>69</v>
      </c>
      <c r="O19" s="108" t="s">
        <v>70</v>
      </c>
      <c r="P19" s="108" t="s">
        <v>58</v>
      </c>
      <c r="Q19" s="108" t="s">
        <v>59</v>
      </c>
      <c r="R19" s="108" t="s">
        <v>71</v>
      </c>
      <c r="S19" s="108" t="s">
        <v>60</v>
      </c>
      <c r="T19" s="108" t="s">
        <v>61</v>
      </c>
      <c r="U19" s="109" t="s">
        <v>62</v>
      </c>
      <c r="V19" s="105"/>
      <c r="W19" s="105"/>
      <c r="X19" s="105"/>
      <c r="Y19" s="105"/>
      <c r="Z19" s="105"/>
      <c r="AA19" s="105"/>
      <c r="AB19" s="105"/>
      <c r="AC19" s="105"/>
      <c r="AD19" s="105"/>
      <c r="AE19" s="105"/>
      <c r="AF19" s="105"/>
      <c r="AG19" s="105"/>
      <c r="AH19" s="105"/>
      <c r="AI19" s="105"/>
      <c r="AJ19" s="105"/>
      <c r="AK19" s="105"/>
      <c r="AL19" s="105"/>
    </row>
    <row r="20" spans="1:38" s="6" customFormat="1" ht="55.5" customHeight="1" collapsed="1">
      <c r="A20" s="86"/>
      <c r="B20" s="123" t="s">
        <v>5</v>
      </c>
      <c r="C20" s="123" t="s">
        <v>25</v>
      </c>
      <c r="D20" s="43" t="s">
        <v>80</v>
      </c>
      <c r="E20" s="43" t="s">
        <v>64</v>
      </c>
      <c r="F20" s="124" t="s">
        <v>66</v>
      </c>
      <c r="G20" s="44" t="s">
        <v>76</v>
      </c>
      <c r="H20" s="101" t="s">
        <v>77</v>
      </c>
      <c r="I20" s="125" t="s">
        <v>9</v>
      </c>
      <c r="J20" s="101" t="s">
        <v>23</v>
      </c>
      <c r="K20" s="101" t="s">
        <v>14</v>
      </c>
      <c r="L20" s="101" t="s">
        <v>12</v>
      </c>
      <c r="M20" s="101" t="s">
        <v>17</v>
      </c>
      <c r="N20" s="101" t="s">
        <v>18</v>
      </c>
      <c r="O20" s="101" t="s">
        <v>16</v>
      </c>
      <c r="P20" s="101" t="s">
        <v>19</v>
      </c>
      <c r="Q20" s="101" t="s">
        <v>20</v>
      </c>
      <c r="R20" s="101" t="s">
        <v>15</v>
      </c>
      <c r="S20" s="101" t="s">
        <v>21</v>
      </c>
      <c r="T20" s="101" t="s">
        <v>22</v>
      </c>
      <c r="U20" s="101" t="s">
        <v>53</v>
      </c>
      <c r="V20" s="86"/>
      <c r="W20" s="86"/>
      <c r="X20" s="86"/>
      <c r="Y20" s="86"/>
      <c r="Z20" s="86"/>
      <c r="AA20" s="86"/>
      <c r="AB20" s="86"/>
      <c r="AC20" s="86"/>
      <c r="AD20" s="86"/>
      <c r="AE20" s="86"/>
      <c r="AF20" s="86"/>
      <c r="AG20" s="86"/>
      <c r="AH20" s="86"/>
      <c r="AI20" s="86"/>
      <c r="AJ20" s="86"/>
      <c r="AK20" s="86"/>
      <c r="AL20" s="86"/>
    </row>
    <row r="21" spans="1:38" s="4" customFormat="1">
      <c r="A21" s="18"/>
      <c r="B21" s="110">
        <v>1</v>
      </c>
      <c r="C21" s="26" t="s">
        <v>28</v>
      </c>
      <c r="D21" s="26" t="s">
        <v>84</v>
      </c>
      <c r="E21" s="26" t="s">
        <v>2</v>
      </c>
      <c r="F21" s="111">
        <v>44484</v>
      </c>
      <c r="G21" s="89">
        <f>+IF(AssessmentResults[[#This Row],[Evaluation submit date]]="","",YEAR(AssessmentResults[[#This Row],[Evaluation submit date]]))</f>
        <v>2021</v>
      </c>
      <c r="H21" s="89" t="str">
        <f>+IF(AssessmentResults[[#This Row],[Evaluation submit date]]="","",TEXT(AssessmentResults[[#This Row],[Evaluation submit date]],"åååå-mm"))</f>
        <v>2021-00</v>
      </c>
      <c r="I21" s="112">
        <v>4</v>
      </c>
      <c r="J21" s="113" t="s">
        <v>114</v>
      </c>
      <c r="K21" s="114">
        <v>3</v>
      </c>
      <c r="L21" s="114">
        <v>3</v>
      </c>
      <c r="M21" s="114" t="s">
        <v>43</v>
      </c>
      <c r="N21" s="114" t="s">
        <v>44</v>
      </c>
      <c r="O21" s="114">
        <v>4</v>
      </c>
      <c r="P21" s="114" t="s">
        <v>44</v>
      </c>
      <c r="Q21" s="114" t="s">
        <v>43</v>
      </c>
      <c r="R21" s="114">
        <v>4</v>
      </c>
      <c r="S21" s="114">
        <v>3</v>
      </c>
      <c r="T21" s="114">
        <v>3</v>
      </c>
      <c r="U21" s="114">
        <v>3</v>
      </c>
      <c r="V21" s="18"/>
      <c r="W21" s="18"/>
      <c r="X21" s="18"/>
      <c r="Y21" s="18"/>
      <c r="Z21" s="18"/>
      <c r="AA21" s="18"/>
      <c r="AB21" s="18"/>
      <c r="AC21" s="18"/>
      <c r="AD21" s="18"/>
      <c r="AE21" s="18"/>
      <c r="AF21" s="18"/>
      <c r="AG21" s="18"/>
      <c r="AH21" s="18"/>
      <c r="AI21" s="18"/>
      <c r="AJ21" s="18"/>
      <c r="AK21" s="18"/>
      <c r="AL21" s="18"/>
    </row>
    <row r="22" spans="1:38" s="4" customFormat="1">
      <c r="A22" s="18"/>
      <c r="B22" s="110">
        <f>+B21+1</f>
        <v>2</v>
      </c>
      <c r="C22" s="26" t="s">
        <v>28</v>
      </c>
      <c r="D22" s="26" t="s">
        <v>84</v>
      </c>
      <c r="E22" s="115" t="s">
        <v>26</v>
      </c>
      <c r="F22" s="116">
        <v>44473</v>
      </c>
      <c r="G22" s="89">
        <f>+IF(AssessmentResults[[#This Row],[Evaluation submit date]]="","",YEAR(AssessmentResults[[#This Row],[Evaluation submit date]]))</f>
        <v>2021</v>
      </c>
      <c r="H22" s="89" t="str">
        <f>+IF(AssessmentResults[[#This Row],[Evaluation submit date]]="","",TEXT(AssessmentResults[[#This Row],[Evaluation submit date]],"åååå-mm"))</f>
        <v>2021-00</v>
      </c>
      <c r="I22" s="112">
        <v>5</v>
      </c>
      <c r="J22" s="113" t="s">
        <v>114</v>
      </c>
      <c r="K22" s="114">
        <v>3</v>
      </c>
      <c r="L22" s="114">
        <v>3</v>
      </c>
      <c r="M22" s="114" t="s">
        <v>43</v>
      </c>
      <c r="N22" s="114" t="s">
        <v>43</v>
      </c>
      <c r="O22" s="114">
        <v>2</v>
      </c>
      <c r="P22" s="114" t="s">
        <v>44</v>
      </c>
      <c r="Q22" s="114" t="s">
        <v>44</v>
      </c>
      <c r="R22" s="114">
        <v>4</v>
      </c>
      <c r="S22" s="114">
        <v>3</v>
      </c>
      <c r="T22" s="114">
        <v>3</v>
      </c>
      <c r="U22" s="114">
        <v>2</v>
      </c>
      <c r="V22" s="18"/>
      <c r="W22" s="18"/>
      <c r="X22" s="18"/>
      <c r="Y22" s="18"/>
      <c r="Z22" s="18"/>
      <c r="AA22" s="18"/>
      <c r="AB22" s="18"/>
      <c r="AC22" s="18"/>
      <c r="AD22" s="18"/>
      <c r="AE22" s="18"/>
      <c r="AF22" s="18"/>
      <c r="AG22" s="18"/>
      <c r="AH22" s="18"/>
      <c r="AI22" s="18"/>
      <c r="AJ22" s="18"/>
      <c r="AK22" s="18"/>
      <c r="AL22" s="18"/>
    </row>
    <row r="23" spans="1:38" s="4" customFormat="1">
      <c r="A23" s="18"/>
      <c r="B23" s="110">
        <f t="shared" ref="B23:B86" si="0">+B22+1</f>
        <v>3</v>
      </c>
      <c r="C23" s="26" t="s">
        <v>29</v>
      </c>
      <c r="D23" s="26" t="s">
        <v>84</v>
      </c>
      <c r="E23" s="26" t="s">
        <v>2</v>
      </c>
      <c r="F23" s="111">
        <v>44423</v>
      </c>
      <c r="G23" s="89">
        <f>+IF(AssessmentResults[[#This Row],[Evaluation submit date]]="","",YEAR(AssessmentResults[[#This Row],[Evaluation submit date]]))</f>
        <v>2021</v>
      </c>
      <c r="H23" s="89" t="str">
        <f>+IF(AssessmentResults[[#This Row],[Evaluation submit date]]="","",TEXT(AssessmentResults[[#This Row],[Evaluation submit date]],"åååå-mm"))</f>
        <v>2021-00</v>
      </c>
      <c r="I23" s="112">
        <v>2</v>
      </c>
      <c r="J23" s="113" t="s">
        <v>114</v>
      </c>
      <c r="K23" s="114">
        <v>2</v>
      </c>
      <c r="L23" s="114">
        <v>2</v>
      </c>
      <c r="M23" s="114" t="s">
        <v>43</v>
      </c>
      <c r="N23" s="114" t="s">
        <v>43</v>
      </c>
      <c r="O23" s="114">
        <v>3</v>
      </c>
      <c r="P23" s="114" t="s">
        <v>44</v>
      </c>
      <c r="Q23" s="114" t="s">
        <v>44</v>
      </c>
      <c r="R23" s="114">
        <v>3</v>
      </c>
      <c r="S23" s="114">
        <v>2</v>
      </c>
      <c r="T23" s="114">
        <v>2</v>
      </c>
      <c r="U23" s="114">
        <v>2</v>
      </c>
      <c r="V23" s="18"/>
      <c r="W23" s="18"/>
      <c r="X23" s="18"/>
      <c r="Y23" s="18"/>
      <c r="Z23" s="18"/>
      <c r="AA23" s="18"/>
      <c r="AB23" s="18"/>
      <c r="AC23" s="18"/>
      <c r="AD23" s="18"/>
      <c r="AE23" s="18"/>
      <c r="AF23" s="18"/>
      <c r="AG23" s="18"/>
      <c r="AH23" s="18"/>
      <c r="AI23" s="18"/>
      <c r="AJ23" s="18"/>
      <c r="AK23" s="18"/>
      <c r="AL23" s="18"/>
    </row>
    <row r="24" spans="1:38" s="4" customFormat="1">
      <c r="A24" s="18"/>
      <c r="B24" s="110">
        <f t="shared" si="0"/>
        <v>4</v>
      </c>
      <c r="C24" s="26" t="s">
        <v>29</v>
      </c>
      <c r="D24" s="26" t="s">
        <v>84</v>
      </c>
      <c r="E24" s="115" t="s">
        <v>26</v>
      </c>
      <c r="F24" s="116">
        <v>44405</v>
      </c>
      <c r="G24" s="89">
        <f>+IF(AssessmentResults[[#This Row],[Evaluation submit date]]="","",YEAR(AssessmentResults[[#This Row],[Evaluation submit date]]))</f>
        <v>2021</v>
      </c>
      <c r="H24" s="89" t="str">
        <f>+IF(AssessmentResults[[#This Row],[Evaluation submit date]]="","",TEXT(AssessmentResults[[#This Row],[Evaluation submit date]],"åååå-mm"))</f>
        <v>2021-00</v>
      </c>
      <c r="I24" s="112">
        <v>2</v>
      </c>
      <c r="J24" s="113" t="s">
        <v>114</v>
      </c>
      <c r="K24" s="114">
        <v>2</v>
      </c>
      <c r="L24" s="114">
        <v>1</v>
      </c>
      <c r="M24" s="114" t="s">
        <v>43</v>
      </c>
      <c r="N24" s="114" t="s">
        <v>43</v>
      </c>
      <c r="O24" s="114">
        <v>2</v>
      </c>
      <c r="P24" s="114" t="s">
        <v>44</v>
      </c>
      <c r="Q24" s="114" t="s">
        <v>43</v>
      </c>
      <c r="R24" s="114">
        <v>2</v>
      </c>
      <c r="S24" s="114">
        <v>1</v>
      </c>
      <c r="T24" s="114">
        <v>1</v>
      </c>
      <c r="U24" s="114">
        <v>2</v>
      </c>
      <c r="V24" s="18"/>
      <c r="W24" s="18"/>
      <c r="X24" s="18"/>
      <c r="Y24" s="18"/>
      <c r="Z24" s="18"/>
      <c r="AA24" s="18"/>
      <c r="AB24" s="18"/>
      <c r="AC24" s="18"/>
      <c r="AD24" s="18"/>
      <c r="AE24" s="18"/>
      <c r="AF24" s="18"/>
      <c r="AG24" s="18"/>
      <c r="AH24" s="18"/>
      <c r="AI24" s="18"/>
      <c r="AJ24" s="18"/>
      <c r="AK24" s="18"/>
      <c r="AL24" s="18"/>
    </row>
    <row r="25" spans="1:38" s="4" customFormat="1">
      <c r="A25" s="18"/>
      <c r="B25" s="110">
        <f t="shared" si="0"/>
        <v>5</v>
      </c>
      <c r="C25" s="26" t="s">
        <v>30</v>
      </c>
      <c r="D25" s="26" t="s">
        <v>85</v>
      </c>
      <c r="E25" s="26" t="s">
        <v>2</v>
      </c>
      <c r="F25" s="111">
        <v>44089</v>
      </c>
      <c r="G25" s="89">
        <f>+IF(AssessmentResults[[#This Row],[Evaluation submit date]]="","",YEAR(AssessmentResults[[#This Row],[Evaluation submit date]]))</f>
        <v>2020</v>
      </c>
      <c r="H25" s="89" t="str">
        <f>+IF(AssessmentResults[[#This Row],[Evaluation submit date]]="","",TEXT(AssessmentResults[[#This Row],[Evaluation submit date]],"åååå-mm"))</f>
        <v>2020-00</v>
      </c>
      <c r="I25" s="112">
        <v>3</v>
      </c>
      <c r="J25" s="113" t="s">
        <v>114</v>
      </c>
      <c r="K25" s="114">
        <v>3</v>
      </c>
      <c r="L25" s="114">
        <v>3</v>
      </c>
      <c r="M25" s="114" t="s">
        <v>43</v>
      </c>
      <c r="N25" s="114" t="s">
        <v>43</v>
      </c>
      <c r="O25" s="114">
        <v>3</v>
      </c>
      <c r="P25" s="114" t="s">
        <v>44</v>
      </c>
      <c r="Q25" s="114" t="s">
        <v>43</v>
      </c>
      <c r="R25" s="114">
        <v>2</v>
      </c>
      <c r="S25" s="114">
        <v>3</v>
      </c>
      <c r="T25" s="114">
        <v>3</v>
      </c>
      <c r="U25" s="114">
        <v>2</v>
      </c>
      <c r="V25" s="18"/>
      <c r="W25" s="18"/>
      <c r="X25" s="18"/>
      <c r="Y25" s="18"/>
      <c r="Z25" s="18"/>
      <c r="AA25" s="18"/>
      <c r="AB25" s="18"/>
      <c r="AC25" s="18"/>
      <c r="AD25" s="18"/>
      <c r="AE25" s="18"/>
      <c r="AF25" s="18"/>
      <c r="AG25" s="18"/>
      <c r="AH25" s="18"/>
      <c r="AI25" s="18"/>
      <c r="AJ25" s="18"/>
      <c r="AK25" s="18"/>
      <c r="AL25" s="18"/>
    </row>
    <row r="26" spans="1:38" s="4" customFormat="1">
      <c r="A26" s="18"/>
      <c r="B26" s="110">
        <f t="shared" si="0"/>
        <v>6</v>
      </c>
      <c r="C26" s="26" t="s">
        <v>30</v>
      </c>
      <c r="D26" s="26" t="s">
        <v>85</v>
      </c>
      <c r="E26" s="115" t="s">
        <v>26</v>
      </c>
      <c r="F26" s="116">
        <v>44078</v>
      </c>
      <c r="G26" s="89">
        <f>+IF(AssessmentResults[[#This Row],[Evaluation submit date]]="","",YEAR(AssessmentResults[[#This Row],[Evaluation submit date]]))</f>
        <v>2020</v>
      </c>
      <c r="H26" s="89" t="str">
        <f>+IF(AssessmentResults[[#This Row],[Evaluation submit date]]="","",TEXT(AssessmentResults[[#This Row],[Evaluation submit date]],"åååå-mm"))</f>
        <v>2020-00</v>
      </c>
      <c r="I26" s="112">
        <v>3</v>
      </c>
      <c r="J26" s="113" t="s">
        <v>114</v>
      </c>
      <c r="K26" s="114">
        <v>3</v>
      </c>
      <c r="L26" s="114">
        <v>3</v>
      </c>
      <c r="M26" s="114" t="s">
        <v>43</v>
      </c>
      <c r="N26" s="114" t="s">
        <v>43</v>
      </c>
      <c r="O26" s="114">
        <v>3</v>
      </c>
      <c r="P26" s="114" t="s">
        <v>44</v>
      </c>
      <c r="Q26" s="114" t="s">
        <v>43</v>
      </c>
      <c r="R26" s="114">
        <v>3</v>
      </c>
      <c r="S26" s="114">
        <v>3</v>
      </c>
      <c r="T26" s="114">
        <v>3</v>
      </c>
      <c r="U26" s="114">
        <v>3</v>
      </c>
      <c r="V26" s="18"/>
      <c r="W26" s="18"/>
      <c r="X26" s="18"/>
      <c r="Y26" s="18"/>
      <c r="Z26" s="18"/>
      <c r="AA26" s="18"/>
      <c r="AB26" s="18"/>
      <c r="AC26" s="18"/>
      <c r="AD26" s="18"/>
      <c r="AE26" s="18"/>
      <c r="AF26" s="18"/>
      <c r="AG26" s="18"/>
      <c r="AH26" s="18"/>
      <c r="AI26" s="18"/>
      <c r="AJ26" s="18"/>
      <c r="AK26" s="18"/>
      <c r="AL26" s="18"/>
    </row>
    <row r="27" spans="1:38" s="4" customFormat="1">
      <c r="A27" s="18"/>
      <c r="B27" s="110">
        <f t="shared" si="0"/>
        <v>7</v>
      </c>
      <c r="C27" s="26" t="s">
        <v>30</v>
      </c>
      <c r="D27" s="26" t="s">
        <v>85</v>
      </c>
      <c r="E27" s="26" t="s">
        <v>2</v>
      </c>
      <c r="F27" s="111">
        <v>44484</v>
      </c>
      <c r="G27" s="89">
        <f>+IF(AssessmentResults[[#This Row],[Evaluation submit date]]="","",YEAR(AssessmentResults[[#This Row],[Evaluation submit date]]))</f>
        <v>2021</v>
      </c>
      <c r="H27" s="89" t="str">
        <f>+IF(AssessmentResults[[#This Row],[Evaluation submit date]]="","",TEXT(AssessmentResults[[#This Row],[Evaluation submit date]],"åååå-mm"))</f>
        <v>2021-00</v>
      </c>
      <c r="I27" s="112">
        <v>4</v>
      </c>
      <c r="J27" s="113" t="s">
        <v>114</v>
      </c>
      <c r="K27" s="114">
        <v>4</v>
      </c>
      <c r="L27" s="114">
        <v>4</v>
      </c>
      <c r="M27" s="114" t="s">
        <v>43</v>
      </c>
      <c r="N27" s="114" t="s">
        <v>43</v>
      </c>
      <c r="O27" s="114">
        <v>4</v>
      </c>
      <c r="P27" s="114" t="s">
        <v>43</v>
      </c>
      <c r="Q27" s="114" t="s">
        <v>43</v>
      </c>
      <c r="R27" s="114">
        <v>3</v>
      </c>
      <c r="S27" s="114">
        <v>3</v>
      </c>
      <c r="T27" s="114">
        <v>2</v>
      </c>
      <c r="U27" s="114">
        <v>3</v>
      </c>
      <c r="V27" s="18"/>
      <c r="W27" s="18"/>
      <c r="X27" s="18"/>
      <c r="Y27" s="18"/>
      <c r="Z27" s="18"/>
      <c r="AA27" s="18"/>
      <c r="AB27" s="18"/>
      <c r="AC27" s="18"/>
      <c r="AD27" s="18"/>
      <c r="AE27" s="18"/>
      <c r="AF27" s="18"/>
      <c r="AG27" s="18"/>
      <c r="AH27" s="18"/>
      <c r="AI27" s="18"/>
      <c r="AJ27" s="18"/>
      <c r="AK27" s="18"/>
      <c r="AL27" s="18"/>
    </row>
    <row r="28" spans="1:38" s="4" customFormat="1">
      <c r="A28" s="18"/>
      <c r="B28" s="110">
        <f t="shared" si="0"/>
        <v>8</v>
      </c>
      <c r="C28" s="26" t="s">
        <v>83</v>
      </c>
      <c r="D28" s="26" t="s">
        <v>84</v>
      </c>
      <c r="E28" s="26" t="s">
        <v>2</v>
      </c>
      <c r="F28" s="111">
        <v>44484</v>
      </c>
      <c r="G28" s="89">
        <f>+IF(AssessmentResults[[#This Row],[Evaluation submit date]]="","",YEAR(AssessmentResults[[#This Row],[Evaluation submit date]]))</f>
        <v>2021</v>
      </c>
      <c r="H28" s="89" t="str">
        <f>+IF(AssessmentResults[[#This Row],[Evaluation submit date]]="","",TEXT(AssessmentResults[[#This Row],[Evaluation submit date]],"åååå-mm"))</f>
        <v>2021-00</v>
      </c>
      <c r="I28" s="112">
        <v>4</v>
      </c>
      <c r="J28" s="113" t="s">
        <v>114</v>
      </c>
      <c r="K28" s="114">
        <v>4</v>
      </c>
      <c r="L28" s="114">
        <v>4</v>
      </c>
      <c r="M28" s="114" t="s">
        <v>43</v>
      </c>
      <c r="N28" s="114" t="s">
        <v>43</v>
      </c>
      <c r="O28" s="114">
        <v>4</v>
      </c>
      <c r="P28" s="114" t="s">
        <v>43</v>
      </c>
      <c r="Q28" s="114" t="s">
        <v>43</v>
      </c>
      <c r="R28" s="114">
        <v>4</v>
      </c>
      <c r="S28" s="114">
        <v>3</v>
      </c>
      <c r="T28" s="114">
        <v>3</v>
      </c>
      <c r="U28" s="114">
        <v>4</v>
      </c>
      <c r="V28" s="18"/>
      <c r="W28" s="18"/>
      <c r="X28" s="18"/>
      <c r="Y28" s="18"/>
      <c r="Z28" s="18"/>
      <c r="AA28" s="18"/>
      <c r="AB28" s="18"/>
      <c r="AC28" s="18"/>
      <c r="AD28" s="18"/>
      <c r="AE28" s="18"/>
      <c r="AF28" s="18"/>
      <c r="AG28" s="18"/>
      <c r="AH28" s="18"/>
      <c r="AI28" s="18"/>
      <c r="AJ28" s="18"/>
      <c r="AK28" s="18"/>
      <c r="AL28" s="18"/>
    </row>
    <row r="29" spans="1:38" s="4" customFormat="1">
      <c r="A29" s="18"/>
      <c r="B29" s="110">
        <f t="shared" si="0"/>
        <v>9</v>
      </c>
      <c r="C29" s="26" t="s">
        <v>83</v>
      </c>
      <c r="D29" s="26" t="s">
        <v>84</v>
      </c>
      <c r="E29" s="115" t="s">
        <v>26</v>
      </c>
      <c r="F29" s="116">
        <v>44473</v>
      </c>
      <c r="G29" s="89">
        <f>+IF(AssessmentResults[[#This Row],[Evaluation submit date]]="","",YEAR(AssessmentResults[[#This Row],[Evaluation submit date]]))</f>
        <v>2021</v>
      </c>
      <c r="H29" s="89" t="str">
        <f>+IF(AssessmentResults[[#This Row],[Evaluation submit date]]="","",TEXT(AssessmentResults[[#This Row],[Evaluation submit date]],"åååå-mm"))</f>
        <v>2021-00</v>
      </c>
      <c r="I29" s="112">
        <v>3</v>
      </c>
      <c r="J29" s="113" t="s">
        <v>114</v>
      </c>
      <c r="K29" s="114">
        <v>3</v>
      </c>
      <c r="L29" s="114">
        <v>2</v>
      </c>
      <c r="M29" s="114" t="s">
        <v>44</v>
      </c>
      <c r="N29" s="114" t="s">
        <v>44</v>
      </c>
      <c r="O29" s="114">
        <v>3</v>
      </c>
      <c r="P29" s="114" t="s">
        <v>43</v>
      </c>
      <c r="Q29" s="114" t="s">
        <v>44</v>
      </c>
      <c r="R29" s="114">
        <v>3</v>
      </c>
      <c r="S29" s="114">
        <v>2</v>
      </c>
      <c r="T29" s="114">
        <v>2</v>
      </c>
      <c r="U29" s="114">
        <v>3</v>
      </c>
      <c r="V29" s="18"/>
      <c r="W29" s="18"/>
      <c r="X29" s="18"/>
      <c r="Y29" s="18"/>
      <c r="Z29" s="18"/>
      <c r="AA29" s="18"/>
      <c r="AB29" s="18"/>
      <c r="AC29" s="18"/>
      <c r="AD29" s="18"/>
      <c r="AE29" s="18"/>
      <c r="AF29" s="18"/>
      <c r="AG29" s="18"/>
      <c r="AH29" s="18"/>
      <c r="AI29" s="18"/>
      <c r="AJ29" s="18"/>
      <c r="AK29" s="18"/>
      <c r="AL29" s="18"/>
    </row>
    <row r="30" spans="1:38" s="4" customFormat="1">
      <c r="A30" s="18"/>
      <c r="B30" s="110">
        <f t="shared" si="0"/>
        <v>10</v>
      </c>
      <c r="C30" s="26" t="s">
        <v>86</v>
      </c>
      <c r="D30" s="26" t="s">
        <v>85</v>
      </c>
      <c r="E30" s="115" t="s">
        <v>26</v>
      </c>
      <c r="F30" s="116">
        <v>44012</v>
      </c>
      <c r="G30" s="89">
        <f>+IF(AssessmentResults[[#This Row],[Evaluation submit date]]="","",YEAR(AssessmentResults[[#This Row],[Evaluation submit date]]))</f>
        <v>2020</v>
      </c>
      <c r="H30" s="89" t="str">
        <f>+IF(AssessmentResults[[#This Row],[Evaluation submit date]]="","",TEXT(AssessmentResults[[#This Row],[Evaluation submit date]],"åååå-mm"))</f>
        <v>2020-00</v>
      </c>
      <c r="I30" s="112">
        <v>3</v>
      </c>
      <c r="J30" s="113" t="s">
        <v>114</v>
      </c>
      <c r="K30" s="114">
        <v>3</v>
      </c>
      <c r="L30" s="114">
        <v>2</v>
      </c>
      <c r="M30" s="114" t="s">
        <v>44</v>
      </c>
      <c r="N30" s="114" t="s">
        <v>44</v>
      </c>
      <c r="O30" s="114">
        <v>3</v>
      </c>
      <c r="P30" s="114" t="s">
        <v>43</v>
      </c>
      <c r="Q30" s="114" t="s">
        <v>44</v>
      </c>
      <c r="R30" s="114">
        <v>3</v>
      </c>
      <c r="S30" s="114">
        <v>2</v>
      </c>
      <c r="T30" s="114">
        <v>2</v>
      </c>
      <c r="U30" s="114">
        <v>3</v>
      </c>
      <c r="V30" s="18"/>
      <c r="W30" s="18"/>
      <c r="X30" s="18"/>
      <c r="Y30" s="18"/>
      <c r="Z30" s="18"/>
      <c r="AA30" s="18"/>
      <c r="AB30" s="18"/>
      <c r="AC30" s="18"/>
      <c r="AD30" s="18"/>
      <c r="AE30" s="18"/>
      <c r="AF30" s="18"/>
      <c r="AG30" s="18"/>
      <c r="AH30" s="18"/>
      <c r="AI30" s="18"/>
      <c r="AJ30" s="18"/>
      <c r="AK30" s="18"/>
      <c r="AL30" s="18"/>
    </row>
    <row r="31" spans="1:38" s="4" customFormat="1">
      <c r="A31" s="18"/>
      <c r="B31" s="110">
        <f t="shared" si="0"/>
        <v>11</v>
      </c>
      <c r="C31" s="26" t="s">
        <v>30</v>
      </c>
      <c r="D31" s="26" t="s">
        <v>84</v>
      </c>
      <c r="E31" s="26" t="s">
        <v>2</v>
      </c>
      <c r="F31" s="116">
        <v>43678</v>
      </c>
      <c r="G31" s="89">
        <f>+IF(AssessmentResults[[#This Row],[Evaluation submit date]]="","",YEAR(AssessmentResults[[#This Row],[Evaluation submit date]]))</f>
        <v>2019</v>
      </c>
      <c r="H31" s="89" t="str">
        <f>+IF(AssessmentResults[[#This Row],[Evaluation submit date]]="","",TEXT(AssessmentResults[[#This Row],[Evaluation submit date]],"åååå-mm"))</f>
        <v>2019-00</v>
      </c>
      <c r="I31" s="112">
        <v>2</v>
      </c>
      <c r="J31" s="113" t="s">
        <v>114</v>
      </c>
      <c r="K31" s="114">
        <v>2</v>
      </c>
      <c r="L31" s="114">
        <v>2</v>
      </c>
      <c r="M31" s="114" t="s">
        <v>44</v>
      </c>
      <c r="N31" s="114" t="s">
        <v>44</v>
      </c>
      <c r="O31" s="114">
        <v>2</v>
      </c>
      <c r="P31" s="114" t="s">
        <v>43</v>
      </c>
      <c r="Q31" s="114" t="s">
        <v>44</v>
      </c>
      <c r="R31" s="114">
        <v>2</v>
      </c>
      <c r="S31" s="114">
        <v>1</v>
      </c>
      <c r="T31" s="114">
        <v>2</v>
      </c>
      <c r="U31" s="114">
        <v>3</v>
      </c>
      <c r="V31" s="18"/>
      <c r="W31" s="18"/>
      <c r="X31" s="18"/>
      <c r="Y31" s="18"/>
      <c r="Z31" s="18"/>
      <c r="AA31" s="18"/>
      <c r="AB31" s="18"/>
      <c r="AC31" s="18"/>
      <c r="AD31" s="18"/>
      <c r="AE31" s="18"/>
      <c r="AF31" s="18"/>
      <c r="AG31" s="18"/>
      <c r="AH31" s="18"/>
      <c r="AI31" s="18"/>
      <c r="AJ31" s="18"/>
      <c r="AK31" s="18"/>
      <c r="AL31" s="18"/>
    </row>
    <row r="32" spans="1:38" s="4" customFormat="1">
      <c r="A32" s="18"/>
      <c r="B32" s="110">
        <f t="shared" si="0"/>
        <v>12</v>
      </c>
      <c r="C32" s="26"/>
      <c r="D32" s="26"/>
      <c r="E32" s="115"/>
      <c r="F32" s="116"/>
      <c r="G32" s="89" t="str">
        <f>+IF(AssessmentResults[[#This Row],[Evaluation submit date]]="","",YEAR(AssessmentResults[[#This Row],[Evaluation submit date]]))</f>
        <v/>
      </c>
      <c r="H32" s="89" t="str">
        <f>+IF(AssessmentResults[[#This Row],[Evaluation submit date]]="","",TEXT(AssessmentResults[[#This Row],[Evaluation submit date]],"åååå-mm"))</f>
        <v/>
      </c>
      <c r="I32" s="112"/>
      <c r="J32" s="113"/>
      <c r="K32" s="114"/>
      <c r="L32" s="114"/>
      <c r="M32" s="114"/>
      <c r="N32" s="114"/>
      <c r="O32" s="114"/>
      <c r="P32" s="114"/>
      <c r="Q32" s="114"/>
      <c r="R32" s="114"/>
      <c r="S32" s="114"/>
      <c r="T32" s="114"/>
      <c r="U32" s="114"/>
      <c r="V32" s="18"/>
      <c r="W32" s="18"/>
      <c r="X32" s="18"/>
      <c r="Y32" s="18"/>
      <c r="Z32" s="18"/>
      <c r="AA32" s="18"/>
      <c r="AB32" s="18"/>
      <c r="AC32" s="18"/>
      <c r="AD32" s="18"/>
      <c r="AE32" s="18"/>
      <c r="AF32" s="18"/>
      <c r="AG32" s="18"/>
      <c r="AH32" s="18"/>
      <c r="AI32" s="18"/>
      <c r="AJ32" s="18"/>
      <c r="AK32" s="18"/>
      <c r="AL32" s="18"/>
    </row>
    <row r="33" spans="1:38" s="4" customFormat="1">
      <c r="A33" s="18"/>
      <c r="B33" s="110">
        <f t="shared" si="0"/>
        <v>13</v>
      </c>
      <c r="C33" s="26"/>
      <c r="D33" s="26"/>
      <c r="E33" s="115"/>
      <c r="F33" s="116"/>
      <c r="G33" s="89" t="str">
        <f>+IF(AssessmentResults[[#This Row],[Evaluation submit date]]="","",YEAR(AssessmentResults[[#This Row],[Evaluation submit date]]))</f>
        <v/>
      </c>
      <c r="H33" s="89" t="str">
        <f>+IF(AssessmentResults[[#This Row],[Evaluation submit date]]="","",TEXT(AssessmentResults[[#This Row],[Evaluation submit date]],"åååå-mm"))</f>
        <v/>
      </c>
      <c r="I33" s="112"/>
      <c r="J33" s="113"/>
      <c r="K33" s="114"/>
      <c r="L33" s="114"/>
      <c r="M33" s="114"/>
      <c r="N33" s="114"/>
      <c r="O33" s="114"/>
      <c r="P33" s="114"/>
      <c r="Q33" s="114"/>
      <c r="R33" s="114"/>
      <c r="S33" s="114"/>
      <c r="T33" s="114"/>
      <c r="U33" s="114"/>
      <c r="V33" s="18"/>
      <c r="W33" s="18"/>
      <c r="X33" s="18"/>
      <c r="Y33" s="18"/>
      <c r="Z33" s="18"/>
      <c r="AA33" s="18"/>
      <c r="AB33" s="18"/>
      <c r="AC33" s="18"/>
      <c r="AD33" s="18"/>
      <c r="AE33" s="18"/>
      <c r="AF33" s="18"/>
      <c r="AG33" s="18"/>
      <c r="AH33" s="18"/>
      <c r="AI33" s="18"/>
      <c r="AJ33" s="18"/>
      <c r="AK33" s="18"/>
      <c r="AL33" s="18"/>
    </row>
    <row r="34" spans="1:38" s="4" customFormat="1">
      <c r="A34" s="18"/>
      <c r="B34" s="110">
        <f t="shared" si="0"/>
        <v>14</v>
      </c>
      <c r="C34" s="26"/>
      <c r="D34" s="26"/>
      <c r="E34" s="115"/>
      <c r="F34" s="116"/>
      <c r="G34" s="89" t="str">
        <f>+IF(AssessmentResults[[#This Row],[Evaluation submit date]]="","",YEAR(AssessmentResults[[#This Row],[Evaluation submit date]]))</f>
        <v/>
      </c>
      <c r="H34" s="89" t="str">
        <f>+IF(AssessmentResults[[#This Row],[Evaluation submit date]]="","",TEXT(AssessmentResults[[#This Row],[Evaluation submit date]],"åååå-mm"))</f>
        <v/>
      </c>
      <c r="I34" s="112"/>
      <c r="J34" s="113"/>
      <c r="K34" s="114"/>
      <c r="L34" s="114"/>
      <c r="M34" s="114"/>
      <c r="N34" s="114"/>
      <c r="O34" s="114"/>
      <c r="P34" s="114"/>
      <c r="Q34" s="114"/>
      <c r="R34" s="114"/>
      <c r="S34" s="114"/>
      <c r="T34" s="114"/>
      <c r="U34" s="114"/>
      <c r="V34" s="18"/>
      <c r="W34" s="18"/>
      <c r="X34" s="18"/>
      <c r="Y34" s="18"/>
      <c r="Z34" s="18"/>
      <c r="AA34" s="18"/>
      <c r="AB34" s="18"/>
      <c r="AC34" s="18"/>
      <c r="AD34" s="18"/>
      <c r="AE34" s="18"/>
      <c r="AF34" s="18"/>
      <c r="AG34" s="18"/>
      <c r="AH34" s="18"/>
      <c r="AI34" s="18"/>
      <c r="AJ34" s="18"/>
      <c r="AK34" s="18"/>
      <c r="AL34" s="18"/>
    </row>
    <row r="35" spans="1:38" s="4" customFormat="1">
      <c r="A35" s="18"/>
      <c r="B35" s="110">
        <f t="shared" si="0"/>
        <v>15</v>
      </c>
      <c r="C35" s="26"/>
      <c r="D35" s="26"/>
      <c r="E35" s="115"/>
      <c r="F35" s="116"/>
      <c r="G35" s="89" t="str">
        <f>+IF(AssessmentResults[[#This Row],[Evaluation submit date]]="","",YEAR(AssessmentResults[[#This Row],[Evaluation submit date]]))</f>
        <v/>
      </c>
      <c r="H35" s="89" t="str">
        <f>+IF(AssessmentResults[[#This Row],[Evaluation submit date]]="","",TEXT(AssessmentResults[[#This Row],[Evaluation submit date]],"åååå-mm"))</f>
        <v/>
      </c>
      <c r="I35" s="112"/>
      <c r="J35" s="113"/>
      <c r="K35" s="114"/>
      <c r="L35" s="114"/>
      <c r="M35" s="114"/>
      <c r="N35" s="114"/>
      <c r="O35" s="114"/>
      <c r="P35" s="114"/>
      <c r="Q35" s="114"/>
      <c r="R35" s="114"/>
      <c r="S35" s="114"/>
      <c r="T35" s="114"/>
      <c r="U35" s="114"/>
      <c r="V35" s="18"/>
      <c r="W35" s="18"/>
      <c r="X35" s="18"/>
      <c r="Y35" s="18"/>
      <c r="Z35" s="18"/>
      <c r="AA35" s="18"/>
      <c r="AB35" s="18"/>
      <c r="AC35" s="18"/>
      <c r="AD35" s="18"/>
      <c r="AE35" s="18"/>
      <c r="AF35" s="18"/>
      <c r="AG35" s="18"/>
      <c r="AH35" s="18"/>
      <c r="AI35" s="18"/>
      <c r="AJ35" s="18"/>
      <c r="AK35" s="18"/>
      <c r="AL35" s="18"/>
    </row>
    <row r="36" spans="1:38" s="4" customFormat="1">
      <c r="A36" s="18"/>
      <c r="B36" s="110">
        <f t="shared" si="0"/>
        <v>16</v>
      </c>
      <c r="C36" s="26"/>
      <c r="D36" s="26"/>
      <c r="E36" s="115"/>
      <c r="F36" s="116"/>
      <c r="G36" s="89" t="str">
        <f>+IF(AssessmentResults[[#This Row],[Evaluation submit date]]="","",YEAR(AssessmentResults[[#This Row],[Evaluation submit date]]))</f>
        <v/>
      </c>
      <c r="H36" s="89" t="str">
        <f>+IF(AssessmentResults[[#This Row],[Evaluation submit date]]="","",TEXT(AssessmentResults[[#This Row],[Evaluation submit date]],"åååå-mm"))</f>
        <v/>
      </c>
      <c r="I36" s="112"/>
      <c r="J36" s="113"/>
      <c r="K36" s="114"/>
      <c r="L36" s="114"/>
      <c r="M36" s="114"/>
      <c r="N36" s="114"/>
      <c r="O36" s="114"/>
      <c r="P36" s="114"/>
      <c r="Q36" s="114"/>
      <c r="R36" s="114"/>
      <c r="S36" s="114"/>
      <c r="T36" s="114"/>
      <c r="U36" s="114"/>
      <c r="V36" s="18"/>
      <c r="W36" s="18"/>
      <c r="X36" s="18"/>
      <c r="Y36" s="18"/>
      <c r="Z36" s="18"/>
      <c r="AA36" s="18"/>
      <c r="AB36" s="18"/>
      <c r="AC36" s="18"/>
      <c r="AD36" s="18"/>
      <c r="AE36" s="18"/>
      <c r="AF36" s="18"/>
      <c r="AG36" s="18"/>
      <c r="AH36" s="18"/>
      <c r="AI36" s="18"/>
      <c r="AJ36" s="18"/>
      <c r="AK36" s="18"/>
      <c r="AL36" s="18"/>
    </row>
    <row r="37" spans="1:38" s="4" customFormat="1">
      <c r="A37" s="18"/>
      <c r="B37" s="110">
        <f t="shared" si="0"/>
        <v>17</v>
      </c>
      <c r="C37" s="26"/>
      <c r="D37" s="26"/>
      <c r="E37" s="115"/>
      <c r="F37" s="116"/>
      <c r="G37" s="89" t="str">
        <f>+IF(AssessmentResults[[#This Row],[Evaluation submit date]]="","",YEAR(AssessmentResults[[#This Row],[Evaluation submit date]]))</f>
        <v/>
      </c>
      <c r="H37" s="89" t="str">
        <f>+IF(AssessmentResults[[#This Row],[Evaluation submit date]]="","",TEXT(AssessmentResults[[#This Row],[Evaluation submit date]],"åååå-mm"))</f>
        <v/>
      </c>
      <c r="I37" s="112"/>
      <c r="J37" s="113"/>
      <c r="K37" s="114"/>
      <c r="L37" s="114"/>
      <c r="M37" s="114"/>
      <c r="N37" s="114"/>
      <c r="O37" s="114"/>
      <c r="P37" s="114"/>
      <c r="Q37" s="114"/>
      <c r="R37" s="114"/>
      <c r="S37" s="114"/>
      <c r="T37" s="114"/>
      <c r="U37" s="114"/>
      <c r="V37" s="18"/>
      <c r="W37" s="18"/>
      <c r="X37" s="18"/>
      <c r="Y37" s="18"/>
      <c r="Z37" s="18"/>
      <c r="AA37" s="18"/>
      <c r="AB37" s="18"/>
      <c r="AC37" s="18"/>
      <c r="AD37" s="18"/>
      <c r="AE37" s="18"/>
      <c r="AF37" s="18"/>
      <c r="AG37" s="18"/>
      <c r="AH37" s="18"/>
      <c r="AI37" s="18"/>
      <c r="AJ37" s="18"/>
      <c r="AK37" s="18"/>
      <c r="AL37" s="18"/>
    </row>
    <row r="38" spans="1:38" s="4" customFormat="1">
      <c r="A38" s="18"/>
      <c r="B38" s="110">
        <f t="shared" si="0"/>
        <v>18</v>
      </c>
      <c r="C38" s="26"/>
      <c r="D38" s="26"/>
      <c r="E38" s="115"/>
      <c r="F38" s="116"/>
      <c r="G38" s="89" t="str">
        <f>+IF(AssessmentResults[[#This Row],[Evaluation submit date]]="","",YEAR(AssessmentResults[[#This Row],[Evaluation submit date]]))</f>
        <v/>
      </c>
      <c r="H38" s="89" t="str">
        <f>+IF(AssessmentResults[[#This Row],[Evaluation submit date]]="","",TEXT(AssessmentResults[[#This Row],[Evaluation submit date]],"åååå-mm"))</f>
        <v/>
      </c>
      <c r="I38" s="112"/>
      <c r="J38" s="113"/>
      <c r="K38" s="114"/>
      <c r="L38" s="114"/>
      <c r="M38" s="114"/>
      <c r="N38" s="114"/>
      <c r="O38" s="114"/>
      <c r="P38" s="114"/>
      <c r="Q38" s="114"/>
      <c r="R38" s="114"/>
      <c r="S38" s="114"/>
      <c r="T38" s="114"/>
      <c r="U38" s="114"/>
      <c r="V38" s="18"/>
      <c r="W38" s="18"/>
      <c r="X38" s="18"/>
      <c r="Y38" s="18"/>
      <c r="Z38" s="18"/>
      <c r="AA38" s="18"/>
      <c r="AB38" s="18"/>
      <c r="AC38" s="18"/>
      <c r="AD38" s="18"/>
      <c r="AE38" s="18"/>
      <c r="AF38" s="18"/>
      <c r="AG38" s="18"/>
      <c r="AH38" s="18"/>
      <c r="AI38" s="18"/>
      <c r="AJ38" s="18"/>
      <c r="AK38" s="18"/>
      <c r="AL38" s="18"/>
    </row>
    <row r="39" spans="1:38" s="4" customFormat="1">
      <c r="A39" s="18"/>
      <c r="B39" s="110">
        <f t="shared" si="0"/>
        <v>19</v>
      </c>
      <c r="C39" s="26"/>
      <c r="D39" s="26"/>
      <c r="E39" s="115"/>
      <c r="F39" s="116"/>
      <c r="G39" s="89" t="str">
        <f>+IF(AssessmentResults[[#This Row],[Evaluation submit date]]="","",YEAR(AssessmentResults[[#This Row],[Evaluation submit date]]))</f>
        <v/>
      </c>
      <c r="H39" s="89" t="str">
        <f>+IF(AssessmentResults[[#This Row],[Evaluation submit date]]="","",TEXT(AssessmentResults[[#This Row],[Evaluation submit date]],"åååå-mm"))</f>
        <v/>
      </c>
      <c r="I39" s="112"/>
      <c r="J39" s="113"/>
      <c r="K39" s="114"/>
      <c r="L39" s="114"/>
      <c r="M39" s="114"/>
      <c r="N39" s="114"/>
      <c r="O39" s="114"/>
      <c r="P39" s="114"/>
      <c r="Q39" s="114"/>
      <c r="R39" s="114"/>
      <c r="S39" s="114"/>
      <c r="T39" s="114"/>
      <c r="U39" s="114"/>
      <c r="V39" s="18"/>
      <c r="W39" s="18"/>
      <c r="X39" s="18"/>
      <c r="Y39" s="18"/>
      <c r="Z39" s="18"/>
      <c r="AA39" s="18"/>
      <c r="AB39" s="18"/>
      <c r="AC39" s="18"/>
      <c r="AD39" s="18"/>
      <c r="AE39" s="18"/>
      <c r="AF39" s="18"/>
      <c r="AG39" s="18"/>
      <c r="AH39" s="18"/>
      <c r="AI39" s="18"/>
      <c r="AJ39" s="18"/>
      <c r="AK39" s="18"/>
      <c r="AL39" s="18"/>
    </row>
    <row r="40" spans="1:38" s="4" customFormat="1">
      <c r="A40" s="18"/>
      <c r="B40" s="110">
        <f t="shared" si="0"/>
        <v>20</v>
      </c>
      <c r="C40" s="26"/>
      <c r="D40" s="26"/>
      <c r="E40" s="115"/>
      <c r="F40" s="116"/>
      <c r="G40" s="89" t="str">
        <f>+IF(AssessmentResults[[#This Row],[Evaluation submit date]]="","",YEAR(AssessmentResults[[#This Row],[Evaluation submit date]]))</f>
        <v/>
      </c>
      <c r="H40" s="89" t="str">
        <f>+IF(AssessmentResults[[#This Row],[Evaluation submit date]]="","",TEXT(AssessmentResults[[#This Row],[Evaluation submit date]],"åååå-mm"))</f>
        <v/>
      </c>
      <c r="I40" s="112"/>
      <c r="J40" s="113"/>
      <c r="K40" s="114"/>
      <c r="L40" s="114"/>
      <c r="M40" s="114"/>
      <c r="N40" s="114"/>
      <c r="O40" s="114"/>
      <c r="P40" s="114"/>
      <c r="Q40" s="114"/>
      <c r="R40" s="114"/>
      <c r="S40" s="114"/>
      <c r="T40" s="114"/>
      <c r="U40" s="114"/>
      <c r="V40" s="18"/>
      <c r="W40" s="18"/>
      <c r="X40" s="18"/>
      <c r="Y40" s="18"/>
      <c r="Z40" s="18"/>
      <c r="AA40" s="18"/>
      <c r="AB40" s="18"/>
      <c r="AC40" s="18"/>
      <c r="AD40" s="18"/>
      <c r="AE40" s="18"/>
      <c r="AF40" s="18"/>
      <c r="AG40" s="18"/>
      <c r="AH40" s="18"/>
      <c r="AI40" s="18"/>
      <c r="AJ40" s="18"/>
      <c r="AK40" s="18"/>
      <c r="AL40" s="18"/>
    </row>
    <row r="41" spans="1:38" s="4" customFormat="1" hidden="1" outlineLevel="1">
      <c r="A41" s="18"/>
      <c r="B41" s="110">
        <f t="shared" si="0"/>
        <v>21</v>
      </c>
      <c r="C41" s="26"/>
      <c r="D41" s="26"/>
      <c r="E41" s="115"/>
      <c r="F41" s="116"/>
      <c r="G41" s="89" t="str">
        <f>+IF(AssessmentResults[[#This Row],[Evaluation submit date]]="","",YEAR(AssessmentResults[[#This Row],[Evaluation submit date]]))</f>
        <v/>
      </c>
      <c r="H41" s="89" t="str">
        <f>+IF(AssessmentResults[[#This Row],[Evaluation submit date]]="","",TEXT(AssessmentResults[[#This Row],[Evaluation submit date]],"åååå-mm"))</f>
        <v/>
      </c>
      <c r="I41" s="112"/>
      <c r="J41" s="113"/>
      <c r="K41" s="114"/>
      <c r="L41" s="114"/>
      <c r="M41" s="114"/>
      <c r="N41" s="114"/>
      <c r="O41" s="114"/>
      <c r="P41" s="114"/>
      <c r="Q41" s="114"/>
      <c r="R41" s="114"/>
      <c r="S41" s="114"/>
      <c r="T41" s="114"/>
      <c r="U41" s="114"/>
      <c r="V41" s="18"/>
      <c r="W41" s="18"/>
      <c r="X41" s="18"/>
      <c r="Y41" s="18"/>
      <c r="Z41" s="18"/>
      <c r="AA41" s="18"/>
      <c r="AB41" s="18"/>
      <c r="AC41" s="18"/>
      <c r="AD41" s="18"/>
      <c r="AE41" s="18"/>
      <c r="AF41" s="18"/>
      <c r="AG41" s="18"/>
      <c r="AH41" s="18"/>
      <c r="AI41" s="18"/>
      <c r="AJ41" s="18"/>
      <c r="AK41" s="18"/>
      <c r="AL41" s="18"/>
    </row>
    <row r="42" spans="1:38" s="4" customFormat="1" hidden="1" outlineLevel="1">
      <c r="A42" s="18"/>
      <c r="B42" s="110">
        <f t="shared" si="0"/>
        <v>22</v>
      </c>
      <c r="C42" s="26"/>
      <c r="D42" s="26"/>
      <c r="E42" s="115"/>
      <c r="F42" s="116"/>
      <c r="G42" s="89" t="str">
        <f>+IF(AssessmentResults[[#This Row],[Evaluation submit date]]="","",YEAR(AssessmentResults[[#This Row],[Evaluation submit date]]))</f>
        <v/>
      </c>
      <c r="H42" s="89" t="str">
        <f>+IF(AssessmentResults[[#This Row],[Evaluation submit date]]="","",TEXT(AssessmentResults[[#This Row],[Evaluation submit date]],"åååå-mm"))</f>
        <v/>
      </c>
      <c r="I42" s="112"/>
      <c r="J42" s="113"/>
      <c r="K42" s="114"/>
      <c r="L42" s="114"/>
      <c r="M42" s="114"/>
      <c r="N42" s="114"/>
      <c r="O42" s="114"/>
      <c r="P42" s="114"/>
      <c r="Q42" s="114"/>
      <c r="R42" s="114"/>
      <c r="S42" s="114"/>
      <c r="T42" s="114"/>
      <c r="U42" s="114"/>
      <c r="V42" s="18"/>
      <c r="W42" s="18"/>
      <c r="X42" s="18"/>
      <c r="Y42" s="18"/>
      <c r="Z42" s="18"/>
      <c r="AA42" s="18"/>
      <c r="AB42" s="18"/>
      <c r="AC42" s="18"/>
      <c r="AD42" s="18"/>
      <c r="AE42" s="18"/>
      <c r="AF42" s="18"/>
      <c r="AG42" s="18"/>
      <c r="AH42" s="18"/>
      <c r="AI42" s="18"/>
      <c r="AJ42" s="18"/>
      <c r="AK42" s="18"/>
      <c r="AL42" s="18"/>
    </row>
    <row r="43" spans="1:38" s="4" customFormat="1" hidden="1" outlineLevel="1">
      <c r="A43" s="18"/>
      <c r="B43" s="110">
        <f t="shared" si="0"/>
        <v>23</v>
      </c>
      <c r="C43" s="26"/>
      <c r="D43" s="26"/>
      <c r="E43" s="115"/>
      <c r="F43" s="116"/>
      <c r="G43" s="89" t="str">
        <f>+IF(AssessmentResults[[#This Row],[Evaluation submit date]]="","",YEAR(AssessmentResults[[#This Row],[Evaluation submit date]]))</f>
        <v/>
      </c>
      <c r="H43" s="89" t="str">
        <f>+IF(AssessmentResults[[#This Row],[Evaluation submit date]]="","",TEXT(AssessmentResults[[#This Row],[Evaluation submit date]],"åååå-mm"))</f>
        <v/>
      </c>
      <c r="I43" s="112"/>
      <c r="J43" s="113"/>
      <c r="K43" s="114"/>
      <c r="L43" s="114"/>
      <c r="M43" s="114"/>
      <c r="N43" s="114"/>
      <c r="O43" s="114"/>
      <c r="P43" s="114"/>
      <c r="Q43" s="114"/>
      <c r="R43" s="114"/>
      <c r="S43" s="114"/>
      <c r="T43" s="114"/>
      <c r="U43" s="114"/>
      <c r="V43" s="18"/>
      <c r="W43" s="18"/>
      <c r="X43" s="18"/>
      <c r="Y43" s="18"/>
      <c r="Z43" s="18"/>
      <c r="AA43" s="18"/>
      <c r="AB43" s="18"/>
      <c r="AC43" s="18"/>
      <c r="AD43" s="18"/>
      <c r="AE43" s="18"/>
      <c r="AF43" s="18"/>
      <c r="AG43" s="18"/>
      <c r="AH43" s="18"/>
      <c r="AI43" s="18"/>
      <c r="AJ43" s="18"/>
      <c r="AK43" s="18"/>
      <c r="AL43" s="18"/>
    </row>
    <row r="44" spans="1:38" s="4" customFormat="1" hidden="1" outlineLevel="1">
      <c r="A44" s="18"/>
      <c r="B44" s="110">
        <f t="shared" si="0"/>
        <v>24</v>
      </c>
      <c r="C44" s="26"/>
      <c r="D44" s="26"/>
      <c r="E44" s="115"/>
      <c r="F44" s="116"/>
      <c r="G44" s="89" t="str">
        <f>+IF(AssessmentResults[[#This Row],[Evaluation submit date]]="","",YEAR(AssessmentResults[[#This Row],[Evaluation submit date]]))</f>
        <v/>
      </c>
      <c r="H44" s="89" t="str">
        <f>+IF(AssessmentResults[[#This Row],[Evaluation submit date]]="","",TEXT(AssessmentResults[[#This Row],[Evaluation submit date]],"åååå-mm"))</f>
        <v/>
      </c>
      <c r="I44" s="112"/>
      <c r="J44" s="113"/>
      <c r="K44" s="114"/>
      <c r="L44" s="114"/>
      <c r="M44" s="114"/>
      <c r="N44" s="114"/>
      <c r="O44" s="114"/>
      <c r="P44" s="114"/>
      <c r="Q44" s="114"/>
      <c r="R44" s="114"/>
      <c r="S44" s="114"/>
      <c r="T44" s="114"/>
      <c r="U44" s="114"/>
      <c r="V44" s="18"/>
      <c r="W44" s="18"/>
      <c r="X44" s="18"/>
      <c r="Y44" s="18"/>
      <c r="Z44" s="18"/>
      <c r="AA44" s="18"/>
      <c r="AB44" s="18"/>
      <c r="AC44" s="18"/>
      <c r="AD44" s="18"/>
      <c r="AE44" s="18"/>
      <c r="AF44" s="18"/>
      <c r="AG44" s="18"/>
      <c r="AH44" s="18"/>
      <c r="AI44" s="18"/>
      <c r="AJ44" s="18"/>
      <c r="AK44" s="18"/>
      <c r="AL44" s="18"/>
    </row>
    <row r="45" spans="1:38" s="4" customFormat="1" hidden="1" outlineLevel="1">
      <c r="A45" s="18"/>
      <c r="B45" s="110">
        <f t="shared" si="0"/>
        <v>25</v>
      </c>
      <c r="C45" s="26"/>
      <c r="D45" s="26"/>
      <c r="E45" s="115"/>
      <c r="F45" s="116"/>
      <c r="G45" s="89" t="str">
        <f>+IF(AssessmentResults[[#This Row],[Evaluation submit date]]="","",YEAR(AssessmentResults[[#This Row],[Evaluation submit date]]))</f>
        <v/>
      </c>
      <c r="H45" s="89" t="str">
        <f>+IF(AssessmentResults[[#This Row],[Evaluation submit date]]="","",TEXT(AssessmentResults[[#This Row],[Evaluation submit date]],"åååå-mm"))</f>
        <v/>
      </c>
      <c r="I45" s="112"/>
      <c r="J45" s="113"/>
      <c r="K45" s="114"/>
      <c r="L45" s="114"/>
      <c r="M45" s="114"/>
      <c r="N45" s="114"/>
      <c r="O45" s="114"/>
      <c r="P45" s="114"/>
      <c r="Q45" s="114"/>
      <c r="R45" s="114"/>
      <c r="S45" s="114"/>
      <c r="T45" s="114"/>
      <c r="U45" s="114"/>
      <c r="V45" s="18"/>
      <c r="W45" s="18"/>
      <c r="X45" s="18"/>
      <c r="Y45" s="18"/>
      <c r="Z45" s="18"/>
      <c r="AA45" s="18"/>
      <c r="AB45" s="18"/>
      <c r="AC45" s="18"/>
      <c r="AD45" s="18"/>
      <c r="AE45" s="18"/>
      <c r="AF45" s="18"/>
      <c r="AG45" s="18"/>
      <c r="AH45" s="18"/>
      <c r="AI45" s="18"/>
      <c r="AJ45" s="18"/>
      <c r="AK45" s="18"/>
      <c r="AL45" s="18"/>
    </row>
    <row r="46" spans="1:38" s="4" customFormat="1" hidden="1" outlineLevel="1">
      <c r="A46" s="18"/>
      <c r="B46" s="110">
        <f t="shared" si="0"/>
        <v>26</v>
      </c>
      <c r="C46" s="26"/>
      <c r="D46" s="26"/>
      <c r="E46" s="115"/>
      <c r="F46" s="116"/>
      <c r="G46" s="89" t="str">
        <f>+IF(AssessmentResults[[#This Row],[Evaluation submit date]]="","",YEAR(AssessmentResults[[#This Row],[Evaluation submit date]]))</f>
        <v/>
      </c>
      <c r="H46" s="89" t="str">
        <f>+IF(AssessmentResults[[#This Row],[Evaluation submit date]]="","",TEXT(AssessmentResults[[#This Row],[Evaluation submit date]],"åååå-mm"))</f>
        <v/>
      </c>
      <c r="I46" s="112"/>
      <c r="J46" s="113"/>
      <c r="K46" s="114"/>
      <c r="L46" s="114"/>
      <c r="M46" s="114"/>
      <c r="N46" s="114"/>
      <c r="O46" s="114"/>
      <c r="P46" s="114"/>
      <c r="Q46" s="114"/>
      <c r="R46" s="114"/>
      <c r="S46" s="114"/>
      <c r="T46" s="114"/>
      <c r="U46" s="114"/>
      <c r="V46" s="18"/>
      <c r="W46" s="18"/>
      <c r="X46" s="18"/>
      <c r="Y46" s="18"/>
      <c r="Z46" s="18"/>
      <c r="AA46" s="18"/>
      <c r="AB46" s="18"/>
      <c r="AC46" s="18"/>
      <c r="AD46" s="18"/>
      <c r="AE46" s="18"/>
      <c r="AF46" s="18"/>
      <c r="AG46" s="18"/>
      <c r="AH46" s="18"/>
      <c r="AI46" s="18"/>
      <c r="AJ46" s="18"/>
      <c r="AK46" s="18"/>
      <c r="AL46" s="18"/>
    </row>
    <row r="47" spans="1:38" s="4" customFormat="1" hidden="1" outlineLevel="1">
      <c r="A47" s="18"/>
      <c r="B47" s="110">
        <f t="shared" si="0"/>
        <v>27</v>
      </c>
      <c r="C47" s="26"/>
      <c r="D47" s="26"/>
      <c r="E47" s="115"/>
      <c r="F47" s="116"/>
      <c r="G47" s="89" t="str">
        <f>+IF(AssessmentResults[[#This Row],[Evaluation submit date]]="","",YEAR(AssessmentResults[[#This Row],[Evaluation submit date]]))</f>
        <v/>
      </c>
      <c r="H47" s="89" t="str">
        <f>+IF(AssessmentResults[[#This Row],[Evaluation submit date]]="","",TEXT(AssessmentResults[[#This Row],[Evaluation submit date]],"åååå-mm"))</f>
        <v/>
      </c>
      <c r="I47" s="112"/>
      <c r="J47" s="113"/>
      <c r="K47" s="114"/>
      <c r="L47" s="114"/>
      <c r="M47" s="114"/>
      <c r="N47" s="114"/>
      <c r="O47" s="114"/>
      <c r="P47" s="114"/>
      <c r="Q47" s="114"/>
      <c r="R47" s="114"/>
      <c r="S47" s="114"/>
      <c r="T47" s="114"/>
      <c r="U47" s="114"/>
      <c r="V47" s="18"/>
      <c r="W47" s="18"/>
      <c r="X47" s="18"/>
      <c r="Y47" s="18"/>
      <c r="Z47" s="18"/>
      <c r="AA47" s="18"/>
      <c r="AB47" s="18"/>
      <c r="AC47" s="18"/>
      <c r="AD47" s="18"/>
      <c r="AE47" s="18"/>
      <c r="AF47" s="18"/>
      <c r="AG47" s="18"/>
      <c r="AH47" s="18"/>
      <c r="AI47" s="18"/>
      <c r="AJ47" s="18"/>
      <c r="AK47" s="18"/>
      <c r="AL47" s="18"/>
    </row>
    <row r="48" spans="1:38" s="4" customFormat="1" hidden="1" outlineLevel="1">
      <c r="A48" s="18"/>
      <c r="B48" s="110">
        <f t="shared" si="0"/>
        <v>28</v>
      </c>
      <c r="C48" s="26"/>
      <c r="D48" s="26"/>
      <c r="E48" s="115"/>
      <c r="F48" s="116"/>
      <c r="G48" s="89" t="str">
        <f>+IF(AssessmentResults[[#This Row],[Evaluation submit date]]="","",YEAR(AssessmentResults[[#This Row],[Evaluation submit date]]))</f>
        <v/>
      </c>
      <c r="H48" s="89" t="str">
        <f>+IF(AssessmentResults[[#This Row],[Evaluation submit date]]="","",TEXT(AssessmentResults[[#This Row],[Evaluation submit date]],"åååå-mm"))</f>
        <v/>
      </c>
      <c r="I48" s="112"/>
      <c r="J48" s="113"/>
      <c r="K48" s="114"/>
      <c r="L48" s="114"/>
      <c r="M48" s="114"/>
      <c r="N48" s="114"/>
      <c r="O48" s="114"/>
      <c r="P48" s="114"/>
      <c r="Q48" s="114"/>
      <c r="R48" s="114"/>
      <c r="S48" s="114"/>
      <c r="T48" s="114"/>
      <c r="U48" s="114"/>
      <c r="V48" s="18"/>
      <c r="W48" s="18"/>
      <c r="X48" s="18"/>
      <c r="Y48" s="18"/>
      <c r="Z48" s="18"/>
      <c r="AA48" s="18"/>
      <c r="AB48" s="18"/>
      <c r="AC48" s="18"/>
      <c r="AD48" s="18"/>
      <c r="AE48" s="18"/>
      <c r="AF48" s="18"/>
      <c r="AG48" s="18"/>
      <c r="AH48" s="18"/>
      <c r="AI48" s="18"/>
      <c r="AJ48" s="18"/>
      <c r="AK48" s="18"/>
      <c r="AL48" s="18"/>
    </row>
    <row r="49" spans="1:38" s="4" customFormat="1" hidden="1" outlineLevel="1">
      <c r="A49" s="18"/>
      <c r="B49" s="110">
        <f t="shared" si="0"/>
        <v>29</v>
      </c>
      <c r="C49" s="26"/>
      <c r="D49" s="26"/>
      <c r="E49" s="115"/>
      <c r="F49" s="116"/>
      <c r="G49" s="89" t="str">
        <f>+IF(AssessmentResults[[#This Row],[Evaluation submit date]]="","",YEAR(AssessmentResults[[#This Row],[Evaluation submit date]]))</f>
        <v/>
      </c>
      <c r="H49" s="89" t="str">
        <f>+IF(AssessmentResults[[#This Row],[Evaluation submit date]]="","",TEXT(AssessmentResults[[#This Row],[Evaluation submit date]],"åååå-mm"))</f>
        <v/>
      </c>
      <c r="I49" s="112"/>
      <c r="J49" s="113"/>
      <c r="K49" s="114"/>
      <c r="L49" s="114"/>
      <c r="M49" s="114"/>
      <c r="N49" s="114"/>
      <c r="O49" s="114"/>
      <c r="P49" s="114"/>
      <c r="Q49" s="114"/>
      <c r="R49" s="114"/>
      <c r="S49" s="114"/>
      <c r="T49" s="114"/>
      <c r="U49" s="114"/>
      <c r="V49" s="18"/>
      <c r="W49" s="18"/>
      <c r="X49" s="18"/>
      <c r="Y49" s="18"/>
      <c r="Z49" s="18"/>
      <c r="AA49" s="18"/>
      <c r="AB49" s="18"/>
      <c r="AC49" s="18"/>
      <c r="AD49" s="18"/>
      <c r="AE49" s="18"/>
      <c r="AF49" s="18"/>
      <c r="AG49" s="18"/>
      <c r="AH49" s="18"/>
      <c r="AI49" s="18"/>
      <c r="AJ49" s="18"/>
      <c r="AK49" s="18"/>
      <c r="AL49" s="18"/>
    </row>
    <row r="50" spans="1:38" s="4" customFormat="1" hidden="1" outlineLevel="1">
      <c r="A50" s="18"/>
      <c r="B50" s="110">
        <f t="shared" si="0"/>
        <v>30</v>
      </c>
      <c r="C50" s="26"/>
      <c r="D50" s="26"/>
      <c r="E50" s="115"/>
      <c r="F50" s="116"/>
      <c r="G50" s="89" t="str">
        <f>+IF(AssessmentResults[[#This Row],[Evaluation submit date]]="","",YEAR(AssessmentResults[[#This Row],[Evaluation submit date]]))</f>
        <v/>
      </c>
      <c r="H50" s="89" t="str">
        <f>+IF(AssessmentResults[[#This Row],[Evaluation submit date]]="","",TEXT(AssessmentResults[[#This Row],[Evaluation submit date]],"åååå-mm"))</f>
        <v/>
      </c>
      <c r="I50" s="112"/>
      <c r="J50" s="113"/>
      <c r="K50" s="114"/>
      <c r="L50" s="114"/>
      <c r="M50" s="114"/>
      <c r="N50" s="114"/>
      <c r="O50" s="114"/>
      <c r="P50" s="114"/>
      <c r="Q50" s="114"/>
      <c r="R50" s="114"/>
      <c r="S50" s="114"/>
      <c r="T50" s="114"/>
      <c r="U50" s="114"/>
      <c r="V50" s="18"/>
      <c r="W50" s="18"/>
      <c r="X50" s="18"/>
      <c r="Y50" s="18"/>
      <c r="Z50" s="18"/>
      <c r="AA50" s="18"/>
      <c r="AB50" s="18"/>
      <c r="AC50" s="18"/>
      <c r="AD50" s="18"/>
      <c r="AE50" s="18"/>
      <c r="AF50" s="18"/>
      <c r="AG50" s="18"/>
      <c r="AH50" s="18"/>
      <c r="AI50" s="18"/>
      <c r="AJ50" s="18"/>
      <c r="AK50" s="18"/>
      <c r="AL50" s="18"/>
    </row>
    <row r="51" spans="1:38" s="4" customFormat="1" hidden="1" outlineLevel="1">
      <c r="A51" s="18"/>
      <c r="B51" s="110">
        <f t="shared" si="0"/>
        <v>31</v>
      </c>
      <c r="C51" s="26"/>
      <c r="D51" s="26"/>
      <c r="E51" s="115"/>
      <c r="F51" s="116"/>
      <c r="G51" s="89" t="str">
        <f>+IF(AssessmentResults[[#This Row],[Evaluation submit date]]="","",YEAR(AssessmentResults[[#This Row],[Evaluation submit date]]))</f>
        <v/>
      </c>
      <c r="H51" s="89" t="str">
        <f>+IF(AssessmentResults[[#This Row],[Evaluation submit date]]="","",TEXT(AssessmentResults[[#This Row],[Evaluation submit date]],"åååå-mm"))</f>
        <v/>
      </c>
      <c r="I51" s="112"/>
      <c r="J51" s="113"/>
      <c r="K51" s="114"/>
      <c r="L51" s="114"/>
      <c r="M51" s="114"/>
      <c r="N51" s="114"/>
      <c r="O51" s="114"/>
      <c r="P51" s="114"/>
      <c r="Q51" s="114"/>
      <c r="R51" s="114"/>
      <c r="S51" s="114"/>
      <c r="T51" s="114"/>
      <c r="U51" s="114"/>
      <c r="V51" s="18"/>
      <c r="W51" s="18"/>
      <c r="X51" s="18"/>
      <c r="Y51" s="18"/>
      <c r="Z51" s="18"/>
      <c r="AA51" s="18"/>
      <c r="AB51" s="18"/>
      <c r="AC51" s="18"/>
      <c r="AD51" s="18"/>
      <c r="AE51" s="18"/>
      <c r="AF51" s="18"/>
      <c r="AG51" s="18"/>
      <c r="AH51" s="18"/>
      <c r="AI51" s="18"/>
      <c r="AJ51" s="18"/>
      <c r="AK51" s="18"/>
      <c r="AL51" s="18"/>
    </row>
    <row r="52" spans="1:38" s="4" customFormat="1" hidden="1" outlineLevel="1">
      <c r="A52" s="18"/>
      <c r="B52" s="110">
        <f t="shared" si="0"/>
        <v>32</v>
      </c>
      <c r="C52" s="26"/>
      <c r="D52" s="26"/>
      <c r="E52" s="115"/>
      <c r="F52" s="116"/>
      <c r="G52" s="89" t="str">
        <f>+IF(AssessmentResults[[#This Row],[Evaluation submit date]]="","",YEAR(AssessmentResults[[#This Row],[Evaluation submit date]]))</f>
        <v/>
      </c>
      <c r="H52" s="89" t="str">
        <f>+IF(AssessmentResults[[#This Row],[Evaluation submit date]]="","",TEXT(AssessmentResults[[#This Row],[Evaluation submit date]],"åååå-mm"))</f>
        <v/>
      </c>
      <c r="I52" s="112"/>
      <c r="J52" s="113"/>
      <c r="K52" s="114"/>
      <c r="L52" s="114"/>
      <c r="M52" s="114"/>
      <c r="N52" s="114"/>
      <c r="O52" s="114"/>
      <c r="P52" s="114"/>
      <c r="Q52" s="114"/>
      <c r="R52" s="114"/>
      <c r="S52" s="114"/>
      <c r="T52" s="114"/>
      <c r="U52" s="114"/>
      <c r="V52" s="18"/>
      <c r="W52" s="18"/>
      <c r="X52" s="18"/>
      <c r="Y52" s="18"/>
      <c r="Z52" s="18"/>
      <c r="AA52" s="18"/>
      <c r="AB52" s="18"/>
      <c r="AC52" s="18"/>
      <c r="AD52" s="18"/>
      <c r="AE52" s="18"/>
      <c r="AF52" s="18"/>
      <c r="AG52" s="18"/>
      <c r="AH52" s="18"/>
      <c r="AI52" s="18"/>
      <c r="AJ52" s="18"/>
      <c r="AK52" s="18"/>
      <c r="AL52" s="18"/>
    </row>
    <row r="53" spans="1:38" s="4" customFormat="1" hidden="1" outlineLevel="1">
      <c r="A53" s="18"/>
      <c r="B53" s="110">
        <f t="shared" si="0"/>
        <v>33</v>
      </c>
      <c r="C53" s="26"/>
      <c r="D53" s="26"/>
      <c r="E53" s="115"/>
      <c r="F53" s="116"/>
      <c r="G53" s="89" t="str">
        <f>+IF(AssessmentResults[[#This Row],[Evaluation submit date]]="","",YEAR(AssessmentResults[[#This Row],[Evaluation submit date]]))</f>
        <v/>
      </c>
      <c r="H53" s="89" t="str">
        <f>+IF(AssessmentResults[[#This Row],[Evaluation submit date]]="","",TEXT(AssessmentResults[[#This Row],[Evaluation submit date]],"åååå-mm"))</f>
        <v/>
      </c>
      <c r="I53" s="112"/>
      <c r="J53" s="113"/>
      <c r="K53" s="114"/>
      <c r="L53" s="114"/>
      <c r="M53" s="114"/>
      <c r="N53" s="114"/>
      <c r="O53" s="114"/>
      <c r="P53" s="114"/>
      <c r="Q53" s="114"/>
      <c r="R53" s="114"/>
      <c r="S53" s="114"/>
      <c r="T53" s="114"/>
      <c r="U53" s="114"/>
      <c r="V53" s="18"/>
      <c r="W53" s="18"/>
      <c r="X53" s="18"/>
      <c r="Y53" s="18"/>
      <c r="Z53" s="18"/>
      <c r="AA53" s="18"/>
      <c r="AB53" s="18"/>
      <c r="AC53" s="18"/>
      <c r="AD53" s="18"/>
      <c r="AE53" s="18"/>
      <c r="AF53" s="18"/>
      <c r="AG53" s="18"/>
      <c r="AH53" s="18"/>
      <c r="AI53" s="18"/>
      <c r="AJ53" s="18"/>
      <c r="AK53" s="18"/>
      <c r="AL53" s="18"/>
    </row>
    <row r="54" spans="1:38" s="4" customFormat="1" hidden="1" outlineLevel="1">
      <c r="A54" s="18"/>
      <c r="B54" s="110">
        <f t="shared" si="0"/>
        <v>34</v>
      </c>
      <c r="C54" s="26"/>
      <c r="D54" s="26"/>
      <c r="E54" s="115"/>
      <c r="F54" s="116"/>
      <c r="G54" s="89" t="str">
        <f>+IF(AssessmentResults[[#This Row],[Evaluation submit date]]="","",YEAR(AssessmentResults[[#This Row],[Evaluation submit date]]))</f>
        <v/>
      </c>
      <c r="H54" s="89" t="str">
        <f>+IF(AssessmentResults[[#This Row],[Evaluation submit date]]="","",TEXT(AssessmentResults[[#This Row],[Evaluation submit date]],"åååå-mm"))</f>
        <v/>
      </c>
      <c r="I54" s="112"/>
      <c r="J54" s="113"/>
      <c r="K54" s="114"/>
      <c r="L54" s="114"/>
      <c r="M54" s="114"/>
      <c r="N54" s="114"/>
      <c r="O54" s="114"/>
      <c r="P54" s="114"/>
      <c r="Q54" s="114"/>
      <c r="R54" s="114"/>
      <c r="S54" s="114"/>
      <c r="T54" s="114"/>
      <c r="U54" s="114"/>
      <c r="V54" s="18"/>
      <c r="W54" s="18"/>
      <c r="X54" s="18"/>
      <c r="Y54" s="18"/>
      <c r="Z54" s="18"/>
      <c r="AA54" s="18"/>
      <c r="AB54" s="18"/>
      <c r="AC54" s="18"/>
      <c r="AD54" s="18"/>
      <c r="AE54" s="18"/>
      <c r="AF54" s="18"/>
      <c r="AG54" s="18"/>
      <c r="AH54" s="18"/>
      <c r="AI54" s="18"/>
      <c r="AJ54" s="18"/>
      <c r="AK54" s="18"/>
      <c r="AL54" s="18"/>
    </row>
    <row r="55" spans="1:38" s="4" customFormat="1" hidden="1" outlineLevel="1">
      <c r="A55" s="18"/>
      <c r="B55" s="110">
        <f t="shared" si="0"/>
        <v>35</v>
      </c>
      <c r="C55" s="26"/>
      <c r="D55" s="26"/>
      <c r="E55" s="115"/>
      <c r="F55" s="116"/>
      <c r="G55" s="89" t="str">
        <f>+IF(AssessmentResults[[#This Row],[Evaluation submit date]]="","",YEAR(AssessmentResults[[#This Row],[Evaluation submit date]]))</f>
        <v/>
      </c>
      <c r="H55" s="89" t="str">
        <f>+IF(AssessmentResults[[#This Row],[Evaluation submit date]]="","",TEXT(AssessmentResults[[#This Row],[Evaluation submit date]],"åååå-mm"))</f>
        <v/>
      </c>
      <c r="I55" s="112"/>
      <c r="J55" s="113"/>
      <c r="K55" s="114"/>
      <c r="L55" s="114"/>
      <c r="M55" s="114"/>
      <c r="N55" s="114"/>
      <c r="O55" s="114"/>
      <c r="P55" s="114"/>
      <c r="Q55" s="114"/>
      <c r="R55" s="114"/>
      <c r="S55" s="114"/>
      <c r="T55" s="114"/>
      <c r="U55" s="114"/>
      <c r="V55" s="18"/>
      <c r="W55" s="18"/>
      <c r="X55" s="18"/>
      <c r="Y55" s="18"/>
      <c r="Z55" s="18"/>
      <c r="AA55" s="18"/>
      <c r="AB55" s="18"/>
      <c r="AC55" s="18"/>
      <c r="AD55" s="18"/>
      <c r="AE55" s="18"/>
      <c r="AF55" s="18"/>
      <c r="AG55" s="18"/>
      <c r="AH55" s="18"/>
      <c r="AI55" s="18"/>
      <c r="AJ55" s="18"/>
      <c r="AK55" s="18"/>
      <c r="AL55" s="18"/>
    </row>
    <row r="56" spans="1:38" s="4" customFormat="1" hidden="1" outlineLevel="1">
      <c r="A56" s="18"/>
      <c r="B56" s="110">
        <f t="shared" si="0"/>
        <v>36</v>
      </c>
      <c r="C56" s="26"/>
      <c r="D56" s="26"/>
      <c r="E56" s="115"/>
      <c r="F56" s="116"/>
      <c r="G56" s="89" t="str">
        <f>+IF(AssessmentResults[[#This Row],[Evaluation submit date]]="","",YEAR(AssessmentResults[[#This Row],[Evaluation submit date]]))</f>
        <v/>
      </c>
      <c r="H56" s="89" t="str">
        <f>+IF(AssessmentResults[[#This Row],[Evaluation submit date]]="","",TEXT(AssessmentResults[[#This Row],[Evaluation submit date]],"åååå-mm"))</f>
        <v/>
      </c>
      <c r="I56" s="112"/>
      <c r="J56" s="113"/>
      <c r="K56" s="114"/>
      <c r="L56" s="114"/>
      <c r="M56" s="114"/>
      <c r="N56" s="114"/>
      <c r="O56" s="114"/>
      <c r="P56" s="114"/>
      <c r="Q56" s="114"/>
      <c r="R56" s="114"/>
      <c r="S56" s="114"/>
      <c r="T56" s="114"/>
      <c r="U56" s="114"/>
      <c r="V56" s="18"/>
      <c r="W56" s="18"/>
      <c r="X56" s="18"/>
      <c r="Y56" s="18"/>
      <c r="Z56" s="18"/>
      <c r="AA56" s="18"/>
      <c r="AB56" s="18"/>
      <c r="AC56" s="18"/>
      <c r="AD56" s="18"/>
      <c r="AE56" s="18"/>
      <c r="AF56" s="18"/>
      <c r="AG56" s="18"/>
      <c r="AH56" s="18"/>
      <c r="AI56" s="18"/>
      <c r="AJ56" s="18"/>
      <c r="AK56" s="18"/>
      <c r="AL56" s="18"/>
    </row>
    <row r="57" spans="1:38" s="4" customFormat="1" hidden="1" outlineLevel="1">
      <c r="A57" s="18"/>
      <c r="B57" s="110">
        <f t="shared" si="0"/>
        <v>37</v>
      </c>
      <c r="C57" s="26"/>
      <c r="D57" s="26"/>
      <c r="E57" s="115"/>
      <c r="F57" s="116"/>
      <c r="G57" s="89" t="str">
        <f>+IF(AssessmentResults[[#This Row],[Evaluation submit date]]="","",YEAR(AssessmentResults[[#This Row],[Evaluation submit date]]))</f>
        <v/>
      </c>
      <c r="H57" s="89" t="str">
        <f>+IF(AssessmentResults[[#This Row],[Evaluation submit date]]="","",TEXT(AssessmentResults[[#This Row],[Evaluation submit date]],"åååå-mm"))</f>
        <v/>
      </c>
      <c r="I57" s="112"/>
      <c r="J57" s="113"/>
      <c r="K57" s="114"/>
      <c r="L57" s="114"/>
      <c r="M57" s="114"/>
      <c r="N57" s="114"/>
      <c r="O57" s="114"/>
      <c r="P57" s="114"/>
      <c r="Q57" s="114"/>
      <c r="R57" s="114"/>
      <c r="S57" s="114"/>
      <c r="T57" s="114"/>
      <c r="U57" s="114"/>
      <c r="V57" s="18"/>
      <c r="W57" s="18"/>
      <c r="X57" s="18"/>
      <c r="Y57" s="18"/>
      <c r="Z57" s="18"/>
      <c r="AA57" s="18"/>
      <c r="AB57" s="18"/>
      <c r="AC57" s="18"/>
      <c r="AD57" s="18"/>
      <c r="AE57" s="18"/>
      <c r="AF57" s="18"/>
      <c r="AG57" s="18"/>
      <c r="AH57" s="18"/>
      <c r="AI57" s="18"/>
      <c r="AJ57" s="18"/>
      <c r="AK57" s="18"/>
      <c r="AL57" s="18"/>
    </row>
    <row r="58" spans="1:38" s="4" customFormat="1" hidden="1" outlineLevel="1">
      <c r="A58" s="18"/>
      <c r="B58" s="110">
        <f t="shared" si="0"/>
        <v>38</v>
      </c>
      <c r="C58" s="26"/>
      <c r="D58" s="26"/>
      <c r="E58" s="115"/>
      <c r="F58" s="116"/>
      <c r="G58" s="89" t="str">
        <f>+IF(AssessmentResults[[#This Row],[Evaluation submit date]]="","",YEAR(AssessmentResults[[#This Row],[Evaluation submit date]]))</f>
        <v/>
      </c>
      <c r="H58" s="89" t="str">
        <f>+IF(AssessmentResults[[#This Row],[Evaluation submit date]]="","",TEXT(AssessmentResults[[#This Row],[Evaluation submit date]],"åååå-mm"))</f>
        <v/>
      </c>
      <c r="I58" s="112"/>
      <c r="J58" s="113"/>
      <c r="K58" s="114"/>
      <c r="L58" s="114"/>
      <c r="M58" s="114"/>
      <c r="N58" s="114"/>
      <c r="O58" s="114"/>
      <c r="P58" s="114"/>
      <c r="Q58" s="114"/>
      <c r="R58" s="114"/>
      <c r="S58" s="114"/>
      <c r="T58" s="114"/>
      <c r="U58" s="114"/>
      <c r="V58" s="18"/>
      <c r="W58" s="18"/>
      <c r="X58" s="18"/>
      <c r="Y58" s="18"/>
      <c r="Z58" s="18"/>
      <c r="AA58" s="18"/>
      <c r="AB58" s="18"/>
      <c r="AC58" s="18"/>
      <c r="AD58" s="18"/>
      <c r="AE58" s="18"/>
      <c r="AF58" s="18"/>
      <c r="AG58" s="18"/>
      <c r="AH58" s="18"/>
      <c r="AI58" s="18"/>
      <c r="AJ58" s="18"/>
      <c r="AK58" s="18"/>
      <c r="AL58" s="18"/>
    </row>
    <row r="59" spans="1:38" s="4" customFormat="1" hidden="1" outlineLevel="1">
      <c r="A59" s="18"/>
      <c r="B59" s="110">
        <f t="shared" si="0"/>
        <v>39</v>
      </c>
      <c r="C59" s="26"/>
      <c r="D59" s="26"/>
      <c r="E59" s="115"/>
      <c r="F59" s="116"/>
      <c r="G59" s="89" t="str">
        <f>+IF(AssessmentResults[[#This Row],[Evaluation submit date]]="","",YEAR(AssessmentResults[[#This Row],[Evaluation submit date]]))</f>
        <v/>
      </c>
      <c r="H59" s="89" t="str">
        <f>+IF(AssessmentResults[[#This Row],[Evaluation submit date]]="","",TEXT(AssessmentResults[[#This Row],[Evaluation submit date]],"åååå-mm"))</f>
        <v/>
      </c>
      <c r="I59" s="112"/>
      <c r="J59" s="113"/>
      <c r="K59" s="114"/>
      <c r="L59" s="114"/>
      <c r="M59" s="114"/>
      <c r="N59" s="114"/>
      <c r="O59" s="114"/>
      <c r="P59" s="114"/>
      <c r="Q59" s="114"/>
      <c r="R59" s="114"/>
      <c r="S59" s="114"/>
      <c r="T59" s="114"/>
      <c r="U59" s="114"/>
      <c r="V59" s="18"/>
      <c r="W59" s="18"/>
      <c r="X59" s="18"/>
      <c r="Y59" s="18"/>
      <c r="Z59" s="18"/>
      <c r="AA59" s="18"/>
      <c r="AB59" s="18"/>
      <c r="AC59" s="18"/>
      <c r="AD59" s="18"/>
      <c r="AE59" s="18"/>
      <c r="AF59" s="18"/>
      <c r="AG59" s="18"/>
      <c r="AH59" s="18"/>
      <c r="AI59" s="18"/>
      <c r="AJ59" s="18"/>
      <c r="AK59" s="18"/>
      <c r="AL59" s="18"/>
    </row>
    <row r="60" spans="1:38" s="4" customFormat="1" hidden="1" outlineLevel="1">
      <c r="A60" s="18"/>
      <c r="B60" s="110">
        <f t="shared" si="0"/>
        <v>40</v>
      </c>
      <c r="C60" s="26"/>
      <c r="D60" s="26"/>
      <c r="E60" s="115"/>
      <c r="F60" s="116"/>
      <c r="G60" s="89" t="str">
        <f>+IF(AssessmentResults[[#This Row],[Evaluation submit date]]="","",YEAR(AssessmentResults[[#This Row],[Evaluation submit date]]))</f>
        <v/>
      </c>
      <c r="H60" s="89" t="str">
        <f>+IF(AssessmentResults[[#This Row],[Evaluation submit date]]="","",TEXT(AssessmentResults[[#This Row],[Evaluation submit date]],"åååå-mm"))</f>
        <v/>
      </c>
      <c r="I60" s="112"/>
      <c r="J60" s="113"/>
      <c r="K60" s="114"/>
      <c r="L60" s="114"/>
      <c r="M60" s="114"/>
      <c r="N60" s="114"/>
      <c r="O60" s="114"/>
      <c r="P60" s="114"/>
      <c r="Q60" s="114"/>
      <c r="R60" s="114"/>
      <c r="S60" s="114"/>
      <c r="T60" s="114"/>
      <c r="U60" s="114"/>
      <c r="V60" s="18"/>
      <c r="W60" s="18"/>
      <c r="X60" s="18"/>
      <c r="Y60" s="18"/>
      <c r="Z60" s="18"/>
      <c r="AA60" s="18"/>
      <c r="AB60" s="18"/>
      <c r="AC60" s="18"/>
      <c r="AD60" s="18"/>
      <c r="AE60" s="18"/>
      <c r="AF60" s="18"/>
      <c r="AG60" s="18"/>
      <c r="AH60" s="18"/>
      <c r="AI60" s="18"/>
      <c r="AJ60" s="18"/>
      <c r="AK60" s="18"/>
      <c r="AL60" s="18"/>
    </row>
    <row r="61" spans="1:38" s="4" customFormat="1" hidden="1" outlineLevel="1">
      <c r="A61" s="18"/>
      <c r="B61" s="110">
        <f t="shared" si="0"/>
        <v>41</v>
      </c>
      <c r="C61" s="26"/>
      <c r="D61" s="26"/>
      <c r="E61" s="115"/>
      <c r="F61" s="116"/>
      <c r="G61" s="89" t="str">
        <f>+IF(AssessmentResults[[#This Row],[Evaluation submit date]]="","",YEAR(AssessmentResults[[#This Row],[Evaluation submit date]]))</f>
        <v/>
      </c>
      <c r="H61" s="89" t="str">
        <f>+IF(AssessmentResults[[#This Row],[Evaluation submit date]]="","",TEXT(AssessmentResults[[#This Row],[Evaluation submit date]],"åååå-mm"))</f>
        <v/>
      </c>
      <c r="I61" s="112"/>
      <c r="J61" s="113"/>
      <c r="K61" s="114"/>
      <c r="L61" s="114"/>
      <c r="M61" s="114"/>
      <c r="N61" s="114"/>
      <c r="O61" s="114"/>
      <c r="P61" s="114"/>
      <c r="Q61" s="114"/>
      <c r="R61" s="114"/>
      <c r="S61" s="114"/>
      <c r="T61" s="114"/>
      <c r="U61" s="114"/>
      <c r="V61" s="18"/>
      <c r="W61" s="18"/>
      <c r="X61" s="18"/>
      <c r="Y61" s="18"/>
      <c r="Z61" s="18"/>
      <c r="AA61" s="18"/>
      <c r="AB61" s="18"/>
      <c r="AC61" s="18"/>
      <c r="AD61" s="18"/>
      <c r="AE61" s="18"/>
      <c r="AF61" s="18"/>
      <c r="AG61" s="18"/>
      <c r="AH61" s="18"/>
      <c r="AI61" s="18"/>
      <c r="AJ61" s="18"/>
      <c r="AK61" s="18"/>
      <c r="AL61" s="18"/>
    </row>
    <row r="62" spans="1:38" s="4" customFormat="1" hidden="1" outlineLevel="1">
      <c r="A62" s="18"/>
      <c r="B62" s="110">
        <f t="shared" si="0"/>
        <v>42</v>
      </c>
      <c r="C62" s="26"/>
      <c r="D62" s="26"/>
      <c r="E62" s="115"/>
      <c r="F62" s="116"/>
      <c r="G62" s="89" t="str">
        <f>+IF(AssessmentResults[[#This Row],[Evaluation submit date]]="","",YEAR(AssessmentResults[[#This Row],[Evaluation submit date]]))</f>
        <v/>
      </c>
      <c r="H62" s="89" t="str">
        <f>+IF(AssessmentResults[[#This Row],[Evaluation submit date]]="","",TEXT(AssessmentResults[[#This Row],[Evaluation submit date]],"åååå-mm"))</f>
        <v/>
      </c>
      <c r="I62" s="112"/>
      <c r="J62" s="113"/>
      <c r="K62" s="114"/>
      <c r="L62" s="114"/>
      <c r="M62" s="114"/>
      <c r="N62" s="114"/>
      <c r="O62" s="114"/>
      <c r="P62" s="114"/>
      <c r="Q62" s="114"/>
      <c r="R62" s="114"/>
      <c r="S62" s="114"/>
      <c r="T62" s="114"/>
      <c r="U62" s="114"/>
      <c r="V62" s="18"/>
      <c r="W62" s="18"/>
      <c r="X62" s="18"/>
      <c r="Y62" s="18"/>
      <c r="Z62" s="18"/>
      <c r="AA62" s="18"/>
      <c r="AB62" s="18"/>
      <c r="AC62" s="18"/>
      <c r="AD62" s="18"/>
      <c r="AE62" s="18"/>
      <c r="AF62" s="18"/>
      <c r="AG62" s="18"/>
      <c r="AH62" s="18"/>
      <c r="AI62" s="18"/>
      <c r="AJ62" s="18"/>
      <c r="AK62" s="18"/>
      <c r="AL62" s="18"/>
    </row>
    <row r="63" spans="1:38" s="4" customFormat="1" hidden="1" outlineLevel="1">
      <c r="A63" s="18"/>
      <c r="B63" s="110">
        <f t="shared" si="0"/>
        <v>43</v>
      </c>
      <c r="C63" s="26"/>
      <c r="D63" s="26"/>
      <c r="E63" s="115"/>
      <c r="F63" s="116"/>
      <c r="G63" s="89" t="str">
        <f>+IF(AssessmentResults[[#This Row],[Evaluation submit date]]="","",YEAR(AssessmentResults[[#This Row],[Evaluation submit date]]))</f>
        <v/>
      </c>
      <c r="H63" s="89" t="str">
        <f>+IF(AssessmentResults[[#This Row],[Evaluation submit date]]="","",TEXT(AssessmentResults[[#This Row],[Evaluation submit date]],"åååå-mm"))</f>
        <v/>
      </c>
      <c r="I63" s="112"/>
      <c r="J63" s="113"/>
      <c r="K63" s="114"/>
      <c r="L63" s="114"/>
      <c r="M63" s="114"/>
      <c r="N63" s="114"/>
      <c r="O63" s="114"/>
      <c r="P63" s="114"/>
      <c r="Q63" s="114"/>
      <c r="R63" s="114"/>
      <c r="S63" s="114"/>
      <c r="T63" s="114"/>
      <c r="U63" s="114"/>
      <c r="V63" s="18"/>
      <c r="W63" s="18"/>
      <c r="X63" s="18"/>
      <c r="Y63" s="18"/>
      <c r="Z63" s="18"/>
      <c r="AA63" s="18"/>
      <c r="AB63" s="18"/>
      <c r="AC63" s="18"/>
      <c r="AD63" s="18"/>
      <c r="AE63" s="18"/>
      <c r="AF63" s="18"/>
      <c r="AG63" s="18"/>
      <c r="AH63" s="18"/>
      <c r="AI63" s="18"/>
      <c r="AJ63" s="18"/>
      <c r="AK63" s="18"/>
      <c r="AL63" s="18"/>
    </row>
    <row r="64" spans="1:38" s="4" customFormat="1" hidden="1" outlineLevel="1">
      <c r="A64" s="18"/>
      <c r="B64" s="110">
        <f t="shared" si="0"/>
        <v>44</v>
      </c>
      <c r="C64" s="26"/>
      <c r="D64" s="26"/>
      <c r="E64" s="115"/>
      <c r="F64" s="116"/>
      <c r="G64" s="89" t="str">
        <f>+IF(AssessmentResults[[#This Row],[Evaluation submit date]]="","",YEAR(AssessmentResults[[#This Row],[Evaluation submit date]]))</f>
        <v/>
      </c>
      <c r="H64" s="89" t="str">
        <f>+IF(AssessmentResults[[#This Row],[Evaluation submit date]]="","",TEXT(AssessmentResults[[#This Row],[Evaluation submit date]],"åååå-mm"))</f>
        <v/>
      </c>
      <c r="I64" s="112"/>
      <c r="J64" s="113"/>
      <c r="K64" s="114"/>
      <c r="L64" s="114"/>
      <c r="M64" s="114"/>
      <c r="N64" s="114"/>
      <c r="O64" s="114"/>
      <c r="P64" s="114"/>
      <c r="Q64" s="114"/>
      <c r="R64" s="114"/>
      <c r="S64" s="114"/>
      <c r="T64" s="114"/>
      <c r="U64" s="114"/>
      <c r="V64" s="18"/>
      <c r="W64" s="18"/>
      <c r="X64" s="18"/>
      <c r="Y64" s="18"/>
      <c r="Z64" s="18"/>
      <c r="AA64" s="18"/>
      <c r="AB64" s="18"/>
      <c r="AC64" s="18"/>
      <c r="AD64" s="18"/>
      <c r="AE64" s="18"/>
      <c r="AF64" s="18"/>
      <c r="AG64" s="18"/>
      <c r="AH64" s="18"/>
      <c r="AI64" s="18"/>
      <c r="AJ64" s="18"/>
      <c r="AK64" s="18"/>
      <c r="AL64" s="18"/>
    </row>
    <row r="65" spans="1:38" s="4" customFormat="1" hidden="1" outlineLevel="1">
      <c r="A65" s="18"/>
      <c r="B65" s="110">
        <f t="shared" si="0"/>
        <v>45</v>
      </c>
      <c r="C65" s="26"/>
      <c r="D65" s="26"/>
      <c r="E65" s="115"/>
      <c r="F65" s="116"/>
      <c r="G65" s="89" t="str">
        <f>+IF(AssessmentResults[[#This Row],[Evaluation submit date]]="","",YEAR(AssessmentResults[[#This Row],[Evaluation submit date]]))</f>
        <v/>
      </c>
      <c r="H65" s="89" t="str">
        <f>+IF(AssessmentResults[[#This Row],[Evaluation submit date]]="","",TEXT(AssessmentResults[[#This Row],[Evaluation submit date]],"åååå-mm"))</f>
        <v/>
      </c>
      <c r="I65" s="112"/>
      <c r="J65" s="113"/>
      <c r="K65" s="114"/>
      <c r="L65" s="114"/>
      <c r="M65" s="114"/>
      <c r="N65" s="114"/>
      <c r="O65" s="114"/>
      <c r="P65" s="114"/>
      <c r="Q65" s="114"/>
      <c r="R65" s="114"/>
      <c r="S65" s="114"/>
      <c r="T65" s="114"/>
      <c r="U65" s="114"/>
      <c r="V65" s="18"/>
      <c r="W65" s="18"/>
      <c r="X65" s="18"/>
      <c r="Y65" s="18"/>
      <c r="Z65" s="18"/>
      <c r="AA65" s="18"/>
      <c r="AB65" s="18"/>
      <c r="AC65" s="18"/>
      <c r="AD65" s="18"/>
      <c r="AE65" s="18"/>
      <c r="AF65" s="18"/>
      <c r="AG65" s="18"/>
      <c r="AH65" s="18"/>
      <c r="AI65" s="18"/>
      <c r="AJ65" s="18"/>
      <c r="AK65" s="18"/>
      <c r="AL65" s="18"/>
    </row>
    <row r="66" spans="1:38" s="4" customFormat="1" hidden="1" outlineLevel="1">
      <c r="A66" s="18"/>
      <c r="B66" s="140">
        <f t="shared" si="0"/>
        <v>46</v>
      </c>
      <c r="C66" s="26"/>
      <c r="D66" s="26"/>
      <c r="E66" s="115"/>
      <c r="F66" s="116"/>
      <c r="G66" s="89" t="str">
        <f>+IF(AssessmentResults[[#This Row],[Evaluation submit date]]="","",YEAR(AssessmentResults[[#This Row],[Evaluation submit date]]))</f>
        <v/>
      </c>
      <c r="H66" s="89" t="str">
        <f>+IF(AssessmentResults[[#This Row],[Evaluation submit date]]="","",TEXT(AssessmentResults[[#This Row],[Evaluation submit date]],"åååå-mm"))</f>
        <v/>
      </c>
      <c r="I66" s="112"/>
      <c r="J66" s="113"/>
      <c r="K66" s="114"/>
      <c r="L66" s="114"/>
      <c r="M66" s="114"/>
      <c r="N66" s="114"/>
      <c r="O66" s="114"/>
      <c r="P66" s="114"/>
      <c r="Q66" s="114"/>
      <c r="R66" s="114"/>
      <c r="S66" s="114"/>
      <c r="T66" s="114"/>
      <c r="U66" s="114"/>
      <c r="V66" s="18"/>
      <c r="W66" s="18"/>
      <c r="X66" s="18"/>
      <c r="Y66" s="18"/>
      <c r="Z66" s="18"/>
      <c r="AA66" s="18"/>
      <c r="AB66" s="18"/>
      <c r="AC66" s="18"/>
      <c r="AD66" s="18"/>
      <c r="AE66" s="18"/>
      <c r="AF66" s="18"/>
      <c r="AG66" s="18"/>
      <c r="AH66" s="18"/>
      <c r="AI66" s="18"/>
      <c r="AJ66" s="18"/>
      <c r="AK66" s="18"/>
      <c r="AL66" s="18"/>
    </row>
    <row r="67" spans="1:38" s="4" customFormat="1" hidden="1" outlineLevel="1">
      <c r="A67" s="18"/>
      <c r="B67" s="110">
        <f t="shared" si="0"/>
        <v>47</v>
      </c>
      <c r="C67" s="26"/>
      <c r="D67" s="26"/>
      <c r="E67" s="115"/>
      <c r="F67" s="116"/>
      <c r="G67" s="89" t="str">
        <f>+IF(AssessmentResults[[#This Row],[Evaluation submit date]]="","",YEAR(AssessmentResults[[#This Row],[Evaluation submit date]]))</f>
        <v/>
      </c>
      <c r="H67" s="89" t="str">
        <f>+IF(AssessmentResults[[#This Row],[Evaluation submit date]]="","",TEXT(AssessmentResults[[#This Row],[Evaluation submit date]],"åååå-mm"))</f>
        <v/>
      </c>
      <c r="I67" s="112"/>
      <c r="J67" s="113"/>
      <c r="K67" s="114"/>
      <c r="L67" s="114"/>
      <c r="M67" s="114"/>
      <c r="N67" s="114"/>
      <c r="O67" s="114"/>
      <c r="P67" s="114"/>
      <c r="Q67" s="114"/>
      <c r="R67" s="114"/>
      <c r="S67" s="114"/>
      <c r="T67" s="114"/>
      <c r="U67" s="114"/>
      <c r="V67" s="18"/>
      <c r="W67" s="18"/>
      <c r="X67" s="18"/>
      <c r="Y67" s="18"/>
      <c r="Z67" s="18"/>
      <c r="AA67" s="18"/>
      <c r="AB67" s="18"/>
      <c r="AC67" s="18"/>
      <c r="AD67" s="18"/>
      <c r="AE67" s="18"/>
      <c r="AF67" s="18"/>
      <c r="AG67" s="18"/>
      <c r="AH67" s="18"/>
      <c r="AI67" s="18"/>
      <c r="AJ67" s="18"/>
      <c r="AK67" s="18"/>
      <c r="AL67" s="18"/>
    </row>
    <row r="68" spans="1:38" s="4" customFormat="1" hidden="1" outlineLevel="1">
      <c r="A68" s="18"/>
      <c r="B68" s="110">
        <f t="shared" si="0"/>
        <v>48</v>
      </c>
      <c r="C68" s="26"/>
      <c r="D68" s="26"/>
      <c r="E68" s="115"/>
      <c r="F68" s="116"/>
      <c r="G68" s="89" t="str">
        <f>+IF(AssessmentResults[[#This Row],[Evaluation submit date]]="","",YEAR(AssessmentResults[[#This Row],[Evaluation submit date]]))</f>
        <v/>
      </c>
      <c r="H68" s="89" t="str">
        <f>+IF(AssessmentResults[[#This Row],[Evaluation submit date]]="","",TEXT(AssessmentResults[[#This Row],[Evaluation submit date]],"åååå-mm"))</f>
        <v/>
      </c>
      <c r="I68" s="112"/>
      <c r="J68" s="113"/>
      <c r="K68" s="114"/>
      <c r="L68" s="114"/>
      <c r="M68" s="114"/>
      <c r="N68" s="114"/>
      <c r="O68" s="114"/>
      <c r="P68" s="114"/>
      <c r="Q68" s="114"/>
      <c r="R68" s="114"/>
      <c r="S68" s="114"/>
      <c r="T68" s="114"/>
      <c r="U68" s="114"/>
      <c r="V68" s="18"/>
      <c r="W68" s="18"/>
      <c r="X68" s="18"/>
      <c r="Y68" s="18"/>
      <c r="Z68" s="18"/>
      <c r="AA68" s="18"/>
      <c r="AB68" s="18"/>
      <c r="AC68" s="18"/>
      <c r="AD68" s="18"/>
      <c r="AE68" s="18"/>
      <c r="AF68" s="18"/>
      <c r="AG68" s="18"/>
      <c r="AH68" s="18"/>
      <c r="AI68" s="18"/>
      <c r="AJ68" s="18"/>
      <c r="AK68" s="18"/>
      <c r="AL68" s="18"/>
    </row>
    <row r="69" spans="1:38" s="4" customFormat="1" hidden="1" outlineLevel="1">
      <c r="A69" s="18"/>
      <c r="B69" s="110">
        <f t="shared" si="0"/>
        <v>49</v>
      </c>
      <c r="C69" s="26"/>
      <c r="D69" s="26"/>
      <c r="E69" s="115"/>
      <c r="F69" s="116"/>
      <c r="G69" s="89" t="str">
        <f>+IF(AssessmentResults[[#This Row],[Evaluation submit date]]="","",YEAR(AssessmentResults[[#This Row],[Evaluation submit date]]))</f>
        <v/>
      </c>
      <c r="H69" s="89" t="str">
        <f>+IF(AssessmentResults[[#This Row],[Evaluation submit date]]="","",TEXT(AssessmentResults[[#This Row],[Evaluation submit date]],"åååå-mm"))</f>
        <v/>
      </c>
      <c r="I69" s="112"/>
      <c r="J69" s="113"/>
      <c r="K69" s="114"/>
      <c r="L69" s="114"/>
      <c r="M69" s="114"/>
      <c r="N69" s="114"/>
      <c r="O69" s="114"/>
      <c r="P69" s="114"/>
      <c r="Q69" s="114"/>
      <c r="R69" s="114"/>
      <c r="S69" s="114"/>
      <c r="T69" s="114"/>
      <c r="U69" s="114"/>
      <c r="V69" s="18"/>
      <c r="W69" s="18"/>
      <c r="X69" s="18"/>
      <c r="Y69" s="18"/>
      <c r="Z69" s="18"/>
      <c r="AA69" s="18"/>
      <c r="AB69" s="18"/>
      <c r="AC69" s="18"/>
      <c r="AD69" s="18"/>
      <c r="AE69" s="18"/>
      <c r="AF69" s="18"/>
      <c r="AG69" s="18"/>
      <c r="AH69" s="18"/>
      <c r="AI69" s="18"/>
      <c r="AJ69" s="18"/>
      <c r="AK69" s="18"/>
      <c r="AL69" s="18"/>
    </row>
    <row r="70" spans="1:38" s="4" customFormat="1" hidden="1" outlineLevel="1">
      <c r="A70" s="18"/>
      <c r="B70" s="110">
        <f t="shared" si="0"/>
        <v>50</v>
      </c>
      <c r="C70" s="26"/>
      <c r="D70" s="26"/>
      <c r="E70" s="115"/>
      <c r="F70" s="116"/>
      <c r="G70" s="89" t="str">
        <f>+IF(AssessmentResults[[#This Row],[Evaluation submit date]]="","",YEAR(AssessmentResults[[#This Row],[Evaluation submit date]]))</f>
        <v/>
      </c>
      <c r="H70" s="89" t="str">
        <f>+IF(AssessmentResults[[#This Row],[Evaluation submit date]]="","",TEXT(AssessmentResults[[#This Row],[Evaluation submit date]],"åååå-mm"))</f>
        <v/>
      </c>
      <c r="I70" s="112"/>
      <c r="J70" s="113"/>
      <c r="K70" s="114"/>
      <c r="L70" s="114"/>
      <c r="M70" s="114"/>
      <c r="N70" s="114"/>
      <c r="O70" s="114"/>
      <c r="P70" s="114"/>
      <c r="Q70" s="114"/>
      <c r="R70" s="114"/>
      <c r="S70" s="114"/>
      <c r="T70" s="114"/>
      <c r="U70" s="114"/>
      <c r="V70" s="18"/>
      <c r="W70" s="18"/>
      <c r="X70" s="18"/>
      <c r="Y70" s="18"/>
      <c r="Z70" s="18"/>
      <c r="AA70" s="18"/>
      <c r="AB70" s="18"/>
      <c r="AC70" s="18"/>
      <c r="AD70" s="18"/>
      <c r="AE70" s="18"/>
      <c r="AF70" s="18"/>
      <c r="AG70" s="18"/>
      <c r="AH70" s="18"/>
      <c r="AI70" s="18"/>
      <c r="AJ70" s="18"/>
      <c r="AK70" s="18"/>
      <c r="AL70" s="18"/>
    </row>
    <row r="71" spans="1:38" s="4" customFormat="1" hidden="1" outlineLevel="1">
      <c r="A71" s="18"/>
      <c r="B71" s="110">
        <f t="shared" si="0"/>
        <v>51</v>
      </c>
      <c r="C71" s="26"/>
      <c r="D71" s="26"/>
      <c r="E71" s="115"/>
      <c r="F71" s="116"/>
      <c r="G71" s="89" t="str">
        <f>+IF(AssessmentResults[[#This Row],[Evaluation submit date]]="","",YEAR(AssessmentResults[[#This Row],[Evaluation submit date]]))</f>
        <v/>
      </c>
      <c r="H71" s="89" t="str">
        <f>+IF(AssessmentResults[[#This Row],[Evaluation submit date]]="","",TEXT(AssessmentResults[[#This Row],[Evaluation submit date]],"åååå-mm"))</f>
        <v/>
      </c>
      <c r="I71" s="112"/>
      <c r="J71" s="113"/>
      <c r="K71" s="114"/>
      <c r="L71" s="114"/>
      <c r="M71" s="114"/>
      <c r="N71" s="114"/>
      <c r="O71" s="114"/>
      <c r="P71" s="114"/>
      <c r="Q71" s="114"/>
      <c r="R71" s="114"/>
      <c r="S71" s="114"/>
      <c r="T71" s="114"/>
      <c r="U71" s="114"/>
      <c r="V71" s="18"/>
      <c r="W71" s="18"/>
      <c r="X71" s="18"/>
      <c r="Y71" s="18"/>
      <c r="Z71" s="18"/>
      <c r="AA71" s="18"/>
      <c r="AB71" s="18"/>
      <c r="AC71" s="18"/>
      <c r="AD71" s="18"/>
      <c r="AE71" s="18"/>
      <c r="AF71" s="18"/>
      <c r="AG71" s="18"/>
      <c r="AH71" s="18"/>
      <c r="AI71" s="18"/>
      <c r="AJ71" s="18"/>
      <c r="AK71" s="18"/>
      <c r="AL71" s="18"/>
    </row>
    <row r="72" spans="1:38" s="4" customFormat="1" hidden="1" outlineLevel="1">
      <c r="A72" s="18"/>
      <c r="B72" s="110">
        <f t="shared" si="0"/>
        <v>52</v>
      </c>
      <c r="C72" s="26"/>
      <c r="D72" s="26"/>
      <c r="E72" s="115"/>
      <c r="F72" s="116"/>
      <c r="G72" s="89" t="str">
        <f>+IF(AssessmentResults[[#This Row],[Evaluation submit date]]="","",YEAR(AssessmentResults[[#This Row],[Evaluation submit date]]))</f>
        <v/>
      </c>
      <c r="H72" s="89" t="str">
        <f>+IF(AssessmentResults[[#This Row],[Evaluation submit date]]="","",TEXT(AssessmentResults[[#This Row],[Evaluation submit date]],"åååå-mm"))</f>
        <v/>
      </c>
      <c r="I72" s="112"/>
      <c r="J72" s="113"/>
      <c r="K72" s="114"/>
      <c r="L72" s="114"/>
      <c r="M72" s="114"/>
      <c r="N72" s="114"/>
      <c r="O72" s="114"/>
      <c r="P72" s="114"/>
      <c r="Q72" s="114"/>
      <c r="R72" s="114"/>
      <c r="S72" s="114"/>
      <c r="T72" s="114"/>
      <c r="U72" s="114"/>
      <c r="V72" s="18"/>
      <c r="W72" s="18"/>
      <c r="X72" s="18"/>
      <c r="Y72" s="18"/>
      <c r="Z72" s="18"/>
      <c r="AA72" s="18"/>
      <c r="AB72" s="18"/>
      <c r="AC72" s="18"/>
      <c r="AD72" s="18"/>
      <c r="AE72" s="18"/>
      <c r="AF72" s="18"/>
      <c r="AG72" s="18"/>
      <c r="AH72" s="18"/>
      <c r="AI72" s="18"/>
      <c r="AJ72" s="18"/>
      <c r="AK72" s="18"/>
      <c r="AL72" s="18"/>
    </row>
    <row r="73" spans="1:38" s="4" customFormat="1" hidden="1" outlineLevel="1">
      <c r="A73" s="18"/>
      <c r="B73" s="110">
        <f t="shared" si="0"/>
        <v>53</v>
      </c>
      <c r="C73" s="26"/>
      <c r="D73" s="26"/>
      <c r="E73" s="115"/>
      <c r="F73" s="116"/>
      <c r="G73" s="89" t="str">
        <f>+IF(AssessmentResults[[#This Row],[Evaluation submit date]]="","",YEAR(AssessmentResults[[#This Row],[Evaluation submit date]]))</f>
        <v/>
      </c>
      <c r="H73" s="89" t="str">
        <f>+IF(AssessmentResults[[#This Row],[Evaluation submit date]]="","",TEXT(AssessmentResults[[#This Row],[Evaluation submit date]],"åååå-mm"))</f>
        <v/>
      </c>
      <c r="I73" s="112"/>
      <c r="J73" s="113"/>
      <c r="K73" s="114"/>
      <c r="L73" s="114"/>
      <c r="M73" s="114"/>
      <c r="N73" s="114"/>
      <c r="O73" s="114"/>
      <c r="P73" s="114"/>
      <c r="Q73" s="114"/>
      <c r="R73" s="114"/>
      <c r="S73" s="114"/>
      <c r="T73" s="114"/>
      <c r="U73" s="114"/>
      <c r="V73" s="18"/>
      <c r="W73" s="18"/>
      <c r="X73" s="18"/>
      <c r="Y73" s="18"/>
      <c r="Z73" s="18"/>
      <c r="AA73" s="18"/>
      <c r="AB73" s="18"/>
      <c r="AC73" s="18"/>
      <c r="AD73" s="18"/>
      <c r="AE73" s="18"/>
      <c r="AF73" s="18"/>
      <c r="AG73" s="18"/>
      <c r="AH73" s="18"/>
      <c r="AI73" s="18"/>
      <c r="AJ73" s="18"/>
      <c r="AK73" s="18"/>
      <c r="AL73" s="18"/>
    </row>
    <row r="74" spans="1:38" s="4" customFormat="1" hidden="1" outlineLevel="1">
      <c r="A74" s="18"/>
      <c r="B74" s="110">
        <f t="shared" si="0"/>
        <v>54</v>
      </c>
      <c r="C74" s="26"/>
      <c r="D74" s="26"/>
      <c r="E74" s="115"/>
      <c r="F74" s="116"/>
      <c r="G74" s="89" t="str">
        <f>+IF(AssessmentResults[[#This Row],[Evaluation submit date]]="","",YEAR(AssessmentResults[[#This Row],[Evaluation submit date]]))</f>
        <v/>
      </c>
      <c r="H74" s="89" t="str">
        <f>+IF(AssessmentResults[[#This Row],[Evaluation submit date]]="","",TEXT(AssessmentResults[[#This Row],[Evaluation submit date]],"åååå-mm"))</f>
        <v/>
      </c>
      <c r="I74" s="112"/>
      <c r="J74" s="113"/>
      <c r="K74" s="114"/>
      <c r="L74" s="114"/>
      <c r="M74" s="114"/>
      <c r="N74" s="114"/>
      <c r="O74" s="114"/>
      <c r="P74" s="114"/>
      <c r="Q74" s="114"/>
      <c r="R74" s="114"/>
      <c r="S74" s="114"/>
      <c r="T74" s="114"/>
      <c r="U74" s="114"/>
      <c r="V74" s="18"/>
      <c r="W74" s="18"/>
      <c r="X74" s="18"/>
      <c r="Y74" s="18"/>
      <c r="Z74" s="18"/>
      <c r="AA74" s="18"/>
      <c r="AB74" s="18"/>
      <c r="AC74" s="18"/>
      <c r="AD74" s="18"/>
      <c r="AE74" s="18"/>
      <c r="AF74" s="18"/>
      <c r="AG74" s="18"/>
      <c r="AH74" s="18"/>
      <c r="AI74" s="18"/>
      <c r="AJ74" s="18"/>
      <c r="AK74" s="18"/>
      <c r="AL74" s="18"/>
    </row>
    <row r="75" spans="1:38" s="4" customFormat="1" hidden="1" outlineLevel="1">
      <c r="A75" s="18"/>
      <c r="B75" s="110">
        <f t="shared" si="0"/>
        <v>55</v>
      </c>
      <c r="C75" s="26"/>
      <c r="D75" s="26"/>
      <c r="E75" s="115"/>
      <c r="F75" s="116"/>
      <c r="G75" s="89" t="str">
        <f>+IF(AssessmentResults[[#This Row],[Evaluation submit date]]="","",YEAR(AssessmentResults[[#This Row],[Evaluation submit date]]))</f>
        <v/>
      </c>
      <c r="H75" s="89" t="str">
        <f>+IF(AssessmentResults[[#This Row],[Evaluation submit date]]="","",TEXT(AssessmentResults[[#This Row],[Evaluation submit date]],"åååå-mm"))</f>
        <v/>
      </c>
      <c r="I75" s="112"/>
      <c r="J75" s="113"/>
      <c r="K75" s="114"/>
      <c r="L75" s="114"/>
      <c r="M75" s="114"/>
      <c r="N75" s="114"/>
      <c r="O75" s="114"/>
      <c r="P75" s="114"/>
      <c r="Q75" s="114"/>
      <c r="R75" s="114"/>
      <c r="S75" s="114"/>
      <c r="T75" s="114"/>
      <c r="U75" s="114"/>
      <c r="V75" s="18"/>
      <c r="W75" s="18"/>
      <c r="X75" s="18"/>
      <c r="Y75" s="18"/>
      <c r="Z75" s="18"/>
      <c r="AA75" s="18"/>
      <c r="AB75" s="18"/>
      <c r="AC75" s="18"/>
      <c r="AD75" s="18"/>
      <c r="AE75" s="18"/>
      <c r="AF75" s="18"/>
      <c r="AG75" s="18"/>
      <c r="AH75" s="18"/>
      <c r="AI75" s="18"/>
      <c r="AJ75" s="18"/>
      <c r="AK75" s="18"/>
      <c r="AL75" s="18"/>
    </row>
    <row r="76" spans="1:38" s="4" customFormat="1" hidden="1" outlineLevel="1">
      <c r="A76" s="18"/>
      <c r="B76" s="110">
        <f t="shared" si="0"/>
        <v>56</v>
      </c>
      <c r="C76" s="26"/>
      <c r="D76" s="26"/>
      <c r="E76" s="115"/>
      <c r="F76" s="116"/>
      <c r="G76" s="89" t="str">
        <f>+IF(AssessmentResults[[#This Row],[Evaluation submit date]]="","",YEAR(AssessmentResults[[#This Row],[Evaluation submit date]]))</f>
        <v/>
      </c>
      <c r="H76" s="89" t="str">
        <f>+IF(AssessmentResults[[#This Row],[Evaluation submit date]]="","",TEXT(AssessmentResults[[#This Row],[Evaluation submit date]],"åååå-mm"))</f>
        <v/>
      </c>
      <c r="I76" s="112"/>
      <c r="J76" s="113"/>
      <c r="K76" s="114"/>
      <c r="L76" s="114"/>
      <c r="M76" s="114"/>
      <c r="N76" s="114"/>
      <c r="O76" s="114"/>
      <c r="P76" s="114"/>
      <c r="Q76" s="114"/>
      <c r="R76" s="114"/>
      <c r="S76" s="114"/>
      <c r="T76" s="114"/>
      <c r="U76" s="114"/>
      <c r="V76" s="18"/>
      <c r="W76" s="18"/>
      <c r="X76" s="18"/>
      <c r="Y76" s="18"/>
      <c r="Z76" s="18"/>
      <c r="AA76" s="18"/>
      <c r="AB76" s="18"/>
      <c r="AC76" s="18"/>
      <c r="AD76" s="18"/>
      <c r="AE76" s="18"/>
      <c r="AF76" s="18"/>
      <c r="AG76" s="18"/>
      <c r="AH76" s="18"/>
      <c r="AI76" s="18"/>
      <c r="AJ76" s="18"/>
      <c r="AK76" s="18"/>
      <c r="AL76" s="18"/>
    </row>
    <row r="77" spans="1:38" s="4" customFormat="1" hidden="1" outlineLevel="1">
      <c r="A77" s="18"/>
      <c r="B77" s="110">
        <f t="shared" si="0"/>
        <v>57</v>
      </c>
      <c r="C77" s="26"/>
      <c r="D77" s="26"/>
      <c r="E77" s="115"/>
      <c r="F77" s="116"/>
      <c r="G77" s="89" t="str">
        <f>+IF(AssessmentResults[[#This Row],[Evaluation submit date]]="","",YEAR(AssessmentResults[[#This Row],[Evaluation submit date]]))</f>
        <v/>
      </c>
      <c r="H77" s="89" t="str">
        <f>+IF(AssessmentResults[[#This Row],[Evaluation submit date]]="","",TEXT(AssessmentResults[[#This Row],[Evaluation submit date]],"åååå-mm"))</f>
        <v/>
      </c>
      <c r="I77" s="112"/>
      <c r="J77" s="113"/>
      <c r="K77" s="114"/>
      <c r="L77" s="114"/>
      <c r="M77" s="114"/>
      <c r="N77" s="114"/>
      <c r="O77" s="114"/>
      <c r="P77" s="114"/>
      <c r="Q77" s="114"/>
      <c r="R77" s="114"/>
      <c r="S77" s="114"/>
      <c r="T77" s="114"/>
      <c r="U77" s="114"/>
      <c r="V77" s="18"/>
      <c r="W77" s="18"/>
      <c r="X77" s="18"/>
      <c r="Y77" s="18"/>
      <c r="Z77" s="18"/>
      <c r="AA77" s="18"/>
      <c r="AB77" s="18"/>
      <c r="AC77" s="18"/>
      <c r="AD77" s="18"/>
      <c r="AE77" s="18"/>
      <c r="AF77" s="18"/>
      <c r="AG77" s="18"/>
      <c r="AH77" s="18"/>
      <c r="AI77" s="18"/>
      <c r="AJ77" s="18"/>
      <c r="AK77" s="18"/>
      <c r="AL77" s="18"/>
    </row>
    <row r="78" spans="1:38" s="4" customFormat="1" hidden="1" outlineLevel="1">
      <c r="A78" s="18"/>
      <c r="B78" s="110">
        <f t="shared" si="0"/>
        <v>58</v>
      </c>
      <c r="C78" s="26"/>
      <c r="D78" s="26"/>
      <c r="E78" s="115"/>
      <c r="F78" s="116"/>
      <c r="G78" s="89" t="str">
        <f>+IF(AssessmentResults[[#This Row],[Evaluation submit date]]="","",YEAR(AssessmentResults[[#This Row],[Evaluation submit date]]))</f>
        <v/>
      </c>
      <c r="H78" s="89" t="str">
        <f>+IF(AssessmentResults[[#This Row],[Evaluation submit date]]="","",TEXT(AssessmentResults[[#This Row],[Evaluation submit date]],"åååå-mm"))</f>
        <v/>
      </c>
      <c r="I78" s="112"/>
      <c r="J78" s="113"/>
      <c r="K78" s="114"/>
      <c r="L78" s="114"/>
      <c r="M78" s="114"/>
      <c r="N78" s="114"/>
      <c r="O78" s="114"/>
      <c r="P78" s="114"/>
      <c r="Q78" s="114"/>
      <c r="R78" s="114"/>
      <c r="S78" s="114"/>
      <c r="T78" s="114"/>
      <c r="U78" s="114"/>
      <c r="V78" s="18"/>
      <c r="W78" s="18"/>
      <c r="X78" s="18"/>
      <c r="Y78" s="18"/>
      <c r="Z78" s="18"/>
      <c r="AA78" s="18"/>
      <c r="AB78" s="18"/>
      <c r="AC78" s="18"/>
      <c r="AD78" s="18"/>
      <c r="AE78" s="18"/>
      <c r="AF78" s="18"/>
      <c r="AG78" s="18"/>
      <c r="AH78" s="18"/>
      <c r="AI78" s="18"/>
      <c r="AJ78" s="18"/>
      <c r="AK78" s="18"/>
      <c r="AL78" s="18"/>
    </row>
    <row r="79" spans="1:38" s="4" customFormat="1" hidden="1" outlineLevel="1">
      <c r="A79" s="18"/>
      <c r="B79" s="110">
        <f t="shared" si="0"/>
        <v>59</v>
      </c>
      <c r="C79" s="26"/>
      <c r="D79" s="26"/>
      <c r="E79" s="115"/>
      <c r="F79" s="116"/>
      <c r="G79" s="89" t="str">
        <f>+IF(AssessmentResults[[#This Row],[Evaluation submit date]]="","",YEAR(AssessmentResults[[#This Row],[Evaluation submit date]]))</f>
        <v/>
      </c>
      <c r="H79" s="89" t="str">
        <f>+IF(AssessmentResults[[#This Row],[Evaluation submit date]]="","",TEXT(AssessmentResults[[#This Row],[Evaluation submit date]],"åååå-mm"))</f>
        <v/>
      </c>
      <c r="I79" s="112"/>
      <c r="J79" s="113"/>
      <c r="K79" s="114"/>
      <c r="L79" s="114"/>
      <c r="M79" s="114"/>
      <c r="N79" s="114"/>
      <c r="O79" s="114"/>
      <c r="P79" s="114"/>
      <c r="Q79" s="114"/>
      <c r="R79" s="114"/>
      <c r="S79" s="114"/>
      <c r="T79" s="114"/>
      <c r="U79" s="114"/>
      <c r="V79" s="18"/>
      <c r="W79" s="18"/>
      <c r="X79" s="18"/>
      <c r="Y79" s="18"/>
      <c r="Z79" s="18"/>
      <c r="AA79" s="18"/>
      <c r="AB79" s="18"/>
      <c r="AC79" s="18"/>
      <c r="AD79" s="18"/>
      <c r="AE79" s="18"/>
      <c r="AF79" s="18"/>
      <c r="AG79" s="18"/>
      <c r="AH79" s="18"/>
      <c r="AI79" s="18"/>
      <c r="AJ79" s="18"/>
      <c r="AK79" s="18"/>
      <c r="AL79" s="18"/>
    </row>
    <row r="80" spans="1:38" s="4" customFormat="1" hidden="1" outlineLevel="1">
      <c r="A80" s="18"/>
      <c r="B80" s="110">
        <f t="shared" si="0"/>
        <v>60</v>
      </c>
      <c r="C80" s="26"/>
      <c r="D80" s="26"/>
      <c r="E80" s="115"/>
      <c r="F80" s="116"/>
      <c r="G80" s="89" t="str">
        <f>+IF(AssessmentResults[[#This Row],[Evaluation submit date]]="","",YEAR(AssessmentResults[[#This Row],[Evaluation submit date]]))</f>
        <v/>
      </c>
      <c r="H80" s="89" t="str">
        <f>+IF(AssessmentResults[[#This Row],[Evaluation submit date]]="","",TEXT(AssessmentResults[[#This Row],[Evaluation submit date]],"åååå-mm"))</f>
        <v/>
      </c>
      <c r="I80" s="112"/>
      <c r="J80" s="113"/>
      <c r="K80" s="114"/>
      <c r="L80" s="114"/>
      <c r="M80" s="114"/>
      <c r="N80" s="114"/>
      <c r="O80" s="114"/>
      <c r="P80" s="114"/>
      <c r="Q80" s="114"/>
      <c r="R80" s="114"/>
      <c r="S80" s="114"/>
      <c r="T80" s="114"/>
      <c r="U80" s="114"/>
      <c r="V80" s="18"/>
      <c r="W80" s="18"/>
      <c r="X80" s="18"/>
      <c r="Y80" s="18"/>
      <c r="Z80" s="18"/>
      <c r="AA80" s="18"/>
      <c r="AB80" s="18"/>
      <c r="AC80" s="18"/>
      <c r="AD80" s="18"/>
      <c r="AE80" s="18"/>
      <c r="AF80" s="18"/>
      <c r="AG80" s="18"/>
      <c r="AH80" s="18"/>
      <c r="AI80" s="18"/>
      <c r="AJ80" s="18"/>
      <c r="AK80" s="18"/>
      <c r="AL80" s="18"/>
    </row>
    <row r="81" spans="1:38" s="4" customFormat="1" hidden="1" outlineLevel="1">
      <c r="A81" s="18"/>
      <c r="B81" s="110">
        <f t="shared" si="0"/>
        <v>61</v>
      </c>
      <c r="C81" s="26"/>
      <c r="D81" s="26"/>
      <c r="E81" s="115"/>
      <c r="F81" s="116"/>
      <c r="G81" s="89" t="str">
        <f>+IF(AssessmentResults[[#This Row],[Evaluation submit date]]="","",YEAR(AssessmentResults[[#This Row],[Evaluation submit date]]))</f>
        <v/>
      </c>
      <c r="H81" s="89" t="str">
        <f>+IF(AssessmentResults[[#This Row],[Evaluation submit date]]="","",TEXT(AssessmentResults[[#This Row],[Evaluation submit date]],"åååå-mm"))</f>
        <v/>
      </c>
      <c r="I81" s="112"/>
      <c r="J81" s="113"/>
      <c r="K81" s="114"/>
      <c r="L81" s="114"/>
      <c r="M81" s="114"/>
      <c r="N81" s="114"/>
      <c r="O81" s="114"/>
      <c r="P81" s="114"/>
      <c r="Q81" s="114"/>
      <c r="R81" s="114"/>
      <c r="S81" s="114"/>
      <c r="T81" s="114"/>
      <c r="U81" s="114"/>
      <c r="V81" s="18"/>
      <c r="W81" s="18"/>
      <c r="X81" s="18"/>
      <c r="Y81" s="18"/>
      <c r="Z81" s="18"/>
      <c r="AA81" s="18"/>
      <c r="AB81" s="18"/>
      <c r="AC81" s="18"/>
      <c r="AD81" s="18"/>
      <c r="AE81" s="18"/>
      <c r="AF81" s="18"/>
      <c r="AG81" s="18"/>
      <c r="AH81" s="18"/>
      <c r="AI81" s="18"/>
      <c r="AJ81" s="18"/>
      <c r="AK81" s="18"/>
      <c r="AL81" s="18"/>
    </row>
    <row r="82" spans="1:38" s="4" customFormat="1" hidden="1" outlineLevel="1">
      <c r="A82" s="18"/>
      <c r="B82" s="110">
        <f t="shared" si="0"/>
        <v>62</v>
      </c>
      <c r="C82" s="26"/>
      <c r="D82" s="26"/>
      <c r="E82" s="115"/>
      <c r="F82" s="116"/>
      <c r="G82" s="89" t="str">
        <f>+IF(AssessmentResults[[#This Row],[Evaluation submit date]]="","",YEAR(AssessmentResults[[#This Row],[Evaluation submit date]]))</f>
        <v/>
      </c>
      <c r="H82" s="89" t="str">
        <f>+IF(AssessmentResults[[#This Row],[Evaluation submit date]]="","",TEXT(AssessmentResults[[#This Row],[Evaluation submit date]],"åååå-mm"))</f>
        <v/>
      </c>
      <c r="I82" s="112"/>
      <c r="J82" s="113"/>
      <c r="K82" s="114"/>
      <c r="L82" s="114"/>
      <c r="M82" s="114"/>
      <c r="N82" s="114"/>
      <c r="O82" s="114"/>
      <c r="P82" s="114"/>
      <c r="Q82" s="114"/>
      <c r="R82" s="114"/>
      <c r="S82" s="114"/>
      <c r="T82" s="114"/>
      <c r="U82" s="114"/>
      <c r="V82" s="18"/>
      <c r="W82" s="18"/>
      <c r="X82" s="18"/>
      <c r="Y82" s="18"/>
      <c r="Z82" s="18"/>
      <c r="AA82" s="18"/>
      <c r="AB82" s="18"/>
      <c r="AC82" s="18"/>
      <c r="AD82" s="18"/>
      <c r="AE82" s="18"/>
      <c r="AF82" s="18"/>
      <c r="AG82" s="18"/>
      <c r="AH82" s="18"/>
      <c r="AI82" s="18"/>
      <c r="AJ82" s="18"/>
      <c r="AK82" s="18"/>
      <c r="AL82" s="18"/>
    </row>
    <row r="83" spans="1:38" s="4" customFormat="1" hidden="1" outlineLevel="1">
      <c r="A83" s="18"/>
      <c r="B83" s="110">
        <f t="shared" si="0"/>
        <v>63</v>
      </c>
      <c r="C83" s="26"/>
      <c r="D83" s="26"/>
      <c r="E83" s="115"/>
      <c r="F83" s="116"/>
      <c r="G83" s="89" t="str">
        <f>+IF(AssessmentResults[[#This Row],[Evaluation submit date]]="","",YEAR(AssessmentResults[[#This Row],[Evaluation submit date]]))</f>
        <v/>
      </c>
      <c r="H83" s="89" t="str">
        <f>+IF(AssessmentResults[[#This Row],[Evaluation submit date]]="","",TEXT(AssessmentResults[[#This Row],[Evaluation submit date]],"åååå-mm"))</f>
        <v/>
      </c>
      <c r="I83" s="112"/>
      <c r="J83" s="113"/>
      <c r="K83" s="114"/>
      <c r="L83" s="114"/>
      <c r="M83" s="114"/>
      <c r="N83" s="114"/>
      <c r="O83" s="114"/>
      <c r="P83" s="114"/>
      <c r="Q83" s="114"/>
      <c r="R83" s="114"/>
      <c r="S83" s="114"/>
      <c r="T83" s="114"/>
      <c r="U83" s="114"/>
      <c r="V83" s="18"/>
      <c r="W83" s="18"/>
      <c r="X83" s="18"/>
      <c r="Y83" s="18"/>
      <c r="Z83" s="18"/>
      <c r="AA83" s="18"/>
      <c r="AB83" s="18"/>
      <c r="AC83" s="18"/>
      <c r="AD83" s="18"/>
      <c r="AE83" s="18"/>
      <c r="AF83" s="18"/>
      <c r="AG83" s="18"/>
      <c r="AH83" s="18"/>
      <c r="AI83" s="18"/>
      <c r="AJ83" s="18"/>
      <c r="AK83" s="18"/>
      <c r="AL83" s="18"/>
    </row>
    <row r="84" spans="1:38" s="4" customFormat="1" hidden="1" outlineLevel="1">
      <c r="A84" s="18"/>
      <c r="B84" s="110">
        <f t="shared" si="0"/>
        <v>64</v>
      </c>
      <c r="C84" s="26"/>
      <c r="D84" s="26"/>
      <c r="E84" s="115"/>
      <c r="F84" s="116"/>
      <c r="G84" s="89" t="str">
        <f>+IF(AssessmentResults[[#This Row],[Evaluation submit date]]="","",YEAR(AssessmentResults[[#This Row],[Evaluation submit date]]))</f>
        <v/>
      </c>
      <c r="H84" s="89" t="str">
        <f>+IF(AssessmentResults[[#This Row],[Evaluation submit date]]="","",TEXT(AssessmentResults[[#This Row],[Evaluation submit date]],"åååå-mm"))</f>
        <v/>
      </c>
      <c r="I84" s="112"/>
      <c r="J84" s="113"/>
      <c r="K84" s="114"/>
      <c r="L84" s="114"/>
      <c r="M84" s="114"/>
      <c r="N84" s="114"/>
      <c r="O84" s="114"/>
      <c r="P84" s="114"/>
      <c r="Q84" s="114"/>
      <c r="R84" s="114"/>
      <c r="S84" s="114"/>
      <c r="T84" s="114"/>
      <c r="U84" s="114"/>
      <c r="V84" s="18"/>
      <c r="W84" s="18"/>
      <c r="X84" s="18"/>
      <c r="Y84" s="18"/>
      <c r="Z84" s="18"/>
      <c r="AA84" s="18"/>
      <c r="AB84" s="18"/>
      <c r="AC84" s="18"/>
      <c r="AD84" s="18"/>
      <c r="AE84" s="18"/>
      <c r="AF84" s="18"/>
      <c r="AG84" s="18"/>
      <c r="AH84" s="18"/>
      <c r="AI84" s="18"/>
      <c r="AJ84" s="18"/>
      <c r="AK84" s="18"/>
      <c r="AL84" s="18"/>
    </row>
    <row r="85" spans="1:38" s="4" customFormat="1" hidden="1" outlineLevel="1">
      <c r="A85" s="18"/>
      <c r="B85" s="110">
        <f t="shared" si="0"/>
        <v>65</v>
      </c>
      <c r="C85" s="26"/>
      <c r="D85" s="26"/>
      <c r="E85" s="115"/>
      <c r="F85" s="116"/>
      <c r="G85" s="89" t="str">
        <f>+IF(AssessmentResults[[#This Row],[Evaluation submit date]]="","",YEAR(AssessmentResults[[#This Row],[Evaluation submit date]]))</f>
        <v/>
      </c>
      <c r="H85" s="89" t="str">
        <f>+IF(AssessmentResults[[#This Row],[Evaluation submit date]]="","",TEXT(AssessmentResults[[#This Row],[Evaluation submit date]],"åååå-mm"))</f>
        <v/>
      </c>
      <c r="I85" s="112"/>
      <c r="J85" s="113"/>
      <c r="K85" s="114"/>
      <c r="L85" s="114"/>
      <c r="M85" s="114"/>
      <c r="N85" s="114"/>
      <c r="O85" s="114"/>
      <c r="P85" s="114"/>
      <c r="Q85" s="114"/>
      <c r="R85" s="114"/>
      <c r="S85" s="114"/>
      <c r="T85" s="114"/>
      <c r="U85" s="114"/>
      <c r="V85" s="18"/>
      <c r="W85" s="18"/>
      <c r="X85" s="18"/>
      <c r="Y85" s="18"/>
      <c r="Z85" s="18"/>
      <c r="AA85" s="18"/>
      <c r="AB85" s="18"/>
      <c r="AC85" s="18"/>
      <c r="AD85" s="18"/>
      <c r="AE85" s="18"/>
      <c r="AF85" s="18"/>
      <c r="AG85" s="18"/>
      <c r="AH85" s="18"/>
      <c r="AI85" s="18"/>
      <c r="AJ85" s="18"/>
      <c r="AK85" s="18"/>
      <c r="AL85" s="18"/>
    </row>
    <row r="86" spans="1:38" s="4" customFormat="1" hidden="1" outlineLevel="1">
      <c r="A86" s="18"/>
      <c r="B86" s="110">
        <f t="shared" si="0"/>
        <v>66</v>
      </c>
      <c r="C86" s="26"/>
      <c r="D86" s="26"/>
      <c r="E86" s="115"/>
      <c r="F86" s="116"/>
      <c r="G86" s="89" t="str">
        <f>+IF(AssessmentResults[[#This Row],[Evaluation submit date]]="","",YEAR(AssessmentResults[[#This Row],[Evaluation submit date]]))</f>
        <v/>
      </c>
      <c r="H86" s="89" t="str">
        <f>+IF(AssessmentResults[[#This Row],[Evaluation submit date]]="","",TEXT(AssessmentResults[[#This Row],[Evaluation submit date]],"åååå-mm"))</f>
        <v/>
      </c>
      <c r="I86" s="112"/>
      <c r="J86" s="113"/>
      <c r="K86" s="114"/>
      <c r="L86" s="114"/>
      <c r="M86" s="114"/>
      <c r="N86" s="114"/>
      <c r="O86" s="114"/>
      <c r="P86" s="114"/>
      <c r="Q86" s="114"/>
      <c r="R86" s="114"/>
      <c r="S86" s="114"/>
      <c r="T86" s="114"/>
      <c r="U86" s="114"/>
      <c r="V86" s="18"/>
      <c r="W86" s="18"/>
      <c r="X86" s="18"/>
      <c r="Y86" s="18"/>
      <c r="Z86" s="18"/>
      <c r="AA86" s="18"/>
      <c r="AB86" s="18"/>
      <c r="AC86" s="18"/>
      <c r="AD86" s="18"/>
      <c r="AE86" s="18"/>
      <c r="AF86" s="18"/>
      <c r="AG86" s="18"/>
      <c r="AH86" s="18"/>
      <c r="AI86" s="18"/>
      <c r="AJ86" s="18"/>
      <c r="AK86" s="18"/>
      <c r="AL86" s="18"/>
    </row>
    <row r="87" spans="1:38" s="4" customFormat="1" hidden="1" outlineLevel="1">
      <c r="A87" s="18"/>
      <c r="B87" s="110">
        <f t="shared" ref="B87:B150" si="1">+B86+1</f>
        <v>67</v>
      </c>
      <c r="C87" s="26"/>
      <c r="D87" s="26"/>
      <c r="E87" s="115"/>
      <c r="F87" s="116"/>
      <c r="G87" s="89" t="str">
        <f>+IF(AssessmentResults[[#This Row],[Evaluation submit date]]="","",YEAR(AssessmentResults[[#This Row],[Evaluation submit date]]))</f>
        <v/>
      </c>
      <c r="H87" s="89" t="str">
        <f>+IF(AssessmentResults[[#This Row],[Evaluation submit date]]="","",TEXT(AssessmentResults[[#This Row],[Evaluation submit date]],"åååå-mm"))</f>
        <v/>
      </c>
      <c r="I87" s="112"/>
      <c r="J87" s="113"/>
      <c r="K87" s="114"/>
      <c r="L87" s="114"/>
      <c r="M87" s="114"/>
      <c r="N87" s="114"/>
      <c r="O87" s="114"/>
      <c r="P87" s="114"/>
      <c r="Q87" s="114"/>
      <c r="R87" s="114"/>
      <c r="S87" s="114"/>
      <c r="T87" s="114"/>
      <c r="U87" s="114"/>
      <c r="V87" s="18"/>
      <c r="W87" s="18"/>
      <c r="X87" s="18"/>
      <c r="Y87" s="18"/>
      <c r="Z87" s="18"/>
      <c r="AA87" s="18"/>
      <c r="AB87" s="18"/>
      <c r="AC87" s="18"/>
      <c r="AD87" s="18"/>
      <c r="AE87" s="18"/>
      <c r="AF87" s="18"/>
      <c r="AG87" s="18"/>
      <c r="AH87" s="18"/>
      <c r="AI87" s="18"/>
      <c r="AJ87" s="18"/>
      <c r="AK87" s="18"/>
      <c r="AL87" s="18"/>
    </row>
    <row r="88" spans="1:38" s="4" customFormat="1" hidden="1" outlineLevel="1">
      <c r="A88" s="18"/>
      <c r="B88" s="110">
        <f t="shared" si="1"/>
        <v>68</v>
      </c>
      <c r="C88" s="26"/>
      <c r="D88" s="26"/>
      <c r="E88" s="115"/>
      <c r="F88" s="116"/>
      <c r="G88" s="89" t="str">
        <f>+IF(AssessmentResults[[#This Row],[Evaluation submit date]]="","",YEAR(AssessmentResults[[#This Row],[Evaluation submit date]]))</f>
        <v/>
      </c>
      <c r="H88" s="89" t="str">
        <f>+IF(AssessmentResults[[#This Row],[Evaluation submit date]]="","",TEXT(AssessmentResults[[#This Row],[Evaluation submit date]],"åååå-mm"))</f>
        <v/>
      </c>
      <c r="I88" s="112"/>
      <c r="J88" s="113"/>
      <c r="K88" s="114"/>
      <c r="L88" s="114"/>
      <c r="M88" s="114"/>
      <c r="N88" s="114"/>
      <c r="O88" s="114"/>
      <c r="P88" s="114"/>
      <c r="Q88" s="114"/>
      <c r="R88" s="114"/>
      <c r="S88" s="114"/>
      <c r="T88" s="114"/>
      <c r="U88" s="114"/>
      <c r="V88" s="18"/>
      <c r="W88" s="18"/>
      <c r="X88" s="18"/>
      <c r="Y88" s="18"/>
      <c r="Z88" s="18"/>
      <c r="AA88" s="18"/>
      <c r="AB88" s="18"/>
      <c r="AC88" s="18"/>
      <c r="AD88" s="18"/>
      <c r="AE88" s="18"/>
      <c r="AF88" s="18"/>
      <c r="AG88" s="18"/>
      <c r="AH88" s="18"/>
      <c r="AI88" s="18"/>
      <c r="AJ88" s="18"/>
      <c r="AK88" s="18"/>
      <c r="AL88" s="18"/>
    </row>
    <row r="89" spans="1:38" s="4" customFormat="1" hidden="1" outlineLevel="1">
      <c r="A89" s="18"/>
      <c r="B89" s="110">
        <f t="shared" si="1"/>
        <v>69</v>
      </c>
      <c r="C89" s="26"/>
      <c r="D89" s="26"/>
      <c r="E89" s="115"/>
      <c r="F89" s="116"/>
      <c r="G89" s="89" t="str">
        <f>+IF(AssessmentResults[[#This Row],[Evaluation submit date]]="","",YEAR(AssessmentResults[[#This Row],[Evaluation submit date]]))</f>
        <v/>
      </c>
      <c r="H89" s="89" t="str">
        <f>+IF(AssessmentResults[[#This Row],[Evaluation submit date]]="","",TEXT(AssessmentResults[[#This Row],[Evaluation submit date]],"åååå-mm"))</f>
        <v/>
      </c>
      <c r="I89" s="112"/>
      <c r="J89" s="113"/>
      <c r="K89" s="114"/>
      <c r="L89" s="114"/>
      <c r="M89" s="114"/>
      <c r="N89" s="114"/>
      <c r="O89" s="114"/>
      <c r="P89" s="114"/>
      <c r="Q89" s="114"/>
      <c r="R89" s="114"/>
      <c r="S89" s="114"/>
      <c r="T89" s="114"/>
      <c r="U89" s="114"/>
      <c r="V89" s="18"/>
      <c r="W89" s="18"/>
      <c r="X89" s="18"/>
      <c r="Y89" s="18"/>
      <c r="Z89" s="18"/>
      <c r="AA89" s="18"/>
      <c r="AB89" s="18"/>
      <c r="AC89" s="18"/>
      <c r="AD89" s="18"/>
      <c r="AE89" s="18"/>
      <c r="AF89" s="18"/>
      <c r="AG89" s="18"/>
      <c r="AH89" s="18"/>
      <c r="AI89" s="18"/>
      <c r="AJ89" s="18"/>
      <c r="AK89" s="18"/>
      <c r="AL89" s="18"/>
    </row>
    <row r="90" spans="1:38" s="4" customFormat="1" hidden="1" outlineLevel="1">
      <c r="A90" s="18"/>
      <c r="B90" s="110">
        <f t="shared" si="1"/>
        <v>70</v>
      </c>
      <c r="C90" s="26"/>
      <c r="D90" s="26"/>
      <c r="E90" s="115"/>
      <c r="F90" s="116"/>
      <c r="G90" s="89" t="str">
        <f>+IF(AssessmentResults[[#This Row],[Evaluation submit date]]="","",YEAR(AssessmentResults[[#This Row],[Evaluation submit date]]))</f>
        <v/>
      </c>
      <c r="H90" s="89" t="str">
        <f>+IF(AssessmentResults[[#This Row],[Evaluation submit date]]="","",TEXT(AssessmentResults[[#This Row],[Evaluation submit date]],"åååå-mm"))</f>
        <v/>
      </c>
      <c r="I90" s="112"/>
      <c r="J90" s="113"/>
      <c r="K90" s="114"/>
      <c r="L90" s="114"/>
      <c r="M90" s="114"/>
      <c r="N90" s="114"/>
      <c r="O90" s="114"/>
      <c r="P90" s="114"/>
      <c r="Q90" s="114"/>
      <c r="R90" s="114"/>
      <c r="S90" s="114"/>
      <c r="T90" s="114"/>
      <c r="U90" s="114"/>
      <c r="V90" s="18"/>
      <c r="W90" s="18"/>
      <c r="X90" s="18"/>
      <c r="Y90" s="18"/>
      <c r="Z90" s="18"/>
      <c r="AA90" s="18"/>
      <c r="AB90" s="18"/>
      <c r="AC90" s="18"/>
      <c r="AD90" s="18"/>
      <c r="AE90" s="18"/>
      <c r="AF90" s="18"/>
      <c r="AG90" s="18"/>
      <c r="AH90" s="18"/>
      <c r="AI90" s="18"/>
      <c r="AJ90" s="18"/>
      <c r="AK90" s="18"/>
      <c r="AL90" s="18"/>
    </row>
    <row r="91" spans="1:38" s="4" customFormat="1" hidden="1" outlineLevel="1">
      <c r="A91" s="18"/>
      <c r="B91" s="110">
        <f t="shared" si="1"/>
        <v>71</v>
      </c>
      <c r="C91" s="26"/>
      <c r="D91" s="26"/>
      <c r="E91" s="115"/>
      <c r="F91" s="116"/>
      <c r="G91" s="89" t="str">
        <f>+IF(AssessmentResults[[#This Row],[Evaluation submit date]]="","",YEAR(AssessmentResults[[#This Row],[Evaluation submit date]]))</f>
        <v/>
      </c>
      <c r="H91" s="89" t="str">
        <f>+IF(AssessmentResults[[#This Row],[Evaluation submit date]]="","",TEXT(AssessmentResults[[#This Row],[Evaluation submit date]],"åååå-mm"))</f>
        <v/>
      </c>
      <c r="I91" s="112"/>
      <c r="J91" s="113"/>
      <c r="K91" s="114"/>
      <c r="L91" s="114"/>
      <c r="M91" s="114"/>
      <c r="N91" s="114"/>
      <c r="O91" s="114"/>
      <c r="P91" s="114"/>
      <c r="Q91" s="114"/>
      <c r="R91" s="114"/>
      <c r="S91" s="114"/>
      <c r="T91" s="114"/>
      <c r="U91" s="114"/>
      <c r="V91" s="18"/>
      <c r="W91" s="18"/>
      <c r="X91" s="18"/>
      <c r="Y91" s="18"/>
      <c r="Z91" s="18"/>
      <c r="AA91" s="18"/>
      <c r="AB91" s="18"/>
      <c r="AC91" s="18"/>
      <c r="AD91" s="18"/>
      <c r="AE91" s="18"/>
      <c r="AF91" s="18"/>
      <c r="AG91" s="18"/>
      <c r="AH91" s="18"/>
      <c r="AI91" s="18"/>
      <c r="AJ91" s="18"/>
      <c r="AK91" s="18"/>
      <c r="AL91" s="18"/>
    </row>
    <row r="92" spans="1:38" s="4" customFormat="1" hidden="1" outlineLevel="1">
      <c r="A92" s="18"/>
      <c r="B92" s="110">
        <f t="shared" si="1"/>
        <v>72</v>
      </c>
      <c r="C92" s="26"/>
      <c r="D92" s="26"/>
      <c r="E92" s="115"/>
      <c r="F92" s="116"/>
      <c r="G92" s="89" t="str">
        <f>+IF(AssessmentResults[[#This Row],[Evaluation submit date]]="","",YEAR(AssessmentResults[[#This Row],[Evaluation submit date]]))</f>
        <v/>
      </c>
      <c r="H92" s="89" t="str">
        <f>+IF(AssessmentResults[[#This Row],[Evaluation submit date]]="","",TEXT(AssessmentResults[[#This Row],[Evaluation submit date]],"åååå-mm"))</f>
        <v/>
      </c>
      <c r="I92" s="112"/>
      <c r="J92" s="113"/>
      <c r="K92" s="114"/>
      <c r="L92" s="114"/>
      <c r="M92" s="114"/>
      <c r="N92" s="114"/>
      <c r="O92" s="114"/>
      <c r="P92" s="114"/>
      <c r="Q92" s="114"/>
      <c r="R92" s="114"/>
      <c r="S92" s="114"/>
      <c r="T92" s="114"/>
      <c r="U92" s="114"/>
      <c r="V92" s="18"/>
      <c r="W92" s="18"/>
      <c r="X92" s="18"/>
      <c r="Y92" s="18"/>
      <c r="Z92" s="18"/>
      <c r="AA92" s="18"/>
      <c r="AB92" s="18"/>
      <c r="AC92" s="18"/>
      <c r="AD92" s="18"/>
      <c r="AE92" s="18"/>
      <c r="AF92" s="18"/>
      <c r="AG92" s="18"/>
      <c r="AH92" s="18"/>
      <c r="AI92" s="18"/>
      <c r="AJ92" s="18"/>
      <c r="AK92" s="18"/>
      <c r="AL92" s="18"/>
    </row>
    <row r="93" spans="1:38" s="4" customFormat="1" hidden="1" outlineLevel="1">
      <c r="A93" s="18"/>
      <c r="B93" s="110">
        <f t="shared" si="1"/>
        <v>73</v>
      </c>
      <c r="C93" s="26"/>
      <c r="D93" s="26"/>
      <c r="E93" s="115"/>
      <c r="F93" s="116"/>
      <c r="G93" s="89" t="str">
        <f>+IF(AssessmentResults[[#This Row],[Evaluation submit date]]="","",YEAR(AssessmentResults[[#This Row],[Evaluation submit date]]))</f>
        <v/>
      </c>
      <c r="H93" s="89" t="str">
        <f>+IF(AssessmentResults[[#This Row],[Evaluation submit date]]="","",TEXT(AssessmentResults[[#This Row],[Evaluation submit date]],"åååå-mm"))</f>
        <v/>
      </c>
      <c r="I93" s="112"/>
      <c r="J93" s="113"/>
      <c r="K93" s="114"/>
      <c r="L93" s="114"/>
      <c r="M93" s="114"/>
      <c r="N93" s="114"/>
      <c r="O93" s="114"/>
      <c r="P93" s="114"/>
      <c r="Q93" s="114"/>
      <c r="R93" s="114"/>
      <c r="S93" s="114"/>
      <c r="T93" s="114"/>
      <c r="U93" s="114"/>
      <c r="V93" s="18"/>
      <c r="W93" s="18"/>
      <c r="X93" s="18"/>
      <c r="Y93" s="18"/>
      <c r="Z93" s="18"/>
      <c r="AA93" s="18"/>
      <c r="AB93" s="18"/>
      <c r="AC93" s="18"/>
      <c r="AD93" s="18"/>
      <c r="AE93" s="18"/>
      <c r="AF93" s="18"/>
      <c r="AG93" s="18"/>
      <c r="AH93" s="18"/>
      <c r="AI93" s="18"/>
      <c r="AJ93" s="18"/>
      <c r="AK93" s="18"/>
      <c r="AL93" s="18"/>
    </row>
    <row r="94" spans="1:38" s="4" customFormat="1" hidden="1" outlineLevel="1">
      <c r="A94" s="18"/>
      <c r="B94" s="110">
        <f t="shared" si="1"/>
        <v>74</v>
      </c>
      <c r="C94" s="26"/>
      <c r="D94" s="26"/>
      <c r="E94" s="115"/>
      <c r="F94" s="116"/>
      <c r="G94" s="89" t="str">
        <f>+IF(AssessmentResults[[#This Row],[Evaluation submit date]]="","",YEAR(AssessmentResults[[#This Row],[Evaluation submit date]]))</f>
        <v/>
      </c>
      <c r="H94" s="89" t="str">
        <f>+IF(AssessmentResults[[#This Row],[Evaluation submit date]]="","",TEXT(AssessmentResults[[#This Row],[Evaluation submit date]],"åååå-mm"))</f>
        <v/>
      </c>
      <c r="I94" s="112"/>
      <c r="J94" s="113"/>
      <c r="K94" s="114"/>
      <c r="L94" s="114"/>
      <c r="M94" s="114"/>
      <c r="N94" s="114"/>
      <c r="O94" s="114"/>
      <c r="P94" s="114"/>
      <c r="Q94" s="114"/>
      <c r="R94" s="114"/>
      <c r="S94" s="114"/>
      <c r="T94" s="114"/>
      <c r="U94" s="114"/>
      <c r="V94" s="18"/>
      <c r="W94" s="18"/>
      <c r="X94" s="18"/>
      <c r="Y94" s="18"/>
      <c r="Z94" s="18"/>
      <c r="AA94" s="18"/>
      <c r="AB94" s="18"/>
      <c r="AC94" s="18"/>
      <c r="AD94" s="18"/>
      <c r="AE94" s="18"/>
      <c r="AF94" s="18"/>
      <c r="AG94" s="18"/>
      <c r="AH94" s="18"/>
      <c r="AI94" s="18"/>
      <c r="AJ94" s="18"/>
      <c r="AK94" s="18"/>
      <c r="AL94" s="18"/>
    </row>
    <row r="95" spans="1:38" s="4" customFormat="1" hidden="1" outlineLevel="1">
      <c r="A95" s="18"/>
      <c r="B95" s="110">
        <f t="shared" si="1"/>
        <v>75</v>
      </c>
      <c r="C95" s="26"/>
      <c r="D95" s="26"/>
      <c r="E95" s="115"/>
      <c r="F95" s="116"/>
      <c r="G95" s="89" t="str">
        <f>+IF(AssessmentResults[[#This Row],[Evaluation submit date]]="","",YEAR(AssessmentResults[[#This Row],[Evaluation submit date]]))</f>
        <v/>
      </c>
      <c r="H95" s="89" t="str">
        <f>+IF(AssessmentResults[[#This Row],[Evaluation submit date]]="","",TEXT(AssessmentResults[[#This Row],[Evaluation submit date]],"åååå-mm"))</f>
        <v/>
      </c>
      <c r="I95" s="112"/>
      <c r="J95" s="113"/>
      <c r="K95" s="114"/>
      <c r="L95" s="114"/>
      <c r="M95" s="114"/>
      <c r="N95" s="114"/>
      <c r="O95" s="114"/>
      <c r="P95" s="114"/>
      <c r="Q95" s="114"/>
      <c r="R95" s="114"/>
      <c r="S95" s="114"/>
      <c r="T95" s="114"/>
      <c r="U95" s="114"/>
      <c r="V95" s="18"/>
      <c r="W95" s="18"/>
      <c r="X95" s="18"/>
      <c r="Y95" s="18"/>
      <c r="Z95" s="18"/>
      <c r="AA95" s="18"/>
      <c r="AB95" s="18"/>
      <c r="AC95" s="18"/>
      <c r="AD95" s="18"/>
      <c r="AE95" s="18"/>
      <c r="AF95" s="18"/>
      <c r="AG95" s="18"/>
      <c r="AH95" s="18"/>
      <c r="AI95" s="18"/>
      <c r="AJ95" s="18"/>
      <c r="AK95" s="18"/>
      <c r="AL95" s="18"/>
    </row>
    <row r="96" spans="1:38" s="4" customFormat="1" hidden="1" outlineLevel="1">
      <c r="A96" s="18"/>
      <c r="B96" s="110">
        <f t="shared" si="1"/>
        <v>76</v>
      </c>
      <c r="C96" s="26"/>
      <c r="D96" s="26"/>
      <c r="E96" s="115"/>
      <c r="F96" s="116"/>
      <c r="G96" s="89" t="str">
        <f>+IF(AssessmentResults[[#This Row],[Evaluation submit date]]="","",YEAR(AssessmentResults[[#This Row],[Evaluation submit date]]))</f>
        <v/>
      </c>
      <c r="H96" s="89" t="str">
        <f>+IF(AssessmentResults[[#This Row],[Evaluation submit date]]="","",TEXT(AssessmentResults[[#This Row],[Evaluation submit date]],"åååå-mm"))</f>
        <v/>
      </c>
      <c r="I96" s="112"/>
      <c r="J96" s="113"/>
      <c r="K96" s="114"/>
      <c r="L96" s="114"/>
      <c r="M96" s="114"/>
      <c r="N96" s="114"/>
      <c r="O96" s="114"/>
      <c r="P96" s="114"/>
      <c r="Q96" s="114"/>
      <c r="R96" s="114"/>
      <c r="S96" s="114"/>
      <c r="T96" s="114"/>
      <c r="U96" s="114"/>
      <c r="V96" s="18"/>
      <c r="W96" s="18"/>
      <c r="X96" s="18"/>
      <c r="Y96" s="18"/>
      <c r="Z96" s="18"/>
      <c r="AA96" s="18"/>
      <c r="AB96" s="18"/>
      <c r="AC96" s="18"/>
      <c r="AD96" s="18"/>
      <c r="AE96" s="18"/>
      <c r="AF96" s="18"/>
      <c r="AG96" s="18"/>
      <c r="AH96" s="18"/>
      <c r="AI96" s="18"/>
      <c r="AJ96" s="18"/>
      <c r="AK96" s="18"/>
      <c r="AL96" s="18"/>
    </row>
    <row r="97" spans="1:38" s="4" customFormat="1" hidden="1" outlineLevel="1">
      <c r="A97" s="18"/>
      <c r="B97" s="110">
        <f t="shared" si="1"/>
        <v>77</v>
      </c>
      <c r="C97" s="26"/>
      <c r="D97" s="26"/>
      <c r="E97" s="115"/>
      <c r="F97" s="116"/>
      <c r="G97" s="89" t="str">
        <f>+IF(AssessmentResults[[#This Row],[Evaluation submit date]]="","",YEAR(AssessmentResults[[#This Row],[Evaluation submit date]]))</f>
        <v/>
      </c>
      <c r="H97" s="89" t="str">
        <f>+IF(AssessmentResults[[#This Row],[Evaluation submit date]]="","",TEXT(AssessmentResults[[#This Row],[Evaluation submit date]],"åååå-mm"))</f>
        <v/>
      </c>
      <c r="I97" s="112"/>
      <c r="J97" s="113"/>
      <c r="K97" s="114"/>
      <c r="L97" s="114"/>
      <c r="M97" s="114"/>
      <c r="N97" s="114"/>
      <c r="O97" s="114"/>
      <c r="P97" s="114"/>
      <c r="Q97" s="114"/>
      <c r="R97" s="114"/>
      <c r="S97" s="114"/>
      <c r="T97" s="114"/>
      <c r="U97" s="114"/>
      <c r="V97" s="18"/>
      <c r="W97" s="18"/>
      <c r="X97" s="18"/>
      <c r="Y97" s="18"/>
      <c r="Z97" s="18"/>
      <c r="AA97" s="18"/>
      <c r="AB97" s="18"/>
      <c r="AC97" s="18"/>
      <c r="AD97" s="18"/>
      <c r="AE97" s="18"/>
      <c r="AF97" s="18"/>
      <c r="AG97" s="18"/>
      <c r="AH97" s="18"/>
      <c r="AI97" s="18"/>
      <c r="AJ97" s="18"/>
      <c r="AK97" s="18"/>
      <c r="AL97" s="18"/>
    </row>
    <row r="98" spans="1:38" s="4" customFormat="1" hidden="1" outlineLevel="1">
      <c r="A98" s="18"/>
      <c r="B98" s="110">
        <f t="shared" si="1"/>
        <v>78</v>
      </c>
      <c r="C98" s="26"/>
      <c r="D98" s="26"/>
      <c r="E98" s="115"/>
      <c r="F98" s="116"/>
      <c r="G98" s="89" t="str">
        <f>+IF(AssessmentResults[[#This Row],[Evaluation submit date]]="","",YEAR(AssessmentResults[[#This Row],[Evaluation submit date]]))</f>
        <v/>
      </c>
      <c r="H98" s="89" t="str">
        <f>+IF(AssessmentResults[[#This Row],[Evaluation submit date]]="","",TEXT(AssessmentResults[[#This Row],[Evaluation submit date]],"åååå-mm"))</f>
        <v/>
      </c>
      <c r="I98" s="112"/>
      <c r="J98" s="113"/>
      <c r="K98" s="114"/>
      <c r="L98" s="114"/>
      <c r="M98" s="114"/>
      <c r="N98" s="114"/>
      <c r="O98" s="114"/>
      <c r="P98" s="114"/>
      <c r="Q98" s="114"/>
      <c r="R98" s="114"/>
      <c r="S98" s="114"/>
      <c r="T98" s="114"/>
      <c r="U98" s="114"/>
      <c r="V98" s="18"/>
      <c r="W98" s="18"/>
      <c r="X98" s="18"/>
      <c r="Y98" s="18"/>
      <c r="Z98" s="18"/>
      <c r="AA98" s="18"/>
      <c r="AB98" s="18"/>
      <c r="AC98" s="18"/>
      <c r="AD98" s="18"/>
      <c r="AE98" s="18"/>
      <c r="AF98" s="18"/>
      <c r="AG98" s="18"/>
      <c r="AH98" s="18"/>
      <c r="AI98" s="18"/>
      <c r="AJ98" s="18"/>
      <c r="AK98" s="18"/>
      <c r="AL98" s="18"/>
    </row>
    <row r="99" spans="1:38" s="4" customFormat="1" hidden="1" outlineLevel="1">
      <c r="A99" s="18"/>
      <c r="B99" s="110">
        <f t="shared" si="1"/>
        <v>79</v>
      </c>
      <c r="C99" s="26"/>
      <c r="D99" s="26"/>
      <c r="E99" s="115"/>
      <c r="F99" s="116"/>
      <c r="G99" s="89" t="str">
        <f>+IF(AssessmentResults[[#This Row],[Evaluation submit date]]="","",YEAR(AssessmentResults[[#This Row],[Evaluation submit date]]))</f>
        <v/>
      </c>
      <c r="H99" s="89" t="str">
        <f>+IF(AssessmentResults[[#This Row],[Evaluation submit date]]="","",TEXT(AssessmentResults[[#This Row],[Evaluation submit date]],"åååå-mm"))</f>
        <v/>
      </c>
      <c r="I99" s="112"/>
      <c r="J99" s="113"/>
      <c r="K99" s="114"/>
      <c r="L99" s="114"/>
      <c r="M99" s="114"/>
      <c r="N99" s="114"/>
      <c r="O99" s="114"/>
      <c r="P99" s="114"/>
      <c r="Q99" s="114"/>
      <c r="R99" s="114"/>
      <c r="S99" s="114"/>
      <c r="T99" s="114"/>
      <c r="U99" s="114"/>
      <c r="V99" s="18"/>
      <c r="W99" s="18"/>
      <c r="X99" s="18"/>
      <c r="Y99" s="18"/>
      <c r="Z99" s="18"/>
      <c r="AA99" s="18"/>
      <c r="AB99" s="18"/>
      <c r="AC99" s="18"/>
      <c r="AD99" s="18"/>
      <c r="AE99" s="18"/>
      <c r="AF99" s="18"/>
      <c r="AG99" s="18"/>
      <c r="AH99" s="18"/>
      <c r="AI99" s="18"/>
      <c r="AJ99" s="18"/>
      <c r="AK99" s="18"/>
      <c r="AL99" s="18"/>
    </row>
    <row r="100" spans="1:38" s="4" customFormat="1" hidden="1" outlineLevel="1">
      <c r="A100" s="18"/>
      <c r="B100" s="110">
        <f t="shared" si="1"/>
        <v>80</v>
      </c>
      <c r="C100" s="26"/>
      <c r="D100" s="26"/>
      <c r="E100" s="115"/>
      <c r="F100" s="116"/>
      <c r="G100" s="89" t="str">
        <f>+IF(AssessmentResults[[#This Row],[Evaluation submit date]]="","",YEAR(AssessmentResults[[#This Row],[Evaluation submit date]]))</f>
        <v/>
      </c>
      <c r="H100" s="89" t="str">
        <f>+IF(AssessmentResults[[#This Row],[Evaluation submit date]]="","",TEXT(AssessmentResults[[#This Row],[Evaluation submit date]],"åååå-mm"))</f>
        <v/>
      </c>
      <c r="I100" s="112"/>
      <c r="J100" s="113"/>
      <c r="K100" s="114"/>
      <c r="L100" s="114"/>
      <c r="M100" s="114"/>
      <c r="N100" s="114"/>
      <c r="O100" s="114"/>
      <c r="P100" s="114"/>
      <c r="Q100" s="114"/>
      <c r="R100" s="114"/>
      <c r="S100" s="114"/>
      <c r="T100" s="114"/>
      <c r="U100" s="114"/>
      <c r="V100" s="18"/>
      <c r="W100" s="18"/>
      <c r="X100" s="18"/>
      <c r="Y100" s="18"/>
      <c r="Z100" s="18"/>
      <c r="AA100" s="18"/>
      <c r="AB100" s="18"/>
      <c r="AC100" s="18"/>
      <c r="AD100" s="18"/>
      <c r="AE100" s="18"/>
      <c r="AF100" s="18"/>
      <c r="AG100" s="18"/>
      <c r="AH100" s="18"/>
      <c r="AI100" s="18"/>
      <c r="AJ100" s="18"/>
      <c r="AK100" s="18"/>
      <c r="AL100" s="18"/>
    </row>
    <row r="101" spans="1:38" s="4" customFormat="1" hidden="1" outlineLevel="1">
      <c r="A101" s="18"/>
      <c r="B101" s="110">
        <f t="shared" si="1"/>
        <v>81</v>
      </c>
      <c r="C101" s="26"/>
      <c r="D101" s="26"/>
      <c r="E101" s="115"/>
      <c r="F101" s="116"/>
      <c r="G101" s="89" t="str">
        <f>+IF(AssessmentResults[[#This Row],[Evaluation submit date]]="","",YEAR(AssessmentResults[[#This Row],[Evaluation submit date]]))</f>
        <v/>
      </c>
      <c r="H101" s="89" t="str">
        <f>+IF(AssessmentResults[[#This Row],[Evaluation submit date]]="","",TEXT(AssessmentResults[[#This Row],[Evaluation submit date]],"åååå-mm"))</f>
        <v/>
      </c>
      <c r="I101" s="112"/>
      <c r="J101" s="113"/>
      <c r="K101" s="114"/>
      <c r="L101" s="114"/>
      <c r="M101" s="114"/>
      <c r="N101" s="114"/>
      <c r="O101" s="114"/>
      <c r="P101" s="114"/>
      <c r="Q101" s="114"/>
      <c r="R101" s="114"/>
      <c r="S101" s="114"/>
      <c r="T101" s="114"/>
      <c r="U101" s="114"/>
      <c r="V101" s="18"/>
      <c r="W101" s="18"/>
      <c r="X101" s="18"/>
      <c r="Y101" s="18"/>
      <c r="Z101" s="18"/>
      <c r="AA101" s="18"/>
      <c r="AB101" s="18"/>
      <c r="AC101" s="18"/>
      <c r="AD101" s="18"/>
      <c r="AE101" s="18"/>
      <c r="AF101" s="18"/>
      <c r="AG101" s="18"/>
      <c r="AH101" s="18"/>
      <c r="AI101" s="18"/>
      <c r="AJ101" s="18"/>
      <c r="AK101" s="18"/>
      <c r="AL101" s="18"/>
    </row>
    <row r="102" spans="1:38" s="4" customFormat="1" hidden="1" outlineLevel="1">
      <c r="A102" s="18"/>
      <c r="B102" s="110">
        <f t="shared" si="1"/>
        <v>82</v>
      </c>
      <c r="C102" s="26"/>
      <c r="D102" s="26"/>
      <c r="E102" s="115"/>
      <c r="F102" s="116"/>
      <c r="G102" s="89" t="str">
        <f>+IF(AssessmentResults[[#This Row],[Evaluation submit date]]="","",YEAR(AssessmentResults[[#This Row],[Evaluation submit date]]))</f>
        <v/>
      </c>
      <c r="H102" s="89" t="str">
        <f>+IF(AssessmentResults[[#This Row],[Evaluation submit date]]="","",TEXT(AssessmentResults[[#This Row],[Evaluation submit date]],"åååå-mm"))</f>
        <v/>
      </c>
      <c r="I102" s="112"/>
      <c r="J102" s="113"/>
      <c r="K102" s="114"/>
      <c r="L102" s="114"/>
      <c r="M102" s="114"/>
      <c r="N102" s="114"/>
      <c r="O102" s="114"/>
      <c r="P102" s="114"/>
      <c r="Q102" s="114"/>
      <c r="R102" s="114"/>
      <c r="S102" s="114"/>
      <c r="T102" s="114"/>
      <c r="U102" s="114"/>
      <c r="V102" s="18"/>
      <c r="W102" s="18"/>
      <c r="X102" s="18"/>
      <c r="Y102" s="18"/>
      <c r="Z102" s="18"/>
      <c r="AA102" s="18"/>
      <c r="AB102" s="18"/>
      <c r="AC102" s="18"/>
      <c r="AD102" s="18"/>
      <c r="AE102" s="18"/>
      <c r="AF102" s="18"/>
      <c r="AG102" s="18"/>
      <c r="AH102" s="18"/>
      <c r="AI102" s="18"/>
      <c r="AJ102" s="18"/>
      <c r="AK102" s="18"/>
      <c r="AL102" s="18"/>
    </row>
    <row r="103" spans="1:38" s="4" customFormat="1" hidden="1" outlineLevel="1">
      <c r="A103" s="18"/>
      <c r="B103" s="110">
        <f t="shared" si="1"/>
        <v>83</v>
      </c>
      <c r="C103" s="26"/>
      <c r="D103" s="26"/>
      <c r="E103" s="115"/>
      <c r="F103" s="116"/>
      <c r="G103" s="89" t="str">
        <f>+IF(AssessmentResults[[#This Row],[Evaluation submit date]]="","",YEAR(AssessmentResults[[#This Row],[Evaluation submit date]]))</f>
        <v/>
      </c>
      <c r="H103" s="89" t="str">
        <f>+IF(AssessmentResults[[#This Row],[Evaluation submit date]]="","",TEXT(AssessmentResults[[#This Row],[Evaluation submit date]],"åååå-mm"))</f>
        <v/>
      </c>
      <c r="I103" s="112"/>
      <c r="J103" s="113"/>
      <c r="K103" s="114"/>
      <c r="L103" s="114"/>
      <c r="M103" s="114"/>
      <c r="N103" s="114"/>
      <c r="O103" s="114"/>
      <c r="P103" s="114"/>
      <c r="Q103" s="114"/>
      <c r="R103" s="114"/>
      <c r="S103" s="114"/>
      <c r="T103" s="114"/>
      <c r="U103" s="114"/>
      <c r="V103" s="18"/>
      <c r="W103" s="18"/>
      <c r="X103" s="18"/>
      <c r="Y103" s="18"/>
      <c r="Z103" s="18"/>
      <c r="AA103" s="18"/>
      <c r="AB103" s="18"/>
      <c r="AC103" s="18"/>
      <c r="AD103" s="18"/>
      <c r="AE103" s="18"/>
      <c r="AF103" s="18"/>
      <c r="AG103" s="18"/>
      <c r="AH103" s="18"/>
      <c r="AI103" s="18"/>
      <c r="AJ103" s="18"/>
      <c r="AK103" s="18"/>
      <c r="AL103" s="18"/>
    </row>
    <row r="104" spans="1:38" s="4" customFormat="1" hidden="1" outlineLevel="1">
      <c r="A104" s="18"/>
      <c r="B104" s="110">
        <f t="shared" si="1"/>
        <v>84</v>
      </c>
      <c r="C104" s="26"/>
      <c r="D104" s="26"/>
      <c r="E104" s="115"/>
      <c r="F104" s="116"/>
      <c r="G104" s="89" t="str">
        <f>+IF(AssessmentResults[[#This Row],[Evaluation submit date]]="","",YEAR(AssessmentResults[[#This Row],[Evaluation submit date]]))</f>
        <v/>
      </c>
      <c r="H104" s="89" t="str">
        <f>+IF(AssessmentResults[[#This Row],[Evaluation submit date]]="","",TEXT(AssessmentResults[[#This Row],[Evaluation submit date]],"åååå-mm"))</f>
        <v/>
      </c>
      <c r="I104" s="112"/>
      <c r="J104" s="113"/>
      <c r="K104" s="114"/>
      <c r="L104" s="114"/>
      <c r="M104" s="114"/>
      <c r="N104" s="114"/>
      <c r="O104" s="114"/>
      <c r="P104" s="114"/>
      <c r="Q104" s="114"/>
      <c r="R104" s="114"/>
      <c r="S104" s="114"/>
      <c r="T104" s="114"/>
      <c r="U104" s="114"/>
      <c r="V104" s="18"/>
      <c r="W104" s="18"/>
      <c r="X104" s="18"/>
      <c r="Y104" s="18"/>
      <c r="Z104" s="18"/>
      <c r="AA104" s="18"/>
      <c r="AB104" s="18"/>
      <c r="AC104" s="18"/>
      <c r="AD104" s="18"/>
      <c r="AE104" s="18"/>
      <c r="AF104" s="18"/>
      <c r="AG104" s="18"/>
      <c r="AH104" s="18"/>
      <c r="AI104" s="18"/>
      <c r="AJ104" s="18"/>
      <c r="AK104" s="18"/>
      <c r="AL104" s="18"/>
    </row>
    <row r="105" spans="1:38" s="4" customFormat="1" hidden="1" outlineLevel="1">
      <c r="A105" s="18"/>
      <c r="B105" s="110">
        <f t="shared" si="1"/>
        <v>85</v>
      </c>
      <c r="C105" s="26"/>
      <c r="D105" s="26"/>
      <c r="E105" s="115"/>
      <c r="F105" s="116"/>
      <c r="G105" s="89" t="str">
        <f>+IF(AssessmentResults[[#This Row],[Evaluation submit date]]="","",YEAR(AssessmentResults[[#This Row],[Evaluation submit date]]))</f>
        <v/>
      </c>
      <c r="H105" s="89" t="str">
        <f>+IF(AssessmentResults[[#This Row],[Evaluation submit date]]="","",TEXT(AssessmentResults[[#This Row],[Evaluation submit date]],"åååå-mm"))</f>
        <v/>
      </c>
      <c r="I105" s="112"/>
      <c r="J105" s="113"/>
      <c r="K105" s="114"/>
      <c r="L105" s="114"/>
      <c r="M105" s="114"/>
      <c r="N105" s="114"/>
      <c r="O105" s="114"/>
      <c r="P105" s="114"/>
      <c r="Q105" s="114"/>
      <c r="R105" s="114"/>
      <c r="S105" s="114"/>
      <c r="T105" s="114"/>
      <c r="U105" s="114"/>
      <c r="V105" s="18"/>
      <c r="W105" s="18"/>
      <c r="X105" s="18"/>
      <c r="Y105" s="18"/>
      <c r="Z105" s="18"/>
      <c r="AA105" s="18"/>
      <c r="AB105" s="18"/>
      <c r="AC105" s="18"/>
      <c r="AD105" s="18"/>
      <c r="AE105" s="18"/>
      <c r="AF105" s="18"/>
      <c r="AG105" s="18"/>
      <c r="AH105" s="18"/>
      <c r="AI105" s="18"/>
      <c r="AJ105" s="18"/>
      <c r="AK105" s="18"/>
      <c r="AL105" s="18"/>
    </row>
    <row r="106" spans="1:38" s="4" customFormat="1" hidden="1" outlineLevel="1">
      <c r="A106" s="18"/>
      <c r="B106" s="110">
        <f t="shared" si="1"/>
        <v>86</v>
      </c>
      <c r="C106" s="26"/>
      <c r="D106" s="26"/>
      <c r="E106" s="115"/>
      <c r="F106" s="116"/>
      <c r="G106" s="89" t="str">
        <f>+IF(AssessmentResults[[#This Row],[Evaluation submit date]]="","",YEAR(AssessmentResults[[#This Row],[Evaluation submit date]]))</f>
        <v/>
      </c>
      <c r="H106" s="89" t="str">
        <f>+IF(AssessmentResults[[#This Row],[Evaluation submit date]]="","",TEXT(AssessmentResults[[#This Row],[Evaluation submit date]],"åååå-mm"))</f>
        <v/>
      </c>
      <c r="I106" s="112"/>
      <c r="J106" s="113"/>
      <c r="K106" s="114"/>
      <c r="L106" s="114"/>
      <c r="M106" s="114"/>
      <c r="N106" s="114"/>
      <c r="O106" s="114"/>
      <c r="P106" s="114"/>
      <c r="Q106" s="114"/>
      <c r="R106" s="114"/>
      <c r="S106" s="114"/>
      <c r="T106" s="114"/>
      <c r="U106" s="114"/>
      <c r="V106" s="18"/>
      <c r="W106" s="18"/>
      <c r="X106" s="18"/>
      <c r="Y106" s="18"/>
      <c r="Z106" s="18"/>
      <c r="AA106" s="18"/>
      <c r="AB106" s="18"/>
      <c r="AC106" s="18"/>
      <c r="AD106" s="18"/>
      <c r="AE106" s="18"/>
      <c r="AF106" s="18"/>
      <c r="AG106" s="18"/>
      <c r="AH106" s="18"/>
      <c r="AI106" s="18"/>
      <c r="AJ106" s="18"/>
      <c r="AK106" s="18"/>
      <c r="AL106" s="18"/>
    </row>
    <row r="107" spans="1:38" s="4" customFormat="1" hidden="1" outlineLevel="1">
      <c r="A107" s="18"/>
      <c r="B107" s="110">
        <f t="shared" si="1"/>
        <v>87</v>
      </c>
      <c r="C107" s="26"/>
      <c r="D107" s="26"/>
      <c r="E107" s="115"/>
      <c r="F107" s="116"/>
      <c r="G107" s="89" t="str">
        <f>+IF(AssessmentResults[[#This Row],[Evaluation submit date]]="","",YEAR(AssessmentResults[[#This Row],[Evaluation submit date]]))</f>
        <v/>
      </c>
      <c r="H107" s="89" t="str">
        <f>+IF(AssessmentResults[[#This Row],[Evaluation submit date]]="","",TEXT(AssessmentResults[[#This Row],[Evaluation submit date]],"åååå-mm"))</f>
        <v/>
      </c>
      <c r="I107" s="112"/>
      <c r="J107" s="113"/>
      <c r="K107" s="114"/>
      <c r="L107" s="114"/>
      <c r="M107" s="114"/>
      <c r="N107" s="114"/>
      <c r="O107" s="114"/>
      <c r="P107" s="114"/>
      <c r="Q107" s="114"/>
      <c r="R107" s="114"/>
      <c r="S107" s="114"/>
      <c r="T107" s="114"/>
      <c r="U107" s="114"/>
      <c r="V107" s="18"/>
      <c r="W107" s="18"/>
      <c r="X107" s="18"/>
      <c r="Y107" s="18"/>
      <c r="Z107" s="18"/>
      <c r="AA107" s="18"/>
      <c r="AB107" s="18"/>
      <c r="AC107" s="18"/>
      <c r="AD107" s="18"/>
      <c r="AE107" s="18"/>
      <c r="AF107" s="18"/>
      <c r="AG107" s="18"/>
      <c r="AH107" s="18"/>
      <c r="AI107" s="18"/>
      <c r="AJ107" s="18"/>
      <c r="AK107" s="18"/>
      <c r="AL107" s="18"/>
    </row>
    <row r="108" spans="1:38" s="4" customFormat="1" hidden="1" outlineLevel="1">
      <c r="A108" s="18"/>
      <c r="B108" s="110">
        <f t="shared" si="1"/>
        <v>88</v>
      </c>
      <c r="C108" s="26"/>
      <c r="D108" s="26"/>
      <c r="E108" s="115"/>
      <c r="F108" s="116"/>
      <c r="G108" s="89" t="str">
        <f>+IF(AssessmentResults[[#This Row],[Evaluation submit date]]="","",YEAR(AssessmentResults[[#This Row],[Evaluation submit date]]))</f>
        <v/>
      </c>
      <c r="H108" s="89" t="str">
        <f>+IF(AssessmentResults[[#This Row],[Evaluation submit date]]="","",TEXT(AssessmentResults[[#This Row],[Evaluation submit date]],"åååå-mm"))</f>
        <v/>
      </c>
      <c r="I108" s="112"/>
      <c r="J108" s="113"/>
      <c r="K108" s="114"/>
      <c r="L108" s="114"/>
      <c r="M108" s="114"/>
      <c r="N108" s="114"/>
      <c r="O108" s="114"/>
      <c r="P108" s="114"/>
      <c r="Q108" s="114"/>
      <c r="R108" s="114"/>
      <c r="S108" s="114"/>
      <c r="T108" s="114"/>
      <c r="U108" s="114"/>
      <c r="V108" s="18"/>
      <c r="W108" s="18"/>
      <c r="X108" s="18"/>
      <c r="Y108" s="18"/>
      <c r="Z108" s="18"/>
      <c r="AA108" s="18"/>
      <c r="AB108" s="18"/>
      <c r="AC108" s="18"/>
      <c r="AD108" s="18"/>
      <c r="AE108" s="18"/>
      <c r="AF108" s="18"/>
      <c r="AG108" s="18"/>
      <c r="AH108" s="18"/>
      <c r="AI108" s="18"/>
      <c r="AJ108" s="18"/>
      <c r="AK108" s="18"/>
      <c r="AL108" s="18"/>
    </row>
    <row r="109" spans="1:38" s="4" customFormat="1" hidden="1" outlineLevel="1">
      <c r="A109" s="18"/>
      <c r="B109" s="110">
        <f t="shared" si="1"/>
        <v>89</v>
      </c>
      <c r="C109" s="26"/>
      <c r="D109" s="26"/>
      <c r="E109" s="115"/>
      <c r="F109" s="116"/>
      <c r="G109" s="89" t="str">
        <f>+IF(AssessmentResults[[#This Row],[Evaluation submit date]]="","",YEAR(AssessmentResults[[#This Row],[Evaluation submit date]]))</f>
        <v/>
      </c>
      <c r="H109" s="89" t="str">
        <f>+IF(AssessmentResults[[#This Row],[Evaluation submit date]]="","",TEXT(AssessmentResults[[#This Row],[Evaluation submit date]],"åååå-mm"))</f>
        <v/>
      </c>
      <c r="I109" s="112"/>
      <c r="J109" s="113"/>
      <c r="K109" s="114"/>
      <c r="L109" s="114"/>
      <c r="M109" s="114"/>
      <c r="N109" s="114"/>
      <c r="O109" s="114"/>
      <c r="P109" s="114"/>
      <c r="Q109" s="114"/>
      <c r="R109" s="114"/>
      <c r="S109" s="114"/>
      <c r="T109" s="114"/>
      <c r="U109" s="114"/>
      <c r="V109" s="18"/>
      <c r="W109" s="18"/>
      <c r="X109" s="18"/>
      <c r="Y109" s="18"/>
      <c r="Z109" s="18"/>
      <c r="AA109" s="18"/>
      <c r="AB109" s="18"/>
      <c r="AC109" s="18"/>
      <c r="AD109" s="18"/>
      <c r="AE109" s="18"/>
      <c r="AF109" s="18"/>
      <c r="AG109" s="18"/>
      <c r="AH109" s="18"/>
      <c r="AI109" s="18"/>
      <c r="AJ109" s="18"/>
      <c r="AK109" s="18"/>
      <c r="AL109" s="18"/>
    </row>
    <row r="110" spans="1:38" s="4" customFormat="1" hidden="1" outlineLevel="1">
      <c r="A110" s="18"/>
      <c r="B110" s="110">
        <f t="shared" si="1"/>
        <v>90</v>
      </c>
      <c r="C110" s="26"/>
      <c r="D110" s="26"/>
      <c r="E110" s="115"/>
      <c r="F110" s="116"/>
      <c r="G110" s="89" t="str">
        <f>+IF(AssessmentResults[[#This Row],[Evaluation submit date]]="","",YEAR(AssessmentResults[[#This Row],[Evaluation submit date]]))</f>
        <v/>
      </c>
      <c r="H110" s="89" t="str">
        <f>+IF(AssessmentResults[[#This Row],[Evaluation submit date]]="","",TEXT(AssessmentResults[[#This Row],[Evaluation submit date]],"åååå-mm"))</f>
        <v/>
      </c>
      <c r="I110" s="112"/>
      <c r="J110" s="113"/>
      <c r="K110" s="114"/>
      <c r="L110" s="114"/>
      <c r="M110" s="114"/>
      <c r="N110" s="114"/>
      <c r="O110" s="114"/>
      <c r="P110" s="114"/>
      <c r="Q110" s="114"/>
      <c r="R110" s="114"/>
      <c r="S110" s="114"/>
      <c r="T110" s="114"/>
      <c r="U110" s="114"/>
      <c r="V110" s="18"/>
      <c r="W110" s="18"/>
      <c r="X110" s="18"/>
      <c r="Y110" s="18"/>
      <c r="Z110" s="18"/>
      <c r="AA110" s="18"/>
      <c r="AB110" s="18"/>
      <c r="AC110" s="18"/>
      <c r="AD110" s="18"/>
      <c r="AE110" s="18"/>
      <c r="AF110" s="18"/>
      <c r="AG110" s="18"/>
      <c r="AH110" s="18"/>
      <c r="AI110" s="18"/>
      <c r="AJ110" s="18"/>
      <c r="AK110" s="18"/>
      <c r="AL110" s="18"/>
    </row>
    <row r="111" spans="1:38" s="4" customFormat="1" hidden="1" outlineLevel="1">
      <c r="A111" s="18"/>
      <c r="B111" s="110">
        <f t="shared" si="1"/>
        <v>91</v>
      </c>
      <c r="C111" s="26"/>
      <c r="D111" s="26"/>
      <c r="E111" s="115"/>
      <c r="F111" s="116"/>
      <c r="G111" s="89" t="str">
        <f>+IF(AssessmentResults[[#This Row],[Evaluation submit date]]="","",YEAR(AssessmentResults[[#This Row],[Evaluation submit date]]))</f>
        <v/>
      </c>
      <c r="H111" s="89" t="str">
        <f>+IF(AssessmentResults[[#This Row],[Evaluation submit date]]="","",TEXT(AssessmentResults[[#This Row],[Evaluation submit date]],"åååå-mm"))</f>
        <v/>
      </c>
      <c r="I111" s="112"/>
      <c r="J111" s="113"/>
      <c r="K111" s="114"/>
      <c r="L111" s="114"/>
      <c r="M111" s="114"/>
      <c r="N111" s="114"/>
      <c r="O111" s="114"/>
      <c r="P111" s="114"/>
      <c r="Q111" s="114"/>
      <c r="R111" s="114"/>
      <c r="S111" s="114"/>
      <c r="T111" s="114"/>
      <c r="U111" s="114"/>
      <c r="V111" s="18"/>
      <c r="W111" s="18"/>
      <c r="X111" s="18"/>
      <c r="Y111" s="18"/>
      <c r="Z111" s="18"/>
      <c r="AA111" s="18"/>
      <c r="AB111" s="18"/>
      <c r="AC111" s="18"/>
      <c r="AD111" s="18"/>
      <c r="AE111" s="18"/>
      <c r="AF111" s="18"/>
      <c r="AG111" s="18"/>
      <c r="AH111" s="18"/>
      <c r="AI111" s="18"/>
      <c r="AJ111" s="18"/>
      <c r="AK111" s="18"/>
      <c r="AL111" s="18"/>
    </row>
    <row r="112" spans="1:38" s="4" customFormat="1" hidden="1" outlineLevel="1">
      <c r="A112" s="18"/>
      <c r="B112" s="110">
        <f t="shared" si="1"/>
        <v>92</v>
      </c>
      <c r="C112" s="26"/>
      <c r="D112" s="26"/>
      <c r="E112" s="115"/>
      <c r="F112" s="116"/>
      <c r="G112" s="89" t="str">
        <f>+IF(AssessmentResults[[#This Row],[Evaluation submit date]]="","",YEAR(AssessmentResults[[#This Row],[Evaluation submit date]]))</f>
        <v/>
      </c>
      <c r="H112" s="89" t="str">
        <f>+IF(AssessmentResults[[#This Row],[Evaluation submit date]]="","",TEXT(AssessmentResults[[#This Row],[Evaluation submit date]],"åååå-mm"))</f>
        <v/>
      </c>
      <c r="I112" s="112"/>
      <c r="J112" s="113"/>
      <c r="K112" s="114"/>
      <c r="L112" s="114"/>
      <c r="M112" s="114"/>
      <c r="N112" s="114"/>
      <c r="O112" s="114"/>
      <c r="P112" s="114"/>
      <c r="Q112" s="114"/>
      <c r="R112" s="114"/>
      <c r="S112" s="114"/>
      <c r="T112" s="114"/>
      <c r="U112" s="114"/>
      <c r="V112" s="18"/>
      <c r="W112" s="18"/>
      <c r="X112" s="18"/>
      <c r="Y112" s="18"/>
      <c r="Z112" s="18"/>
      <c r="AA112" s="18"/>
      <c r="AB112" s="18"/>
      <c r="AC112" s="18"/>
      <c r="AD112" s="18"/>
      <c r="AE112" s="18"/>
      <c r="AF112" s="18"/>
      <c r="AG112" s="18"/>
      <c r="AH112" s="18"/>
      <c r="AI112" s="18"/>
      <c r="AJ112" s="18"/>
      <c r="AK112" s="18"/>
      <c r="AL112" s="18"/>
    </row>
    <row r="113" spans="1:38" s="4" customFormat="1" hidden="1" outlineLevel="1">
      <c r="A113" s="18"/>
      <c r="B113" s="110">
        <f t="shared" si="1"/>
        <v>93</v>
      </c>
      <c r="C113" s="26"/>
      <c r="D113" s="26"/>
      <c r="E113" s="115"/>
      <c r="F113" s="116"/>
      <c r="G113" s="89" t="str">
        <f>+IF(AssessmentResults[[#This Row],[Evaluation submit date]]="","",YEAR(AssessmentResults[[#This Row],[Evaluation submit date]]))</f>
        <v/>
      </c>
      <c r="H113" s="89" t="str">
        <f>+IF(AssessmentResults[[#This Row],[Evaluation submit date]]="","",TEXT(AssessmentResults[[#This Row],[Evaluation submit date]],"åååå-mm"))</f>
        <v/>
      </c>
      <c r="I113" s="112"/>
      <c r="J113" s="113"/>
      <c r="K113" s="114"/>
      <c r="L113" s="114"/>
      <c r="M113" s="114"/>
      <c r="N113" s="114"/>
      <c r="O113" s="114"/>
      <c r="P113" s="114"/>
      <c r="Q113" s="114"/>
      <c r="R113" s="114"/>
      <c r="S113" s="114"/>
      <c r="T113" s="114"/>
      <c r="U113" s="114"/>
      <c r="V113" s="18"/>
      <c r="W113" s="18"/>
      <c r="X113" s="18"/>
      <c r="Y113" s="18"/>
      <c r="Z113" s="18"/>
      <c r="AA113" s="18"/>
      <c r="AB113" s="18"/>
      <c r="AC113" s="18"/>
      <c r="AD113" s="18"/>
      <c r="AE113" s="18"/>
      <c r="AF113" s="18"/>
      <c r="AG113" s="18"/>
      <c r="AH113" s="18"/>
      <c r="AI113" s="18"/>
      <c r="AJ113" s="18"/>
      <c r="AK113" s="18"/>
      <c r="AL113" s="18"/>
    </row>
    <row r="114" spans="1:38" s="4" customFormat="1" hidden="1" outlineLevel="1">
      <c r="A114" s="18"/>
      <c r="B114" s="110">
        <f t="shared" si="1"/>
        <v>94</v>
      </c>
      <c r="C114" s="26"/>
      <c r="D114" s="26"/>
      <c r="E114" s="115"/>
      <c r="F114" s="116"/>
      <c r="G114" s="89" t="str">
        <f>+IF(AssessmentResults[[#This Row],[Evaluation submit date]]="","",YEAR(AssessmentResults[[#This Row],[Evaluation submit date]]))</f>
        <v/>
      </c>
      <c r="H114" s="89" t="str">
        <f>+IF(AssessmentResults[[#This Row],[Evaluation submit date]]="","",TEXT(AssessmentResults[[#This Row],[Evaluation submit date]],"åååå-mm"))</f>
        <v/>
      </c>
      <c r="I114" s="112"/>
      <c r="J114" s="113"/>
      <c r="K114" s="114"/>
      <c r="L114" s="114"/>
      <c r="M114" s="114"/>
      <c r="N114" s="114"/>
      <c r="O114" s="114"/>
      <c r="P114" s="114"/>
      <c r="Q114" s="114"/>
      <c r="R114" s="114"/>
      <c r="S114" s="114"/>
      <c r="T114" s="114"/>
      <c r="U114" s="114"/>
      <c r="V114" s="18"/>
      <c r="W114" s="18"/>
      <c r="X114" s="18"/>
      <c r="Y114" s="18"/>
      <c r="Z114" s="18"/>
      <c r="AA114" s="18"/>
      <c r="AB114" s="18"/>
      <c r="AC114" s="18"/>
      <c r="AD114" s="18"/>
      <c r="AE114" s="18"/>
      <c r="AF114" s="18"/>
      <c r="AG114" s="18"/>
      <c r="AH114" s="18"/>
      <c r="AI114" s="18"/>
      <c r="AJ114" s="18"/>
      <c r="AK114" s="18"/>
      <c r="AL114" s="18"/>
    </row>
    <row r="115" spans="1:38" s="4" customFormat="1" hidden="1" outlineLevel="1">
      <c r="A115" s="18"/>
      <c r="B115" s="110">
        <f t="shared" si="1"/>
        <v>95</v>
      </c>
      <c r="C115" s="26"/>
      <c r="D115" s="26"/>
      <c r="E115" s="115"/>
      <c r="F115" s="116"/>
      <c r="G115" s="89" t="str">
        <f>+IF(AssessmentResults[[#This Row],[Evaluation submit date]]="","",YEAR(AssessmentResults[[#This Row],[Evaluation submit date]]))</f>
        <v/>
      </c>
      <c r="H115" s="89" t="str">
        <f>+IF(AssessmentResults[[#This Row],[Evaluation submit date]]="","",TEXT(AssessmentResults[[#This Row],[Evaluation submit date]],"åååå-mm"))</f>
        <v/>
      </c>
      <c r="I115" s="112"/>
      <c r="J115" s="113"/>
      <c r="K115" s="114"/>
      <c r="L115" s="114"/>
      <c r="M115" s="114"/>
      <c r="N115" s="114"/>
      <c r="O115" s="114"/>
      <c r="P115" s="114"/>
      <c r="Q115" s="114"/>
      <c r="R115" s="114"/>
      <c r="S115" s="114"/>
      <c r="T115" s="114"/>
      <c r="U115" s="114"/>
      <c r="V115" s="18"/>
      <c r="W115" s="18"/>
      <c r="X115" s="18"/>
      <c r="Y115" s="18"/>
      <c r="Z115" s="18"/>
      <c r="AA115" s="18"/>
      <c r="AB115" s="18"/>
      <c r="AC115" s="18"/>
      <c r="AD115" s="18"/>
      <c r="AE115" s="18"/>
      <c r="AF115" s="18"/>
      <c r="AG115" s="18"/>
      <c r="AH115" s="18"/>
      <c r="AI115" s="18"/>
      <c r="AJ115" s="18"/>
      <c r="AK115" s="18"/>
      <c r="AL115" s="18"/>
    </row>
    <row r="116" spans="1:38" s="4" customFormat="1" hidden="1" outlineLevel="1">
      <c r="A116" s="18"/>
      <c r="B116" s="110">
        <f t="shared" si="1"/>
        <v>96</v>
      </c>
      <c r="C116" s="26"/>
      <c r="D116" s="26"/>
      <c r="E116" s="115"/>
      <c r="F116" s="116"/>
      <c r="G116" s="89" t="str">
        <f>+IF(AssessmentResults[[#This Row],[Evaluation submit date]]="","",YEAR(AssessmentResults[[#This Row],[Evaluation submit date]]))</f>
        <v/>
      </c>
      <c r="H116" s="89" t="str">
        <f>+IF(AssessmentResults[[#This Row],[Evaluation submit date]]="","",TEXT(AssessmentResults[[#This Row],[Evaluation submit date]],"åååå-mm"))</f>
        <v/>
      </c>
      <c r="I116" s="112"/>
      <c r="J116" s="113"/>
      <c r="K116" s="114"/>
      <c r="L116" s="114"/>
      <c r="M116" s="114"/>
      <c r="N116" s="114"/>
      <c r="O116" s="114"/>
      <c r="P116" s="114"/>
      <c r="Q116" s="114"/>
      <c r="R116" s="114"/>
      <c r="S116" s="114"/>
      <c r="T116" s="114"/>
      <c r="U116" s="114"/>
      <c r="V116" s="18"/>
      <c r="W116" s="18"/>
      <c r="X116" s="18"/>
      <c r="Y116" s="18"/>
      <c r="Z116" s="18"/>
      <c r="AA116" s="18"/>
      <c r="AB116" s="18"/>
      <c r="AC116" s="18"/>
      <c r="AD116" s="18"/>
      <c r="AE116" s="18"/>
      <c r="AF116" s="18"/>
      <c r="AG116" s="18"/>
      <c r="AH116" s="18"/>
      <c r="AI116" s="18"/>
      <c r="AJ116" s="18"/>
      <c r="AK116" s="18"/>
      <c r="AL116" s="18"/>
    </row>
    <row r="117" spans="1:38" s="4" customFormat="1" hidden="1" outlineLevel="1">
      <c r="A117" s="18"/>
      <c r="B117" s="110">
        <f t="shared" si="1"/>
        <v>97</v>
      </c>
      <c r="C117" s="26"/>
      <c r="D117" s="26"/>
      <c r="E117" s="115"/>
      <c r="F117" s="116"/>
      <c r="G117" s="89" t="str">
        <f>+IF(AssessmentResults[[#This Row],[Evaluation submit date]]="","",YEAR(AssessmentResults[[#This Row],[Evaluation submit date]]))</f>
        <v/>
      </c>
      <c r="H117" s="89" t="str">
        <f>+IF(AssessmentResults[[#This Row],[Evaluation submit date]]="","",TEXT(AssessmentResults[[#This Row],[Evaluation submit date]],"åååå-mm"))</f>
        <v/>
      </c>
      <c r="I117" s="112"/>
      <c r="J117" s="113"/>
      <c r="K117" s="114"/>
      <c r="L117" s="114"/>
      <c r="M117" s="114"/>
      <c r="N117" s="114"/>
      <c r="O117" s="114"/>
      <c r="P117" s="114"/>
      <c r="Q117" s="114"/>
      <c r="R117" s="114"/>
      <c r="S117" s="114"/>
      <c r="T117" s="114"/>
      <c r="U117" s="114"/>
      <c r="V117" s="18"/>
      <c r="W117" s="18"/>
      <c r="X117" s="18"/>
      <c r="Y117" s="18"/>
      <c r="Z117" s="18"/>
      <c r="AA117" s="18"/>
      <c r="AB117" s="18"/>
      <c r="AC117" s="18"/>
      <c r="AD117" s="18"/>
      <c r="AE117" s="18"/>
      <c r="AF117" s="18"/>
      <c r="AG117" s="18"/>
      <c r="AH117" s="18"/>
      <c r="AI117" s="18"/>
      <c r="AJ117" s="18"/>
      <c r="AK117" s="18"/>
      <c r="AL117" s="18"/>
    </row>
    <row r="118" spans="1:38" s="4" customFormat="1" hidden="1" outlineLevel="1">
      <c r="A118" s="18"/>
      <c r="B118" s="110">
        <f t="shared" si="1"/>
        <v>98</v>
      </c>
      <c r="C118" s="26"/>
      <c r="D118" s="26"/>
      <c r="E118" s="115"/>
      <c r="F118" s="116"/>
      <c r="G118" s="89" t="str">
        <f>+IF(AssessmentResults[[#This Row],[Evaluation submit date]]="","",YEAR(AssessmentResults[[#This Row],[Evaluation submit date]]))</f>
        <v/>
      </c>
      <c r="H118" s="89" t="str">
        <f>+IF(AssessmentResults[[#This Row],[Evaluation submit date]]="","",TEXT(AssessmentResults[[#This Row],[Evaluation submit date]],"åååå-mm"))</f>
        <v/>
      </c>
      <c r="I118" s="112"/>
      <c r="J118" s="113"/>
      <c r="K118" s="114"/>
      <c r="L118" s="114"/>
      <c r="M118" s="114"/>
      <c r="N118" s="114"/>
      <c r="O118" s="114"/>
      <c r="P118" s="114"/>
      <c r="Q118" s="114"/>
      <c r="R118" s="114"/>
      <c r="S118" s="114"/>
      <c r="T118" s="114"/>
      <c r="U118" s="114"/>
      <c r="V118" s="18"/>
      <c r="W118" s="18"/>
      <c r="X118" s="18"/>
      <c r="Y118" s="18"/>
      <c r="Z118" s="18"/>
      <c r="AA118" s="18"/>
      <c r="AB118" s="18"/>
      <c r="AC118" s="18"/>
      <c r="AD118" s="18"/>
      <c r="AE118" s="18"/>
      <c r="AF118" s="18"/>
      <c r="AG118" s="18"/>
      <c r="AH118" s="18"/>
      <c r="AI118" s="18"/>
      <c r="AJ118" s="18"/>
      <c r="AK118" s="18"/>
      <c r="AL118" s="18"/>
    </row>
    <row r="119" spans="1:38" s="4" customFormat="1" hidden="1" outlineLevel="1">
      <c r="A119" s="18"/>
      <c r="B119" s="110">
        <f t="shared" si="1"/>
        <v>99</v>
      </c>
      <c r="C119" s="26"/>
      <c r="D119" s="26"/>
      <c r="E119" s="115"/>
      <c r="F119" s="116"/>
      <c r="G119" s="89" t="str">
        <f>+IF(AssessmentResults[[#This Row],[Evaluation submit date]]="","",YEAR(AssessmentResults[[#This Row],[Evaluation submit date]]))</f>
        <v/>
      </c>
      <c r="H119" s="89" t="str">
        <f>+IF(AssessmentResults[[#This Row],[Evaluation submit date]]="","",TEXT(AssessmentResults[[#This Row],[Evaluation submit date]],"åååå-mm"))</f>
        <v/>
      </c>
      <c r="I119" s="112"/>
      <c r="J119" s="113"/>
      <c r="K119" s="114"/>
      <c r="L119" s="114"/>
      <c r="M119" s="114"/>
      <c r="N119" s="114"/>
      <c r="O119" s="114"/>
      <c r="P119" s="114"/>
      <c r="Q119" s="114"/>
      <c r="R119" s="114"/>
      <c r="S119" s="114"/>
      <c r="T119" s="114"/>
      <c r="U119" s="114"/>
      <c r="V119" s="18"/>
      <c r="W119" s="18"/>
      <c r="X119" s="18"/>
      <c r="Y119" s="18"/>
      <c r="Z119" s="18"/>
      <c r="AA119" s="18"/>
      <c r="AB119" s="18"/>
      <c r="AC119" s="18"/>
      <c r="AD119" s="18"/>
      <c r="AE119" s="18"/>
      <c r="AF119" s="18"/>
      <c r="AG119" s="18"/>
      <c r="AH119" s="18"/>
      <c r="AI119" s="18"/>
      <c r="AJ119" s="18"/>
      <c r="AK119" s="18"/>
      <c r="AL119" s="18"/>
    </row>
    <row r="120" spans="1:38" s="4" customFormat="1" hidden="1" outlineLevel="1">
      <c r="A120" s="18"/>
      <c r="B120" s="110">
        <f t="shared" si="1"/>
        <v>100</v>
      </c>
      <c r="C120" s="26"/>
      <c r="D120" s="26"/>
      <c r="E120" s="115"/>
      <c r="F120" s="116"/>
      <c r="G120" s="89" t="str">
        <f>+IF(AssessmentResults[[#This Row],[Evaluation submit date]]="","",YEAR(AssessmentResults[[#This Row],[Evaluation submit date]]))</f>
        <v/>
      </c>
      <c r="H120" s="89" t="str">
        <f>+IF(AssessmentResults[[#This Row],[Evaluation submit date]]="","",TEXT(AssessmentResults[[#This Row],[Evaluation submit date]],"åååå-mm"))</f>
        <v/>
      </c>
      <c r="I120" s="112"/>
      <c r="J120" s="113"/>
      <c r="K120" s="114"/>
      <c r="L120" s="114"/>
      <c r="M120" s="114"/>
      <c r="N120" s="114"/>
      <c r="O120" s="114"/>
      <c r="P120" s="114"/>
      <c r="Q120" s="114"/>
      <c r="R120" s="114"/>
      <c r="S120" s="114"/>
      <c r="T120" s="114"/>
      <c r="U120" s="114"/>
      <c r="V120" s="18"/>
      <c r="W120" s="18"/>
      <c r="X120" s="18"/>
      <c r="Y120" s="18"/>
      <c r="Z120" s="18"/>
      <c r="AA120" s="18"/>
      <c r="AB120" s="18"/>
      <c r="AC120" s="18"/>
      <c r="AD120" s="18"/>
      <c r="AE120" s="18"/>
      <c r="AF120" s="18"/>
      <c r="AG120" s="18"/>
      <c r="AH120" s="18"/>
      <c r="AI120" s="18"/>
      <c r="AJ120" s="18"/>
      <c r="AK120" s="18"/>
      <c r="AL120" s="18"/>
    </row>
    <row r="121" spans="1:38" s="4" customFormat="1" hidden="1" outlineLevel="1">
      <c r="A121" s="18"/>
      <c r="B121" s="110">
        <f t="shared" si="1"/>
        <v>101</v>
      </c>
      <c r="C121" s="26"/>
      <c r="D121" s="26"/>
      <c r="E121" s="115"/>
      <c r="F121" s="116"/>
      <c r="G121" s="89" t="str">
        <f>+IF(AssessmentResults[[#This Row],[Evaluation submit date]]="","",YEAR(AssessmentResults[[#This Row],[Evaluation submit date]]))</f>
        <v/>
      </c>
      <c r="H121" s="89" t="str">
        <f>+IF(AssessmentResults[[#This Row],[Evaluation submit date]]="","",TEXT(AssessmentResults[[#This Row],[Evaluation submit date]],"åååå-mm"))</f>
        <v/>
      </c>
      <c r="I121" s="112"/>
      <c r="J121" s="113"/>
      <c r="K121" s="114"/>
      <c r="L121" s="114"/>
      <c r="M121" s="114"/>
      <c r="N121" s="114"/>
      <c r="O121" s="114"/>
      <c r="P121" s="114"/>
      <c r="Q121" s="114"/>
      <c r="R121" s="114"/>
      <c r="S121" s="114"/>
      <c r="T121" s="114"/>
      <c r="U121" s="114"/>
      <c r="V121" s="18"/>
      <c r="W121" s="18"/>
      <c r="X121" s="18"/>
      <c r="Y121" s="18"/>
      <c r="Z121" s="18"/>
      <c r="AA121" s="18"/>
      <c r="AB121" s="18"/>
      <c r="AC121" s="18"/>
      <c r="AD121" s="18"/>
      <c r="AE121" s="18"/>
      <c r="AF121" s="18"/>
      <c r="AG121" s="18"/>
      <c r="AH121" s="18"/>
      <c r="AI121" s="18"/>
      <c r="AJ121" s="18"/>
      <c r="AK121" s="18"/>
      <c r="AL121" s="18"/>
    </row>
    <row r="122" spans="1:38" s="4" customFormat="1" hidden="1" outlineLevel="1">
      <c r="A122" s="18"/>
      <c r="B122" s="110">
        <f t="shared" si="1"/>
        <v>102</v>
      </c>
      <c r="C122" s="26"/>
      <c r="D122" s="26"/>
      <c r="E122" s="115"/>
      <c r="F122" s="116"/>
      <c r="G122" s="89" t="str">
        <f>+IF(AssessmentResults[[#This Row],[Evaluation submit date]]="","",YEAR(AssessmentResults[[#This Row],[Evaluation submit date]]))</f>
        <v/>
      </c>
      <c r="H122" s="89" t="str">
        <f>+IF(AssessmentResults[[#This Row],[Evaluation submit date]]="","",TEXT(AssessmentResults[[#This Row],[Evaluation submit date]],"åååå-mm"))</f>
        <v/>
      </c>
      <c r="I122" s="112"/>
      <c r="J122" s="113"/>
      <c r="K122" s="114"/>
      <c r="L122" s="114"/>
      <c r="M122" s="114"/>
      <c r="N122" s="114"/>
      <c r="O122" s="114"/>
      <c r="P122" s="114"/>
      <c r="Q122" s="114"/>
      <c r="R122" s="114"/>
      <c r="S122" s="114"/>
      <c r="T122" s="114"/>
      <c r="U122" s="114"/>
      <c r="V122" s="18"/>
      <c r="W122" s="18"/>
      <c r="X122" s="18"/>
      <c r="Y122" s="18"/>
      <c r="Z122" s="18"/>
      <c r="AA122" s="18"/>
      <c r="AB122" s="18"/>
      <c r="AC122" s="18"/>
      <c r="AD122" s="18"/>
      <c r="AE122" s="18"/>
      <c r="AF122" s="18"/>
      <c r="AG122" s="18"/>
      <c r="AH122" s="18"/>
      <c r="AI122" s="18"/>
      <c r="AJ122" s="18"/>
      <c r="AK122" s="18"/>
      <c r="AL122" s="18"/>
    </row>
    <row r="123" spans="1:38" s="4" customFormat="1" hidden="1" outlineLevel="1">
      <c r="A123" s="18"/>
      <c r="B123" s="110">
        <f t="shared" si="1"/>
        <v>103</v>
      </c>
      <c r="C123" s="26"/>
      <c r="D123" s="26"/>
      <c r="E123" s="115"/>
      <c r="F123" s="116"/>
      <c r="G123" s="89" t="str">
        <f>+IF(AssessmentResults[[#This Row],[Evaluation submit date]]="","",YEAR(AssessmentResults[[#This Row],[Evaluation submit date]]))</f>
        <v/>
      </c>
      <c r="H123" s="89" t="str">
        <f>+IF(AssessmentResults[[#This Row],[Evaluation submit date]]="","",TEXT(AssessmentResults[[#This Row],[Evaluation submit date]],"åååå-mm"))</f>
        <v/>
      </c>
      <c r="I123" s="112"/>
      <c r="J123" s="113"/>
      <c r="K123" s="114"/>
      <c r="L123" s="114"/>
      <c r="M123" s="114"/>
      <c r="N123" s="114"/>
      <c r="O123" s="114"/>
      <c r="P123" s="114"/>
      <c r="Q123" s="114"/>
      <c r="R123" s="114"/>
      <c r="S123" s="114"/>
      <c r="T123" s="114"/>
      <c r="U123" s="114"/>
      <c r="V123" s="18"/>
      <c r="W123" s="18"/>
      <c r="X123" s="18"/>
      <c r="Y123" s="18"/>
      <c r="Z123" s="18"/>
      <c r="AA123" s="18"/>
      <c r="AB123" s="18"/>
      <c r="AC123" s="18"/>
      <c r="AD123" s="18"/>
      <c r="AE123" s="18"/>
      <c r="AF123" s="18"/>
      <c r="AG123" s="18"/>
      <c r="AH123" s="18"/>
      <c r="AI123" s="18"/>
      <c r="AJ123" s="18"/>
      <c r="AK123" s="18"/>
      <c r="AL123" s="18"/>
    </row>
    <row r="124" spans="1:38" s="4" customFormat="1" hidden="1" outlineLevel="1">
      <c r="A124" s="18"/>
      <c r="B124" s="110">
        <f t="shared" si="1"/>
        <v>104</v>
      </c>
      <c r="C124" s="26"/>
      <c r="D124" s="26"/>
      <c r="E124" s="115"/>
      <c r="F124" s="116"/>
      <c r="G124" s="89" t="str">
        <f>+IF(AssessmentResults[[#This Row],[Evaluation submit date]]="","",YEAR(AssessmentResults[[#This Row],[Evaluation submit date]]))</f>
        <v/>
      </c>
      <c r="H124" s="89" t="str">
        <f>+IF(AssessmentResults[[#This Row],[Evaluation submit date]]="","",TEXT(AssessmentResults[[#This Row],[Evaluation submit date]],"åååå-mm"))</f>
        <v/>
      </c>
      <c r="I124" s="112"/>
      <c r="J124" s="113"/>
      <c r="K124" s="114"/>
      <c r="L124" s="114"/>
      <c r="M124" s="114"/>
      <c r="N124" s="114"/>
      <c r="O124" s="114"/>
      <c r="P124" s="114"/>
      <c r="Q124" s="114"/>
      <c r="R124" s="114"/>
      <c r="S124" s="114"/>
      <c r="T124" s="114"/>
      <c r="U124" s="114"/>
      <c r="V124" s="18"/>
      <c r="W124" s="18"/>
      <c r="X124" s="18"/>
      <c r="Y124" s="18"/>
      <c r="Z124" s="18"/>
      <c r="AA124" s="18"/>
      <c r="AB124" s="18"/>
      <c r="AC124" s="18"/>
      <c r="AD124" s="18"/>
      <c r="AE124" s="18"/>
      <c r="AF124" s="18"/>
      <c r="AG124" s="18"/>
      <c r="AH124" s="18"/>
      <c r="AI124" s="18"/>
      <c r="AJ124" s="18"/>
      <c r="AK124" s="18"/>
      <c r="AL124" s="18"/>
    </row>
    <row r="125" spans="1:38" s="4" customFormat="1" hidden="1" outlineLevel="1">
      <c r="A125" s="18"/>
      <c r="B125" s="110">
        <f t="shared" si="1"/>
        <v>105</v>
      </c>
      <c r="C125" s="26"/>
      <c r="D125" s="26"/>
      <c r="E125" s="115"/>
      <c r="F125" s="116"/>
      <c r="G125" s="89" t="str">
        <f>+IF(AssessmentResults[[#This Row],[Evaluation submit date]]="","",YEAR(AssessmentResults[[#This Row],[Evaluation submit date]]))</f>
        <v/>
      </c>
      <c r="H125" s="89" t="str">
        <f>+IF(AssessmentResults[[#This Row],[Evaluation submit date]]="","",TEXT(AssessmentResults[[#This Row],[Evaluation submit date]],"åååå-mm"))</f>
        <v/>
      </c>
      <c r="I125" s="112"/>
      <c r="J125" s="113"/>
      <c r="K125" s="114"/>
      <c r="L125" s="114"/>
      <c r="M125" s="114"/>
      <c r="N125" s="114"/>
      <c r="O125" s="114"/>
      <c r="P125" s="114"/>
      <c r="Q125" s="114"/>
      <c r="R125" s="114"/>
      <c r="S125" s="114"/>
      <c r="T125" s="114"/>
      <c r="U125" s="114"/>
      <c r="V125" s="18"/>
      <c r="W125" s="18"/>
      <c r="X125" s="18"/>
      <c r="Y125" s="18"/>
      <c r="Z125" s="18"/>
      <c r="AA125" s="18"/>
      <c r="AB125" s="18"/>
      <c r="AC125" s="18"/>
      <c r="AD125" s="18"/>
      <c r="AE125" s="18"/>
      <c r="AF125" s="18"/>
      <c r="AG125" s="18"/>
      <c r="AH125" s="18"/>
      <c r="AI125" s="18"/>
      <c r="AJ125" s="18"/>
      <c r="AK125" s="18"/>
      <c r="AL125" s="18"/>
    </row>
    <row r="126" spans="1:38" s="4" customFormat="1" hidden="1" outlineLevel="1">
      <c r="A126" s="18"/>
      <c r="B126" s="110">
        <f t="shared" si="1"/>
        <v>106</v>
      </c>
      <c r="C126" s="26"/>
      <c r="D126" s="26"/>
      <c r="E126" s="115"/>
      <c r="F126" s="116"/>
      <c r="G126" s="89" t="str">
        <f>+IF(AssessmentResults[[#This Row],[Evaluation submit date]]="","",YEAR(AssessmentResults[[#This Row],[Evaluation submit date]]))</f>
        <v/>
      </c>
      <c r="H126" s="89" t="str">
        <f>+IF(AssessmentResults[[#This Row],[Evaluation submit date]]="","",TEXT(AssessmentResults[[#This Row],[Evaluation submit date]],"åååå-mm"))</f>
        <v/>
      </c>
      <c r="I126" s="112"/>
      <c r="J126" s="113"/>
      <c r="K126" s="114"/>
      <c r="L126" s="114"/>
      <c r="M126" s="114"/>
      <c r="N126" s="114"/>
      <c r="O126" s="114"/>
      <c r="P126" s="114"/>
      <c r="Q126" s="114"/>
      <c r="R126" s="114"/>
      <c r="S126" s="114"/>
      <c r="T126" s="114"/>
      <c r="U126" s="114"/>
      <c r="V126" s="18"/>
      <c r="W126" s="18"/>
      <c r="X126" s="18"/>
      <c r="Y126" s="18"/>
      <c r="Z126" s="18"/>
      <c r="AA126" s="18"/>
      <c r="AB126" s="18"/>
      <c r="AC126" s="18"/>
      <c r="AD126" s="18"/>
      <c r="AE126" s="18"/>
      <c r="AF126" s="18"/>
      <c r="AG126" s="18"/>
      <c r="AH126" s="18"/>
      <c r="AI126" s="18"/>
      <c r="AJ126" s="18"/>
      <c r="AK126" s="18"/>
      <c r="AL126" s="18"/>
    </row>
    <row r="127" spans="1:38" s="4" customFormat="1" hidden="1" outlineLevel="1">
      <c r="A127" s="18"/>
      <c r="B127" s="110">
        <f t="shared" si="1"/>
        <v>107</v>
      </c>
      <c r="C127" s="26"/>
      <c r="D127" s="26"/>
      <c r="E127" s="115"/>
      <c r="F127" s="116"/>
      <c r="G127" s="89" t="str">
        <f>+IF(AssessmentResults[[#This Row],[Evaluation submit date]]="","",YEAR(AssessmentResults[[#This Row],[Evaluation submit date]]))</f>
        <v/>
      </c>
      <c r="H127" s="89" t="str">
        <f>+IF(AssessmentResults[[#This Row],[Evaluation submit date]]="","",TEXT(AssessmentResults[[#This Row],[Evaluation submit date]],"åååå-mm"))</f>
        <v/>
      </c>
      <c r="I127" s="112"/>
      <c r="J127" s="113"/>
      <c r="K127" s="114"/>
      <c r="L127" s="114"/>
      <c r="M127" s="114"/>
      <c r="N127" s="114"/>
      <c r="O127" s="114"/>
      <c r="P127" s="114"/>
      <c r="Q127" s="114"/>
      <c r="R127" s="114"/>
      <c r="S127" s="114"/>
      <c r="T127" s="114"/>
      <c r="U127" s="114"/>
      <c r="V127" s="18"/>
      <c r="W127" s="18"/>
      <c r="X127" s="18"/>
      <c r="Y127" s="18"/>
      <c r="Z127" s="18"/>
      <c r="AA127" s="18"/>
      <c r="AB127" s="18"/>
      <c r="AC127" s="18"/>
      <c r="AD127" s="18"/>
      <c r="AE127" s="18"/>
      <c r="AF127" s="18"/>
      <c r="AG127" s="18"/>
      <c r="AH127" s="18"/>
      <c r="AI127" s="18"/>
      <c r="AJ127" s="18"/>
      <c r="AK127" s="18"/>
      <c r="AL127" s="18"/>
    </row>
    <row r="128" spans="1:38" s="4" customFormat="1" hidden="1" outlineLevel="1">
      <c r="A128" s="18"/>
      <c r="B128" s="110">
        <f t="shared" si="1"/>
        <v>108</v>
      </c>
      <c r="C128" s="26"/>
      <c r="D128" s="26"/>
      <c r="E128" s="115"/>
      <c r="F128" s="116"/>
      <c r="G128" s="89" t="str">
        <f>+IF(AssessmentResults[[#This Row],[Evaluation submit date]]="","",YEAR(AssessmentResults[[#This Row],[Evaluation submit date]]))</f>
        <v/>
      </c>
      <c r="H128" s="89" t="str">
        <f>+IF(AssessmentResults[[#This Row],[Evaluation submit date]]="","",TEXT(AssessmentResults[[#This Row],[Evaluation submit date]],"åååå-mm"))</f>
        <v/>
      </c>
      <c r="I128" s="112"/>
      <c r="J128" s="113"/>
      <c r="K128" s="114"/>
      <c r="L128" s="114"/>
      <c r="M128" s="114"/>
      <c r="N128" s="114"/>
      <c r="O128" s="114"/>
      <c r="P128" s="114"/>
      <c r="Q128" s="114"/>
      <c r="R128" s="114"/>
      <c r="S128" s="114"/>
      <c r="T128" s="114"/>
      <c r="U128" s="114"/>
      <c r="V128" s="18"/>
      <c r="W128" s="18"/>
      <c r="X128" s="18"/>
      <c r="Y128" s="18"/>
      <c r="Z128" s="18"/>
      <c r="AA128" s="18"/>
      <c r="AB128" s="18"/>
      <c r="AC128" s="18"/>
      <c r="AD128" s="18"/>
      <c r="AE128" s="18"/>
      <c r="AF128" s="18"/>
      <c r="AG128" s="18"/>
      <c r="AH128" s="18"/>
      <c r="AI128" s="18"/>
      <c r="AJ128" s="18"/>
      <c r="AK128" s="18"/>
      <c r="AL128" s="18"/>
    </row>
    <row r="129" spans="1:38" s="4" customFormat="1" hidden="1" outlineLevel="1">
      <c r="A129" s="18"/>
      <c r="B129" s="110">
        <f t="shared" si="1"/>
        <v>109</v>
      </c>
      <c r="C129" s="26"/>
      <c r="D129" s="26"/>
      <c r="E129" s="115"/>
      <c r="F129" s="116"/>
      <c r="G129" s="89" t="str">
        <f>+IF(AssessmentResults[[#This Row],[Evaluation submit date]]="","",YEAR(AssessmentResults[[#This Row],[Evaluation submit date]]))</f>
        <v/>
      </c>
      <c r="H129" s="89" t="str">
        <f>+IF(AssessmentResults[[#This Row],[Evaluation submit date]]="","",TEXT(AssessmentResults[[#This Row],[Evaluation submit date]],"åååå-mm"))</f>
        <v/>
      </c>
      <c r="I129" s="112"/>
      <c r="J129" s="113"/>
      <c r="K129" s="114"/>
      <c r="L129" s="114"/>
      <c r="M129" s="114"/>
      <c r="N129" s="114"/>
      <c r="O129" s="114"/>
      <c r="P129" s="114"/>
      <c r="Q129" s="114"/>
      <c r="R129" s="114"/>
      <c r="S129" s="114"/>
      <c r="T129" s="114"/>
      <c r="U129" s="114"/>
      <c r="V129" s="18"/>
      <c r="W129" s="18"/>
      <c r="X129" s="18"/>
      <c r="Y129" s="18"/>
      <c r="Z129" s="18"/>
      <c r="AA129" s="18"/>
      <c r="AB129" s="18"/>
      <c r="AC129" s="18"/>
      <c r="AD129" s="18"/>
      <c r="AE129" s="18"/>
      <c r="AF129" s="18"/>
      <c r="AG129" s="18"/>
      <c r="AH129" s="18"/>
      <c r="AI129" s="18"/>
      <c r="AJ129" s="18"/>
      <c r="AK129" s="18"/>
      <c r="AL129" s="18"/>
    </row>
    <row r="130" spans="1:38" s="4" customFormat="1" hidden="1" outlineLevel="1">
      <c r="A130" s="18"/>
      <c r="B130" s="110">
        <f t="shared" si="1"/>
        <v>110</v>
      </c>
      <c r="C130" s="26"/>
      <c r="D130" s="26"/>
      <c r="E130" s="115"/>
      <c r="F130" s="116"/>
      <c r="G130" s="89" t="str">
        <f>+IF(AssessmentResults[[#This Row],[Evaluation submit date]]="","",YEAR(AssessmentResults[[#This Row],[Evaluation submit date]]))</f>
        <v/>
      </c>
      <c r="H130" s="89" t="str">
        <f>+IF(AssessmentResults[[#This Row],[Evaluation submit date]]="","",TEXT(AssessmentResults[[#This Row],[Evaluation submit date]],"åååå-mm"))</f>
        <v/>
      </c>
      <c r="I130" s="112"/>
      <c r="J130" s="113"/>
      <c r="K130" s="114"/>
      <c r="L130" s="114"/>
      <c r="M130" s="114"/>
      <c r="N130" s="114"/>
      <c r="O130" s="114"/>
      <c r="P130" s="114"/>
      <c r="Q130" s="114"/>
      <c r="R130" s="114"/>
      <c r="S130" s="114"/>
      <c r="T130" s="114"/>
      <c r="U130" s="114"/>
      <c r="V130" s="18"/>
      <c r="W130" s="18"/>
      <c r="X130" s="18"/>
      <c r="Y130" s="18"/>
      <c r="Z130" s="18"/>
      <c r="AA130" s="18"/>
      <c r="AB130" s="18"/>
      <c r="AC130" s="18"/>
      <c r="AD130" s="18"/>
      <c r="AE130" s="18"/>
      <c r="AF130" s="18"/>
      <c r="AG130" s="18"/>
      <c r="AH130" s="18"/>
      <c r="AI130" s="18"/>
      <c r="AJ130" s="18"/>
      <c r="AK130" s="18"/>
      <c r="AL130" s="18"/>
    </row>
    <row r="131" spans="1:38" s="4" customFormat="1" hidden="1" outlineLevel="1">
      <c r="A131" s="18"/>
      <c r="B131" s="110">
        <f t="shared" si="1"/>
        <v>111</v>
      </c>
      <c r="C131" s="26"/>
      <c r="D131" s="26"/>
      <c r="E131" s="115"/>
      <c r="F131" s="116"/>
      <c r="G131" s="89" t="str">
        <f>+IF(AssessmentResults[[#This Row],[Evaluation submit date]]="","",YEAR(AssessmentResults[[#This Row],[Evaluation submit date]]))</f>
        <v/>
      </c>
      <c r="H131" s="89" t="str">
        <f>+IF(AssessmentResults[[#This Row],[Evaluation submit date]]="","",TEXT(AssessmentResults[[#This Row],[Evaluation submit date]],"åååå-mm"))</f>
        <v/>
      </c>
      <c r="I131" s="112"/>
      <c r="J131" s="113"/>
      <c r="K131" s="114"/>
      <c r="L131" s="114"/>
      <c r="M131" s="114"/>
      <c r="N131" s="114"/>
      <c r="O131" s="114"/>
      <c r="P131" s="114"/>
      <c r="Q131" s="114"/>
      <c r="R131" s="114"/>
      <c r="S131" s="114"/>
      <c r="T131" s="114"/>
      <c r="U131" s="114"/>
      <c r="V131" s="18"/>
      <c r="W131" s="18"/>
      <c r="X131" s="18"/>
      <c r="Y131" s="18"/>
      <c r="Z131" s="18"/>
      <c r="AA131" s="18"/>
      <c r="AB131" s="18"/>
      <c r="AC131" s="18"/>
      <c r="AD131" s="18"/>
      <c r="AE131" s="18"/>
      <c r="AF131" s="18"/>
      <c r="AG131" s="18"/>
      <c r="AH131" s="18"/>
      <c r="AI131" s="18"/>
      <c r="AJ131" s="18"/>
      <c r="AK131" s="18"/>
      <c r="AL131" s="18"/>
    </row>
    <row r="132" spans="1:38" s="4" customFormat="1" hidden="1" outlineLevel="1">
      <c r="A132" s="18"/>
      <c r="B132" s="110">
        <f t="shared" si="1"/>
        <v>112</v>
      </c>
      <c r="C132" s="26"/>
      <c r="D132" s="26"/>
      <c r="E132" s="115"/>
      <c r="F132" s="116"/>
      <c r="G132" s="89" t="str">
        <f>+IF(AssessmentResults[[#This Row],[Evaluation submit date]]="","",YEAR(AssessmentResults[[#This Row],[Evaluation submit date]]))</f>
        <v/>
      </c>
      <c r="H132" s="89" t="str">
        <f>+IF(AssessmentResults[[#This Row],[Evaluation submit date]]="","",TEXT(AssessmentResults[[#This Row],[Evaluation submit date]],"åååå-mm"))</f>
        <v/>
      </c>
      <c r="I132" s="112"/>
      <c r="J132" s="113"/>
      <c r="K132" s="114"/>
      <c r="L132" s="114"/>
      <c r="M132" s="114"/>
      <c r="N132" s="114"/>
      <c r="O132" s="114"/>
      <c r="P132" s="114"/>
      <c r="Q132" s="114"/>
      <c r="R132" s="114"/>
      <c r="S132" s="114"/>
      <c r="T132" s="114"/>
      <c r="U132" s="114"/>
      <c r="V132" s="18"/>
      <c r="W132" s="18"/>
      <c r="X132" s="18"/>
      <c r="Y132" s="18"/>
      <c r="Z132" s="18"/>
      <c r="AA132" s="18"/>
      <c r="AB132" s="18"/>
      <c r="AC132" s="18"/>
      <c r="AD132" s="18"/>
      <c r="AE132" s="18"/>
      <c r="AF132" s="18"/>
      <c r="AG132" s="18"/>
      <c r="AH132" s="18"/>
      <c r="AI132" s="18"/>
      <c r="AJ132" s="18"/>
      <c r="AK132" s="18"/>
      <c r="AL132" s="18"/>
    </row>
    <row r="133" spans="1:38" s="4" customFormat="1" hidden="1" outlineLevel="1">
      <c r="A133" s="18"/>
      <c r="B133" s="110">
        <f t="shared" si="1"/>
        <v>113</v>
      </c>
      <c r="C133" s="26"/>
      <c r="D133" s="26"/>
      <c r="E133" s="115"/>
      <c r="F133" s="116"/>
      <c r="G133" s="89" t="str">
        <f>+IF(AssessmentResults[[#This Row],[Evaluation submit date]]="","",YEAR(AssessmentResults[[#This Row],[Evaluation submit date]]))</f>
        <v/>
      </c>
      <c r="H133" s="89" t="str">
        <f>+IF(AssessmentResults[[#This Row],[Evaluation submit date]]="","",TEXT(AssessmentResults[[#This Row],[Evaluation submit date]],"åååå-mm"))</f>
        <v/>
      </c>
      <c r="I133" s="112"/>
      <c r="J133" s="113"/>
      <c r="K133" s="114"/>
      <c r="L133" s="114"/>
      <c r="M133" s="114"/>
      <c r="N133" s="114"/>
      <c r="O133" s="114"/>
      <c r="P133" s="114"/>
      <c r="Q133" s="114"/>
      <c r="R133" s="114"/>
      <c r="S133" s="114"/>
      <c r="T133" s="114"/>
      <c r="U133" s="114"/>
      <c r="V133" s="18"/>
      <c r="W133" s="18"/>
      <c r="X133" s="18"/>
      <c r="Y133" s="18"/>
      <c r="Z133" s="18"/>
      <c r="AA133" s="18"/>
      <c r="AB133" s="18"/>
      <c r="AC133" s="18"/>
      <c r="AD133" s="18"/>
      <c r="AE133" s="18"/>
      <c r="AF133" s="18"/>
      <c r="AG133" s="18"/>
      <c r="AH133" s="18"/>
      <c r="AI133" s="18"/>
      <c r="AJ133" s="18"/>
      <c r="AK133" s="18"/>
      <c r="AL133" s="18"/>
    </row>
    <row r="134" spans="1:38" s="4" customFormat="1" hidden="1" outlineLevel="1">
      <c r="A134" s="18"/>
      <c r="B134" s="110">
        <f t="shared" si="1"/>
        <v>114</v>
      </c>
      <c r="C134" s="26"/>
      <c r="D134" s="26"/>
      <c r="E134" s="115"/>
      <c r="F134" s="116"/>
      <c r="G134" s="89" t="str">
        <f>+IF(AssessmentResults[[#This Row],[Evaluation submit date]]="","",YEAR(AssessmentResults[[#This Row],[Evaluation submit date]]))</f>
        <v/>
      </c>
      <c r="H134" s="89" t="str">
        <f>+IF(AssessmentResults[[#This Row],[Evaluation submit date]]="","",TEXT(AssessmentResults[[#This Row],[Evaluation submit date]],"åååå-mm"))</f>
        <v/>
      </c>
      <c r="I134" s="112"/>
      <c r="J134" s="113"/>
      <c r="K134" s="114"/>
      <c r="L134" s="114"/>
      <c r="M134" s="114"/>
      <c r="N134" s="114"/>
      <c r="O134" s="114"/>
      <c r="P134" s="114"/>
      <c r="Q134" s="114"/>
      <c r="R134" s="114"/>
      <c r="S134" s="114"/>
      <c r="T134" s="114"/>
      <c r="U134" s="114"/>
      <c r="V134" s="18"/>
      <c r="W134" s="18"/>
      <c r="X134" s="18"/>
      <c r="Y134" s="18"/>
      <c r="Z134" s="18"/>
      <c r="AA134" s="18"/>
      <c r="AB134" s="18"/>
      <c r="AC134" s="18"/>
      <c r="AD134" s="18"/>
      <c r="AE134" s="18"/>
      <c r="AF134" s="18"/>
      <c r="AG134" s="18"/>
      <c r="AH134" s="18"/>
      <c r="AI134" s="18"/>
      <c r="AJ134" s="18"/>
      <c r="AK134" s="18"/>
      <c r="AL134" s="18"/>
    </row>
    <row r="135" spans="1:38" s="4" customFormat="1" hidden="1" outlineLevel="1">
      <c r="A135" s="18"/>
      <c r="B135" s="110">
        <f t="shared" si="1"/>
        <v>115</v>
      </c>
      <c r="C135" s="26"/>
      <c r="D135" s="26"/>
      <c r="E135" s="115"/>
      <c r="F135" s="116"/>
      <c r="G135" s="89" t="str">
        <f>+IF(AssessmentResults[[#This Row],[Evaluation submit date]]="","",YEAR(AssessmentResults[[#This Row],[Evaluation submit date]]))</f>
        <v/>
      </c>
      <c r="H135" s="89" t="str">
        <f>+IF(AssessmentResults[[#This Row],[Evaluation submit date]]="","",TEXT(AssessmentResults[[#This Row],[Evaluation submit date]],"åååå-mm"))</f>
        <v/>
      </c>
      <c r="I135" s="112"/>
      <c r="J135" s="113"/>
      <c r="K135" s="114"/>
      <c r="L135" s="114"/>
      <c r="M135" s="114"/>
      <c r="N135" s="114"/>
      <c r="O135" s="114"/>
      <c r="P135" s="114"/>
      <c r="Q135" s="114"/>
      <c r="R135" s="114"/>
      <c r="S135" s="114"/>
      <c r="T135" s="114"/>
      <c r="U135" s="114"/>
      <c r="V135" s="18"/>
      <c r="W135" s="18"/>
      <c r="X135" s="18"/>
      <c r="Y135" s="18"/>
      <c r="Z135" s="18"/>
      <c r="AA135" s="18"/>
      <c r="AB135" s="18"/>
      <c r="AC135" s="18"/>
      <c r="AD135" s="18"/>
      <c r="AE135" s="18"/>
      <c r="AF135" s="18"/>
      <c r="AG135" s="18"/>
      <c r="AH135" s="18"/>
      <c r="AI135" s="18"/>
      <c r="AJ135" s="18"/>
      <c r="AK135" s="18"/>
      <c r="AL135" s="18"/>
    </row>
    <row r="136" spans="1:38" s="4" customFormat="1" hidden="1" outlineLevel="1">
      <c r="A136" s="18"/>
      <c r="B136" s="110">
        <f t="shared" si="1"/>
        <v>116</v>
      </c>
      <c r="C136" s="26"/>
      <c r="D136" s="26"/>
      <c r="E136" s="115"/>
      <c r="F136" s="116"/>
      <c r="G136" s="89" t="str">
        <f>+IF(AssessmentResults[[#This Row],[Evaluation submit date]]="","",YEAR(AssessmentResults[[#This Row],[Evaluation submit date]]))</f>
        <v/>
      </c>
      <c r="H136" s="89" t="str">
        <f>+IF(AssessmentResults[[#This Row],[Evaluation submit date]]="","",TEXT(AssessmentResults[[#This Row],[Evaluation submit date]],"åååå-mm"))</f>
        <v/>
      </c>
      <c r="I136" s="112"/>
      <c r="J136" s="113"/>
      <c r="K136" s="114"/>
      <c r="L136" s="114"/>
      <c r="M136" s="114"/>
      <c r="N136" s="114"/>
      <c r="O136" s="114"/>
      <c r="P136" s="114"/>
      <c r="Q136" s="114"/>
      <c r="R136" s="114"/>
      <c r="S136" s="114"/>
      <c r="T136" s="114"/>
      <c r="U136" s="114"/>
      <c r="V136" s="18"/>
      <c r="W136" s="18"/>
      <c r="X136" s="18"/>
      <c r="Y136" s="18"/>
      <c r="Z136" s="18"/>
      <c r="AA136" s="18"/>
      <c r="AB136" s="18"/>
      <c r="AC136" s="18"/>
      <c r="AD136" s="18"/>
      <c r="AE136" s="18"/>
      <c r="AF136" s="18"/>
      <c r="AG136" s="18"/>
      <c r="AH136" s="18"/>
      <c r="AI136" s="18"/>
      <c r="AJ136" s="18"/>
      <c r="AK136" s="18"/>
      <c r="AL136" s="18"/>
    </row>
    <row r="137" spans="1:38" s="4" customFormat="1" hidden="1" outlineLevel="1">
      <c r="A137" s="18"/>
      <c r="B137" s="110">
        <f t="shared" si="1"/>
        <v>117</v>
      </c>
      <c r="C137" s="26"/>
      <c r="D137" s="26"/>
      <c r="E137" s="115"/>
      <c r="F137" s="116"/>
      <c r="G137" s="89" t="str">
        <f>+IF(AssessmentResults[[#This Row],[Evaluation submit date]]="","",YEAR(AssessmentResults[[#This Row],[Evaluation submit date]]))</f>
        <v/>
      </c>
      <c r="H137" s="89" t="str">
        <f>+IF(AssessmentResults[[#This Row],[Evaluation submit date]]="","",TEXT(AssessmentResults[[#This Row],[Evaluation submit date]],"åååå-mm"))</f>
        <v/>
      </c>
      <c r="I137" s="112"/>
      <c r="J137" s="113"/>
      <c r="K137" s="114"/>
      <c r="L137" s="114"/>
      <c r="M137" s="114"/>
      <c r="N137" s="114"/>
      <c r="O137" s="114"/>
      <c r="P137" s="114"/>
      <c r="Q137" s="114"/>
      <c r="R137" s="114"/>
      <c r="S137" s="114"/>
      <c r="T137" s="114"/>
      <c r="U137" s="114"/>
      <c r="V137" s="18"/>
      <c r="W137" s="18"/>
      <c r="X137" s="18"/>
      <c r="Y137" s="18"/>
      <c r="Z137" s="18"/>
      <c r="AA137" s="18"/>
      <c r="AB137" s="18"/>
      <c r="AC137" s="18"/>
      <c r="AD137" s="18"/>
      <c r="AE137" s="18"/>
      <c r="AF137" s="18"/>
      <c r="AG137" s="18"/>
      <c r="AH137" s="18"/>
      <c r="AI137" s="18"/>
      <c r="AJ137" s="18"/>
      <c r="AK137" s="18"/>
      <c r="AL137" s="18"/>
    </row>
    <row r="138" spans="1:38" s="4" customFormat="1" hidden="1" outlineLevel="1">
      <c r="A138" s="18"/>
      <c r="B138" s="110">
        <f t="shared" si="1"/>
        <v>118</v>
      </c>
      <c r="C138" s="26"/>
      <c r="D138" s="26"/>
      <c r="E138" s="115"/>
      <c r="F138" s="116"/>
      <c r="G138" s="89" t="str">
        <f>+IF(AssessmentResults[[#This Row],[Evaluation submit date]]="","",YEAR(AssessmentResults[[#This Row],[Evaluation submit date]]))</f>
        <v/>
      </c>
      <c r="H138" s="89" t="str">
        <f>+IF(AssessmentResults[[#This Row],[Evaluation submit date]]="","",TEXT(AssessmentResults[[#This Row],[Evaluation submit date]],"åååå-mm"))</f>
        <v/>
      </c>
      <c r="I138" s="112"/>
      <c r="J138" s="113"/>
      <c r="K138" s="114"/>
      <c r="L138" s="114"/>
      <c r="M138" s="114"/>
      <c r="N138" s="114"/>
      <c r="O138" s="114"/>
      <c r="P138" s="114"/>
      <c r="Q138" s="114"/>
      <c r="R138" s="114"/>
      <c r="S138" s="114"/>
      <c r="T138" s="114"/>
      <c r="U138" s="114"/>
      <c r="V138" s="18"/>
      <c r="W138" s="18"/>
      <c r="X138" s="18"/>
      <c r="Y138" s="18"/>
      <c r="Z138" s="18"/>
      <c r="AA138" s="18"/>
      <c r="AB138" s="18"/>
      <c r="AC138" s="18"/>
      <c r="AD138" s="18"/>
      <c r="AE138" s="18"/>
      <c r="AF138" s="18"/>
      <c r="AG138" s="18"/>
      <c r="AH138" s="18"/>
      <c r="AI138" s="18"/>
      <c r="AJ138" s="18"/>
      <c r="AK138" s="18"/>
      <c r="AL138" s="18"/>
    </row>
    <row r="139" spans="1:38" s="4" customFormat="1" hidden="1" outlineLevel="1">
      <c r="A139" s="18"/>
      <c r="B139" s="110">
        <f t="shared" si="1"/>
        <v>119</v>
      </c>
      <c r="C139" s="26"/>
      <c r="D139" s="26"/>
      <c r="E139" s="115"/>
      <c r="F139" s="116"/>
      <c r="G139" s="89" t="str">
        <f>+IF(AssessmentResults[[#This Row],[Evaluation submit date]]="","",YEAR(AssessmentResults[[#This Row],[Evaluation submit date]]))</f>
        <v/>
      </c>
      <c r="H139" s="89" t="str">
        <f>+IF(AssessmentResults[[#This Row],[Evaluation submit date]]="","",TEXT(AssessmentResults[[#This Row],[Evaluation submit date]],"åååå-mm"))</f>
        <v/>
      </c>
      <c r="I139" s="112"/>
      <c r="J139" s="113"/>
      <c r="K139" s="114"/>
      <c r="L139" s="114"/>
      <c r="M139" s="114"/>
      <c r="N139" s="114"/>
      <c r="O139" s="114"/>
      <c r="P139" s="114"/>
      <c r="Q139" s="114"/>
      <c r="R139" s="114"/>
      <c r="S139" s="114"/>
      <c r="T139" s="114"/>
      <c r="U139" s="114"/>
      <c r="V139" s="18"/>
      <c r="W139" s="18"/>
      <c r="X139" s="18"/>
      <c r="Y139" s="18"/>
      <c r="Z139" s="18"/>
      <c r="AA139" s="18"/>
      <c r="AB139" s="18"/>
      <c r="AC139" s="18"/>
      <c r="AD139" s="18"/>
      <c r="AE139" s="18"/>
      <c r="AF139" s="18"/>
      <c r="AG139" s="18"/>
      <c r="AH139" s="18"/>
      <c r="AI139" s="18"/>
      <c r="AJ139" s="18"/>
      <c r="AK139" s="18"/>
      <c r="AL139" s="18"/>
    </row>
    <row r="140" spans="1:38" s="4" customFormat="1" hidden="1" outlineLevel="1">
      <c r="A140" s="18"/>
      <c r="B140" s="110">
        <f t="shared" si="1"/>
        <v>120</v>
      </c>
      <c r="C140" s="26"/>
      <c r="D140" s="26"/>
      <c r="E140" s="115"/>
      <c r="F140" s="116"/>
      <c r="G140" s="89" t="str">
        <f>+IF(AssessmentResults[[#This Row],[Evaluation submit date]]="","",YEAR(AssessmentResults[[#This Row],[Evaluation submit date]]))</f>
        <v/>
      </c>
      <c r="H140" s="89" t="str">
        <f>+IF(AssessmentResults[[#This Row],[Evaluation submit date]]="","",TEXT(AssessmentResults[[#This Row],[Evaluation submit date]],"åååå-mm"))</f>
        <v/>
      </c>
      <c r="I140" s="112"/>
      <c r="J140" s="113"/>
      <c r="K140" s="114"/>
      <c r="L140" s="114"/>
      <c r="M140" s="114"/>
      <c r="N140" s="114"/>
      <c r="O140" s="114"/>
      <c r="P140" s="114"/>
      <c r="Q140" s="114"/>
      <c r="R140" s="114"/>
      <c r="S140" s="114"/>
      <c r="T140" s="114"/>
      <c r="U140" s="114"/>
      <c r="V140" s="18"/>
      <c r="W140" s="18"/>
      <c r="X140" s="18"/>
      <c r="Y140" s="18"/>
      <c r="Z140" s="18"/>
      <c r="AA140" s="18"/>
      <c r="AB140" s="18"/>
      <c r="AC140" s="18"/>
      <c r="AD140" s="18"/>
      <c r="AE140" s="18"/>
      <c r="AF140" s="18"/>
      <c r="AG140" s="18"/>
      <c r="AH140" s="18"/>
      <c r="AI140" s="18"/>
      <c r="AJ140" s="18"/>
      <c r="AK140" s="18"/>
      <c r="AL140" s="18"/>
    </row>
    <row r="141" spans="1:38" s="4" customFormat="1" hidden="1" outlineLevel="1">
      <c r="A141" s="18"/>
      <c r="B141" s="110">
        <f t="shared" si="1"/>
        <v>121</v>
      </c>
      <c r="C141" s="26"/>
      <c r="D141" s="26"/>
      <c r="E141" s="115"/>
      <c r="F141" s="116"/>
      <c r="G141" s="89" t="str">
        <f>+IF(AssessmentResults[[#This Row],[Evaluation submit date]]="","",YEAR(AssessmentResults[[#This Row],[Evaluation submit date]]))</f>
        <v/>
      </c>
      <c r="H141" s="89" t="str">
        <f>+IF(AssessmentResults[[#This Row],[Evaluation submit date]]="","",TEXT(AssessmentResults[[#This Row],[Evaluation submit date]],"åååå-mm"))</f>
        <v/>
      </c>
      <c r="I141" s="112"/>
      <c r="J141" s="113"/>
      <c r="K141" s="114"/>
      <c r="L141" s="114"/>
      <c r="M141" s="114"/>
      <c r="N141" s="114"/>
      <c r="O141" s="114"/>
      <c r="P141" s="114"/>
      <c r="Q141" s="114"/>
      <c r="R141" s="114"/>
      <c r="S141" s="114"/>
      <c r="T141" s="114"/>
      <c r="U141" s="114"/>
      <c r="V141" s="18"/>
      <c r="W141" s="18"/>
      <c r="X141" s="18"/>
      <c r="Y141" s="18"/>
      <c r="Z141" s="18"/>
      <c r="AA141" s="18"/>
      <c r="AB141" s="18"/>
      <c r="AC141" s="18"/>
      <c r="AD141" s="18"/>
      <c r="AE141" s="18"/>
      <c r="AF141" s="18"/>
      <c r="AG141" s="18"/>
      <c r="AH141" s="18"/>
      <c r="AI141" s="18"/>
      <c r="AJ141" s="18"/>
      <c r="AK141" s="18"/>
      <c r="AL141" s="18"/>
    </row>
    <row r="142" spans="1:38" s="4" customFormat="1" hidden="1" outlineLevel="1">
      <c r="A142" s="18"/>
      <c r="B142" s="110">
        <f t="shared" si="1"/>
        <v>122</v>
      </c>
      <c r="C142" s="26"/>
      <c r="D142" s="26"/>
      <c r="E142" s="115"/>
      <c r="F142" s="116"/>
      <c r="G142" s="89" t="str">
        <f>+IF(AssessmentResults[[#This Row],[Evaluation submit date]]="","",YEAR(AssessmentResults[[#This Row],[Evaluation submit date]]))</f>
        <v/>
      </c>
      <c r="H142" s="89" t="str">
        <f>+IF(AssessmentResults[[#This Row],[Evaluation submit date]]="","",TEXT(AssessmentResults[[#This Row],[Evaluation submit date]],"åååå-mm"))</f>
        <v/>
      </c>
      <c r="I142" s="112"/>
      <c r="J142" s="113"/>
      <c r="K142" s="114"/>
      <c r="L142" s="114"/>
      <c r="M142" s="114"/>
      <c r="N142" s="114"/>
      <c r="O142" s="114"/>
      <c r="P142" s="114"/>
      <c r="Q142" s="114"/>
      <c r="R142" s="114"/>
      <c r="S142" s="114"/>
      <c r="T142" s="114"/>
      <c r="U142" s="114"/>
      <c r="V142" s="18"/>
      <c r="W142" s="18"/>
      <c r="X142" s="18"/>
      <c r="Y142" s="18"/>
      <c r="Z142" s="18"/>
      <c r="AA142" s="18"/>
      <c r="AB142" s="18"/>
      <c r="AC142" s="18"/>
      <c r="AD142" s="18"/>
      <c r="AE142" s="18"/>
      <c r="AF142" s="18"/>
      <c r="AG142" s="18"/>
      <c r="AH142" s="18"/>
      <c r="AI142" s="18"/>
      <c r="AJ142" s="18"/>
      <c r="AK142" s="18"/>
      <c r="AL142" s="18"/>
    </row>
    <row r="143" spans="1:38" s="4" customFormat="1" hidden="1" outlineLevel="1">
      <c r="A143" s="18"/>
      <c r="B143" s="110">
        <f t="shared" si="1"/>
        <v>123</v>
      </c>
      <c r="C143" s="26"/>
      <c r="D143" s="26"/>
      <c r="E143" s="115"/>
      <c r="F143" s="116"/>
      <c r="G143" s="89" t="str">
        <f>+IF(AssessmentResults[[#This Row],[Evaluation submit date]]="","",YEAR(AssessmentResults[[#This Row],[Evaluation submit date]]))</f>
        <v/>
      </c>
      <c r="H143" s="89" t="str">
        <f>+IF(AssessmentResults[[#This Row],[Evaluation submit date]]="","",TEXT(AssessmentResults[[#This Row],[Evaluation submit date]],"åååå-mm"))</f>
        <v/>
      </c>
      <c r="I143" s="112"/>
      <c r="J143" s="113"/>
      <c r="K143" s="114"/>
      <c r="L143" s="114"/>
      <c r="M143" s="114"/>
      <c r="N143" s="114"/>
      <c r="O143" s="114"/>
      <c r="P143" s="114"/>
      <c r="Q143" s="114"/>
      <c r="R143" s="114"/>
      <c r="S143" s="114"/>
      <c r="T143" s="114"/>
      <c r="U143" s="114"/>
      <c r="V143" s="18"/>
      <c r="W143" s="18"/>
      <c r="X143" s="18"/>
      <c r="Y143" s="18"/>
      <c r="Z143" s="18"/>
      <c r="AA143" s="18"/>
      <c r="AB143" s="18"/>
      <c r="AC143" s="18"/>
      <c r="AD143" s="18"/>
      <c r="AE143" s="18"/>
      <c r="AF143" s="18"/>
      <c r="AG143" s="18"/>
      <c r="AH143" s="18"/>
      <c r="AI143" s="18"/>
      <c r="AJ143" s="18"/>
      <c r="AK143" s="18"/>
      <c r="AL143" s="18"/>
    </row>
    <row r="144" spans="1:38" s="4" customFormat="1" hidden="1" outlineLevel="1">
      <c r="A144" s="18"/>
      <c r="B144" s="110">
        <f t="shared" si="1"/>
        <v>124</v>
      </c>
      <c r="C144" s="26"/>
      <c r="D144" s="26"/>
      <c r="E144" s="115"/>
      <c r="F144" s="116"/>
      <c r="G144" s="89" t="str">
        <f>+IF(AssessmentResults[[#This Row],[Evaluation submit date]]="","",YEAR(AssessmentResults[[#This Row],[Evaluation submit date]]))</f>
        <v/>
      </c>
      <c r="H144" s="89" t="str">
        <f>+IF(AssessmentResults[[#This Row],[Evaluation submit date]]="","",TEXT(AssessmentResults[[#This Row],[Evaluation submit date]],"åååå-mm"))</f>
        <v/>
      </c>
      <c r="I144" s="112"/>
      <c r="J144" s="113"/>
      <c r="K144" s="114"/>
      <c r="L144" s="114"/>
      <c r="M144" s="114"/>
      <c r="N144" s="114"/>
      <c r="O144" s="114"/>
      <c r="P144" s="114"/>
      <c r="Q144" s="114"/>
      <c r="R144" s="114"/>
      <c r="S144" s="114"/>
      <c r="T144" s="114"/>
      <c r="U144" s="114"/>
      <c r="V144" s="18"/>
      <c r="W144" s="18"/>
      <c r="X144" s="18"/>
      <c r="Y144" s="18"/>
      <c r="Z144" s="18"/>
      <c r="AA144" s="18"/>
      <c r="AB144" s="18"/>
      <c r="AC144" s="18"/>
      <c r="AD144" s="18"/>
      <c r="AE144" s="18"/>
      <c r="AF144" s="18"/>
      <c r="AG144" s="18"/>
      <c r="AH144" s="18"/>
      <c r="AI144" s="18"/>
      <c r="AJ144" s="18"/>
      <c r="AK144" s="18"/>
      <c r="AL144" s="18"/>
    </row>
    <row r="145" spans="1:38" s="4" customFormat="1" hidden="1" outlineLevel="1">
      <c r="A145" s="18"/>
      <c r="B145" s="110">
        <f t="shared" si="1"/>
        <v>125</v>
      </c>
      <c r="C145" s="26"/>
      <c r="D145" s="26"/>
      <c r="E145" s="115"/>
      <c r="F145" s="116"/>
      <c r="G145" s="89" t="str">
        <f>+IF(AssessmentResults[[#This Row],[Evaluation submit date]]="","",YEAR(AssessmentResults[[#This Row],[Evaluation submit date]]))</f>
        <v/>
      </c>
      <c r="H145" s="89" t="str">
        <f>+IF(AssessmentResults[[#This Row],[Evaluation submit date]]="","",TEXT(AssessmentResults[[#This Row],[Evaluation submit date]],"åååå-mm"))</f>
        <v/>
      </c>
      <c r="I145" s="112"/>
      <c r="J145" s="113"/>
      <c r="K145" s="114"/>
      <c r="L145" s="114"/>
      <c r="M145" s="114"/>
      <c r="N145" s="114"/>
      <c r="O145" s="114"/>
      <c r="P145" s="114"/>
      <c r="Q145" s="114"/>
      <c r="R145" s="114"/>
      <c r="S145" s="114"/>
      <c r="T145" s="114"/>
      <c r="U145" s="114"/>
      <c r="V145" s="18"/>
      <c r="W145" s="18"/>
      <c r="X145" s="18"/>
      <c r="Y145" s="18"/>
      <c r="Z145" s="18"/>
      <c r="AA145" s="18"/>
      <c r="AB145" s="18"/>
      <c r="AC145" s="18"/>
      <c r="AD145" s="18"/>
      <c r="AE145" s="18"/>
      <c r="AF145" s="18"/>
      <c r="AG145" s="18"/>
      <c r="AH145" s="18"/>
      <c r="AI145" s="18"/>
      <c r="AJ145" s="18"/>
      <c r="AK145" s="18"/>
      <c r="AL145" s="18"/>
    </row>
    <row r="146" spans="1:38" s="4" customFormat="1" hidden="1" outlineLevel="1">
      <c r="A146" s="18"/>
      <c r="B146" s="110">
        <f t="shared" si="1"/>
        <v>126</v>
      </c>
      <c r="C146" s="26"/>
      <c r="D146" s="26"/>
      <c r="E146" s="115"/>
      <c r="F146" s="116"/>
      <c r="G146" s="89" t="str">
        <f>+IF(AssessmentResults[[#This Row],[Evaluation submit date]]="","",YEAR(AssessmentResults[[#This Row],[Evaluation submit date]]))</f>
        <v/>
      </c>
      <c r="H146" s="89" t="str">
        <f>+IF(AssessmentResults[[#This Row],[Evaluation submit date]]="","",TEXT(AssessmentResults[[#This Row],[Evaluation submit date]],"åååå-mm"))</f>
        <v/>
      </c>
      <c r="I146" s="112"/>
      <c r="J146" s="113"/>
      <c r="K146" s="114"/>
      <c r="L146" s="114"/>
      <c r="M146" s="114"/>
      <c r="N146" s="114"/>
      <c r="O146" s="114"/>
      <c r="P146" s="114"/>
      <c r="Q146" s="114"/>
      <c r="R146" s="114"/>
      <c r="S146" s="114"/>
      <c r="T146" s="114"/>
      <c r="U146" s="114"/>
      <c r="V146" s="18"/>
      <c r="W146" s="18"/>
      <c r="X146" s="18"/>
      <c r="Y146" s="18"/>
      <c r="Z146" s="18"/>
      <c r="AA146" s="18"/>
      <c r="AB146" s="18"/>
      <c r="AC146" s="18"/>
      <c r="AD146" s="18"/>
      <c r="AE146" s="18"/>
      <c r="AF146" s="18"/>
      <c r="AG146" s="18"/>
      <c r="AH146" s="18"/>
      <c r="AI146" s="18"/>
      <c r="AJ146" s="18"/>
      <c r="AK146" s="18"/>
      <c r="AL146" s="18"/>
    </row>
    <row r="147" spans="1:38" s="4" customFormat="1" hidden="1" outlineLevel="1">
      <c r="A147" s="18"/>
      <c r="B147" s="110">
        <f t="shared" si="1"/>
        <v>127</v>
      </c>
      <c r="C147" s="26"/>
      <c r="D147" s="26"/>
      <c r="E147" s="115"/>
      <c r="F147" s="116"/>
      <c r="G147" s="89" t="str">
        <f>+IF(AssessmentResults[[#This Row],[Evaluation submit date]]="","",YEAR(AssessmentResults[[#This Row],[Evaluation submit date]]))</f>
        <v/>
      </c>
      <c r="H147" s="89" t="str">
        <f>+IF(AssessmentResults[[#This Row],[Evaluation submit date]]="","",TEXT(AssessmentResults[[#This Row],[Evaluation submit date]],"åååå-mm"))</f>
        <v/>
      </c>
      <c r="I147" s="112"/>
      <c r="J147" s="113"/>
      <c r="K147" s="114"/>
      <c r="L147" s="114"/>
      <c r="M147" s="114"/>
      <c r="N147" s="114"/>
      <c r="O147" s="114"/>
      <c r="P147" s="114"/>
      <c r="Q147" s="114"/>
      <c r="R147" s="114"/>
      <c r="S147" s="114"/>
      <c r="T147" s="114"/>
      <c r="U147" s="114"/>
      <c r="V147" s="18"/>
      <c r="W147" s="18"/>
      <c r="X147" s="18"/>
      <c r="Y147" s="18"/>
      <c r="Z147" s="18"/>
      <c r="AA147" s="18"/>
      <c r="AB147" s="18"/>
      <c r="AC147" s="18"/>
      <c r="AD147" s="18"/>
      <c r="AE147" s="18"/>
      <c r="AF147" s="18"/>
      <c r="AG147" s="18"/>
      <c r="AH147" s="18"/>
      <c r="AI147" s="18"/>
      <c r="AJ147" s="18"/>
      <c r="AK147" s="18"/>
      <c r="AL147" s="18"/>
    </row>
    <row r="148" spans="1:38" s="4" customFormat="1" hidden="1" outlineLevel="1">
      <c r="A148" s="18"/>
      <c r="B148" s="110">
        <f t="shared" si="1"/>
        <v>128</v>
      </c>
      <c r="C148" s="26"/>
      <c r="D148" s="26"/>
      <c r="E148" s="115"/>
      <c r="F148" s="116"/>
      <c r="G148" s="89" t="str">
        <f>+IF(AssessmentResults[[#This Row],[Evaluation submit date]]="","",YEAR(AssessmentResults[[#This Row],[Evaluation submit date]]))</f>
        <v/>
      </c>
      <c r="H148" s="89" t="str">
        <f>+IF(AssessmentResults[[#This Row],[Evaluation submit date]]="","",TEXT(AssessmentResults[[#This Row],[Evaluation submit date]],"åååå-mm"))</f>
        <v/>
      </c>
      <c r="I148" s="112"/>
      <c r="J148" s="113"/>
      <c r="K148" s="114"/>
      <c r="L148" s="114"/>
      <c r="M148" s="114"/>
      <c r="N148" s="114"/>
      <c r="O148" s="114"/>
      <c r="P148" s="114"/>
      <c r="Q148" s="114"/>
      <c r="R148" s="114"/>
      <c r="S148" s="114"/>
      <c r="T148" s="114"/>
      <c r="U148" s="114"/>
      <c r="V148" s="18"/>
      <c r="W148" s="18"/>
      <c r="X148" s="18"/>
      <c r="Y148" s="18"/>
      <c r="Z148" s="18"/>
      <c r="AA148" s="18"/>
      <c r="AB148" s="18"/>
      <c r="AC148" s="18"/>
      <c r="AD148" s="18"/>
      <c r="AE148" s="18"/>
      <c r="AF148" s="18"/>
      <c r="AG148" s="18"/>
      <c r="AH148" s="18"/>
      <c r="AI148" s="18"/>
      <c r="AJ148" s="18"/>
      <c r="AK148" s="18"/>
      <c r="AL148" s="18"/>
    </row>
    <row r="149" spans="1:38" s="4" customFormat="1" hidden="1" outlineLevel="1">
      <c r="A149" s="18"/>
      <c r="B149" s="110">
        <f t="shared" si="1"/>
        <v>129</v>
      </c>
      <c r="C149" s="26"/>
      <c r="D149" s="26"/>
      <c r="E149" s="115"/>
      <c r="F149" s="116"/>
      <c r="G149" s="89" t="str">
        <f>+IF(AssessmentResults[[#This Row],[Evaluation submit date]]="","",YEAR(AssessmentResults[[#This Row],[Evaluation submit date]]))</f>
        <v/>
      </c>
      <c r="H149" s="89" t="str">
        <f>+IF(AssessmentResults[[#This Row],[Evaluation submit date]]="","",TEXT(AssessmentResults[[#This Row],[Evaluation submit date]],"åååå-mm"))</f>
        <v/>
      </c>
      <c r="I149" s="112"/>
      <c r="J149" s="113"/>
      <c r="K149" s="114"/>
      <c r="L149" s="114"/>
      <c r="M149" s="114"/>
      <c r="N149" s="114"/>
      <c r="O149" s="114"/>
      <c r="P149" s="114"/>
      <c r="Q149" s="114"/>
      <c r="R149" s="114"/>
      <c r="S149" s="114"/>
      <c r="T149" s="114"/>
      <c r="U149" s="114"/>
      <c r="V149" s="18"/>
      <c r="W149" s="18"/>
      <c r="X149" s="18"/>
      <c r="Y149" s="18"/>
      <c r="Z149" s="18"/>
      <c r="AA149" s="18"/>
      <c r="AB149" s="18"/>
      <c r="AC149" s="18"/>
      <c r="AD149" s="18"/>
      <c r="AE149" s="18"/>
      <c r="AF149" s="18"/>
      <c r="AG149" s="18"/>
      <c r="AH149" s="18"/>
      <c r="AI149" s="18"/>
      <c r="AJ149" s="18"/>
      <c r="AK149" s="18"/>
      <c r="AL149" s="18"/>
    </row>
    <row r="150" spans="1:38" s="4" customFormat="1" hidden="1" outlineLevel="1">
      <c r="A150" s="18"/>
      <c r="B150" s="110">
        <f t="shared" si="1"/>
        <v>130</v>
      </c>
      <c r="C150" s="26"/>
      <c r="D150" s="26"/>
      <c r="E150" s="115"/>
      <c r="F150" s="116"/>
      <c r="G150" s="89" t="str">
        <f>+IF(AssessmentResults[[#This Row],[Evaluation submit date]]="","",YEAR(AssessmentResults[[#This Row],[Evaluation submit date]]))</f>
        <v/>
      </c>
      <c r="H150" s="89" t="str">
        <f>+IF(AssessmentResults[[#This Row],[Evaluation submit date]]="","",TEXT(AssessmentResults[[#This Row],[Evaluation submit date]],"åååå-mm"))</f>
        <v/>
      </c>
      <c r="I150" s="112"/>
      <c r="J150" s="113"/>
      <c r="K150" s="114"/>
      <c r="L150" s="114"/>
      <c r="M150" s="114"/>
      <c r="N150" s="114"/>
      <c r="O150" s="114"/>
      <c r="P150" s="114"/>
      <c r="Q150" s="114"/>
      <c r="R150" s="114"/>
      <c r="S150" s="114"/>
      <c r="T150" s="114"/>
      <c r="U150" s="114"/>
      <c r="V150" s="18"/>
      <c r="W150" s="18"/>
      <c r="X150" s="18"/>
      <c r="Y150" s="18"/>
      <c r="Z150" s="18"/>
      <c r="AA150" s="18"/>
      <c r="AB150" s="18"/>
      <c r="AC150" s="18"/>
      <c r="AD150" s="18"/>
      <c r="AE150" s="18"/>
      <c r="AF150" s="18"/>
      <c r="AG150" s="18"/>
      <c r="AH150" s="18"/>
      <c r="AI150" s="18"/>
      <c r="AJ150" s="18"/>
      <c r="AK150" s="18"/>
      <c r="AL150" s="18"/>
    </row>
    <row r="151" spans="1:38" s="4" customFormat="1" hidden="1" outlineLevel="1">
      <c r="A151" s="18"/>
      <c r="B151" s="110">
        <f t="shared" ref="B151:B214" si="2">+B150+1</f>
        <v>131</v>
      </c>
      <c r="C151" s="26"/>
      <c r="D151" s="26"/>
      <c r="E151" s="115"/>
      <c r="F151" s="116"/>
      <c r="G151" s="89" t="str">
        <f>+IF(AssessmentResults[[#This Row],[Evaluation submit date]]="","",YEAR(AssessmentResults[[#This Row],[Evaluation submit date]]))</f>
        <v/>
      </c>
      <c r="H151" s="89" t="str">
        <f>+IF(AssessmentResults[[#This Row],[Evaluation submit date]]="","",TEXT(AssessmentResults[[#This Row],[Evaluation submit date]],"åååå-mm"))</f>
        <v/>
      </c>
      <c r="I151" s="112"/>
      <c r="J151" s="113"/>
      <c r="K151" s="114"/>
      <c r="L151" s="114"/>
      <c r="M151" s="114"/>
      <c r="N151" s="114"/>
      <c r="O151" s="114"/>
      <c r="P151" s="114"/>
      <c r="Q151" s="114"/>
      <c r="R151" s="114"/>
      <c r="S151" s="114"/>
      <c r="T151" s="114"/>
      <c r="U151" s="114"/>
      <c r="V151" s="18"/>
      <c r="W151" s="18"/>
      <c r="X151" s="18"/>
      <c r="Y151" s="18"/>
      <c r="Z151" s="18"/>
      <c r="AA151" s="18"/>
      <c r="AB151" s="18"/>
      <c r="AC151" s="18"/>
      <c r="AD151" s="18"/>
      <c r="AE151" s="18"/>
      <c r="AF151" s="18"/>
      <c r="AG151" s="18"/>
      <c r="AH151" s="18"/>
      <c r="AI151" s="18"/>
      <c r="AJ151" s="18"/>
      <c r="AK151" s="18"/>
      <c r="AL151" s="18"/>
    </row>
    <row r="152" spans="1:38" s="4" customFormat="1" hidden="1" outlineLevel="1">
      <c r="A152" s="18"/>
      <c r="B152" s="110">
        <f t="shared" si="2"/>
        <v>132</v>
      </c>
      <c r="C152" s="26"/>
      <c r="D152" s="26"/>
      <c r="E152" s="115"/>
      <c r="F152" s="116"/>
      <c r="G152" s="89" t="str">
        <f>+IF(AssessmentResults[[#This Row],[Evaluation submit date]]="","",YEAR(AssessmentResults[[#This Row],[Evaluation submit date]]))</f>
        <v/>
      </c>
      <c r="H152" s="89" t="str">
        <f>+IF(AssessmentResults[[#This Row],[Evaluation submit date]]="","",TEXT(AssessmentResults[[#This Row],[Evaluation submit date]],"åååå-mm"))</f>
        <v/>
      </c>
      <c r="I152" s="112"/>
      <c r="J152" s="113"/>
      <c r="K152" s="114"/>
      <c r="L152" s="114"/>
      <c r="M152" s="114"/>
      <c r="N152" s="114"/>
      <c r="O152" s="114"/>
      <c r="P152" s="114"/>
      <c r="Q152" s="114"/>
      <c r="R152" s="114"/>
      <c r="S152" s="114"/>
      <c r="T152" s="114"/>
      <c r="U152" s="114"/>
      <c r="V152" s="18"/>
      <c r="W152" s="18"/>
      <c r="X152" s="18"/>
      <c r="Y152" s="18"/>
      <c r="Z152" s="18"/>
      <c r="AA152" s="18"/>
      <c r="AB152" s="18"/>
      <c r="AC152" s="18"/>
      <c r="AD152" s="18"/>
      <c r="AE152" s="18"/>
      <c r="AF152" s="18"/>
      <c r="AG152" s="18"/>
      <c r="AH152" s="18"/>
      <c r="AI152" s="18"/>
      <c r="AJ152" s="18"/>
      <c r="AK152" s="18"/>
      <c r="AL152" s="18"/>
    </row>
    <row r="153" spans="1:38" s="4" customFormat="1" hidden="1" outlineLevel="1">
      <c r="A153" s="18"/>
      <c r="B153" s="110">
        <f t="shared" si="2"/>
        <v>133</v>
      </c>
      <c r="C153" s="26"/>
      <c r="D153" s="26"/>
      <c r="E153" s="115"/>
      <c r="F153" s="116"/>
      <c r="G153" s="89" t="str">
        <f>+IF(AssessmentResults[[#This Row],[Evaluation submit date]]="","",YEAR(AssessmentResults[[#This Row],[Evaluation submit date]]))</f>
        <v/>
      </c>
      <c r="H153" s="89" t="str">
        <f>+IF(AssessmentResults[[#This Row],[Evaluation submit date]]="","",TEXT(AssessmentResults[[#This Row],[Evaluation submit date]],"åååå-mm"))</f>
        <v/>
      </c>
      <c r="I153" s="112"/>
      <c r="J153" s="113"/>
      <c r="K153" s="114"/>
      <c r="L153" s="114"/>
      <c r="M153" s="114"/>
      <c r="N153" s="114"/>
      <c r="O153" s="114"/>
      <c r="P153" s="114"/>
      <c r="Q153" s="114"/>
      <c r="R153" s="114"/>
      <c r="S153" s="114"/>
      <c r="T153" s="114"/>
      <c r="U153" s="114"/>
      <c r="V153" s="18"/>
      <c r="W153" s="18"/>
      <c r="X153" s="18"/>
      <c r="Y153" s="18"/>
      <c r="Z153" s="18"/>
      <c r="AA153" s="18"/>
      <c r="AB153" s="18"/>
      <c r="AC153" s="18"/>
      <c r="AD153" s="18"/>
      <c r="AE153" s="18"/>
      <c r="AF153" s="18"/>
      <c r="AG153" s="18"/>
      <c r="AH153" s="18"/>
      <c r="AI153" s="18"/>
      <c r="AJ153" s="18"/>
      <c r="AK153" s="18"/>
      <c r="AL153" s="18"/>
    </row>
    <row r="154" spans="1:38" s="4" customFormat="1" hidden="1" outlineLevel="1">
      <c r="A154" s="18"/>
      <c r="B154" s="110">
        <f t="shared" si="2"/>
        <v>134</v>
      </c>
      <c r="C154" s="26"/>
      <c r="D154" s="26"/>
      <c r="E154" s="115"/>
      <c r="F154" s="116"/>
      <c r="G154" s="89" t="str">
        <f>+IF(AssessmentResults[[#This Row],[Evaluation submit date]]="","",YEAR(AssessmentResults[[#This Row],[Evaluation submit date]]))</f>
        <v/>
      </c>
      <c r="H154" s="89" t="str">
        <f>+IF(AssessmentResults[[#This Row],[Evaluation submit date]]="","",TEXT(AssessmentResults[[#This Row],[Evaluation submit date]],"åååå-mm"))</f>
        <v/>
      </c>
      <c r="I154" s="112"/>
      <c r="J154" s="113"/>
      <c r="K154" s="114"/>
      <c r="L154" s="114"/>
      <c r="M154" s="114"/>
      <c r="N154" s="114"/>
      <c r="O154" s="114"/>
      <c r="P154" s="114"/>
      <c r="Q154" s="114"/>
      <c r="R154" s="114"/>
      <c r="S154" s="114"/>
      <c r="T154" s="114"/>
      <c r="U154" s="114"/>
      <c r="V154" s="18"/>
      <c r="W154" s="18"/>
      <c r="X154" s="18"/>
      <c r="Y154" s="18"/>
      <c r="Z154" s="18"/>
      <c r="AA154" s="18"/>
      <c r="AB154" s="18"/>
      <c r="AC154" s="18"/>
      <c r="AD154" s="18"/>
      <c r="AE154" s="18"/>
      <c r="AF154" s="18"/>
      <c r="AG154" s="18"/>
      <c r="AH154" s="18"/>
      <c r="AI154" s="18"/>
      <c r="AJ154" s="18"/>
      <c r="AK154" s="18"/>
      <c r="AL154" s="18"/>
    </row>
    <row r="155" spans="1:38" s="4" customFormat="1" hidden="1" outlineLevel="1">
      <c r="A155" s="18"/>
      <c r="B155" s="110">
        <f t="shared" si="2"/>
        <v>135</v>
      </c>
      <c r="C155" s="26"/>
      <c r="D155" s="26"/>
      <c r="E155" s="115"/>
      <c r="F155" s="116"/>
      <c r="G155" s="89" t="str">
        <f>+IF(AssessmentResults[[#This Row],[Evaluation submit date]]="","",YEAR(AssessmentResults[[#This Row],[Evaluation submit date]]))</f>
        <v/>
      </c>
      <c r="H155" s="89" t="str">
        <f>+IF(AssessmentResults[[#This Row],[Evaluation submit date]]="","",TEXT(AssessmentResults[[#This Row],[Evaluation submit date]],"åååå-mm"))</f>
        <v/>
      </c>
      <c r="I155" s="112"/>
      <c r="J155" s="113"/>
      <c r="K155" s="114"/>
      <c r="L155" s="114"/>
      <c r="M155" s="114"/>
      <c r="N155" s="114"/>
      <c r="O155" s="114"/>
      <c r="P155" s="114"/>
      <c r="Q155" s="114"/>
      <c r="R155" s="114"/>
      <c r="S155" s="114"/>
      <c r="T155" s="114"/>
      <c r="U155" s="114"/>
      <c r="V155" s="18"/>
      <c r="W155" s="18"/>
      <c r="X155" s="18"/>
      <c r="Y155" s="18"/>
      <c r="Z155" s="18"/>
      <c r="AA155" s="18"/>
      <c r="AB155" s="18"/>
      <c r="AC155" s="18"/>
      <c r="AD155" s="18"/>
      <c r="AE155" s="18"/>
      <c r="AF155" s="18"/>
      <c r="AG155" s="18"/>
      <c r="AH155" s="18"/>
      <c r="AI155" s="18"/>
      <c r="AJ155" s="18"/>
      <c r="AK155" s="18"/>
      <c r="AL155" s="18"/>
    </row>
    <row r="156" spans="1:38" s="4" customFormat="1" hidden="1" outlineLevel="1">
      <c r="A156" s="18"/>
      <c r="B156" s="110">
        <f t="shared" si="2"/>
        <v>136</v>
      </c>
      <c r="C156" s="26"/>
      <c r="D156" s="26"/>
      <c r="E156" s="115"/>
      <c r="F156" s="116"/>
      <c r="G156" s="89" t="str">
        <f>+IF(AssessmentResults[[#This Row],[Evaluation submit date]]="","",YEAR(AssessmentResults[[#This Row],[Evaluation submit date]]))</f>
        <v/>
      </c>
      <c r="H156" s="89" t="str">
        <f>+IF(AssessmentResults[[#This Row],[Evaluation submit date]]="","",TEXT(AssessmentResults[[#This Row],[Evaluation submit date]],"åååå-mm"))</f>
        <v/>
      </c>
      <c r="I156" s="112"/>
      <c r="J156" s="113"/>
      <c r="K156" s="114"/>
      <c r="L156" s="114"/>
      <c r="M156" s="114"/>
      <c r="N156" s="114"/>
      <c r="O156" s="114"/>
      <c r="P156" s="114"/>
      <c r="Q156" s="114"/>
      <c r="R156" s="114"/>
      <c r="S156" s="114"/>
      <c r="T156" s="114"/>
      <c r="U156" s="114"/>
      <c r="V156" s="18"/>
      <c r="W156" s="18"/>
      <c r="X156" s="18"/>
      <c r="Y156" s="18"/>
      <c r="Z156" s="18"/>
      <c r="AA156" s="18"/>
      <c r="AB156" s="18"/>
      <c r="AC156" s="18"/>
      <c r="AD156" s="18"/>
      <c r="AE156" s="18"/>
      <c r="AF156" s="18"/>
      <c r="AG156" s="18"/>
      <c r="AH156" s="18"/>
      <c r="AI156" s="18"/>
      <c r="AJ156" s="18"/>
      <c r="AK156" s="18"/>
      <c r="AL156" s="18"/>
    </row>
    <row r="157" spans="1:38" s="4" customFormat="1" hidden="1" outlineLevel="1">
      <c r="A157" s="18"/>
      <c r="B157" s="110">
        <f t="shared" si="2"/>
        <v>137</v>
      </c>
      <c r="C157" s="26"/>
      <c r="D157" s="26"/>
      <c r="E157" s="115"/>
      <c r="F157" s="116"/>
      <c r="G157" s="89" t="str">
        <f>+IF(AssessmentResults[[#This Row],[Evaluation submit date]]="","",YEAR(AssessmentResults[[#This Row],[Evaluation submit date]]))</f>
        <v/>
      </c>
      <c r="H157" s="89" t="str">
        <f>+IF(AssessmentResults[[#This Row],[Evaluation submit date]]="","",TEXT(AssessmentResults[[#This Row],[Evaluation submit date]],"åååå-mm"))</f>
        <v/>
      </c>
      <c r="I157" s="112"/>
      <c r="J157" s="113"/>
      <c r="K157" s="114"/>
      <c r="L157" s="114"/>
      <c r="M157" s="114"/>
      <c r="N157" s="114"/>
      <c r="O157" s="114"/>
      <c r="P157" s="114"/>
      <c r="Q157" s="114"/>
      <c r="R157" s="114"/>
      <c r="S157" s="114"/>
      <c r="T157" s="114"/>
      <c r="U157" s="114"/>
      <c r="V157" s="18"/>
      <c r="W157" s="18"/>
      <c r="X157" s="18"/>
      <c r="Y157" s="18"/>
      <c r="Z157" s="18"/>
      <c r="AA157" s="18"/>
      <c r="AB157" s="18"/>
      <c r="AC157" s="18"/>
      <c r="AD157" s="18"/>
      <c r="AE157" s="18"/>
      <c r="AF157" s="18"/>
      <c r="AG157" s="18"/>
      <c r="AH157" s="18"/>
      <c r="AI157" s="18"/>
      <c r="AJ157" s="18"/>
      <c r="AK157" s="18"/>
      <c r="AL157" s="18"/>
    </row>
    <row r="158" spans="1:38" s="4" customFormat="1" hidden="1" outlineLevel="1">
      <c r="A158" s="18"/>
      <c r="B158" s="110">
        <f t="shared" si="2"/>
        <v>138</v>
      </c>
      <c r="C158" s="26"/>
      <c r="D158" s="26"/>
      <c r="E158" s="115"/>
      <c r="F158" s="116"/>
      <c r="G158" s="89" t="str">
        <f>+IF(AssessmentResults[[#This Row],[Evaluation submit date]]="","",YEAR(AssessmentResults[[#This Row],[Evaluation submit date]]))</f>
        <v/>
      </c>
      <c r="H158" s="89" t="str">
        <f>+IF(AssessmentResults[[#This Row],[Evaluation submit date]]="","",TEXT(AssessmentResults[[#This Row],[Evaluation submit date]],"åååå-mm"))</f>
        <v/>
      </c>
      <c r="I158" s="112"/>
      <c r="J158" s="113"/>
      <c r="K158" s="114"/>
      <c r="L158" s="114"/>
      <c r="M158" s="114"/>
      <c r="N158" s="114"/>
      <c r="O158" s="114"/>
      <c r="P158" s="114"/>
      <c r="Q158" s="114"/>
      <c r="R158" s="114"/>
      <c r="S158" s="114"/>
      <c r="T158" s="114"/>
      <c r="U158" s="114"/>
      <c r="V158" s="18"/>
      <c r="W158" s="18"/>
      <c r="X158" s="18"/>
      <c r="Y158" s="18"/>
      <c r="Z158" s="18"/>
      <c r="AA158" s="18"/>
      <c r="AB158" s="18"/>
      <c r="AC158" s="18"/>
      <c r="AD158" s="18"/>
      <c r="AE158" s="18"/>
      <c r="AF158" s="18"/>
      <c r="AG158" s="18"/>
      <c r="AH158" s="18"/>
      <c r="AI158" s="18"/>
      <c r="AJ158" s="18"/>
      <c r="AK158" s="18"/>
      <c r="AL158" s="18"/>
    </row>
    <row r="159" spans="1:38" s="4" customFormat="1" hidden="1" outlineLevel="1">
      <c r="A159" s="18"/>
      <c r="B159" s="110">
        <f t="shared" si="2"/>
        <v>139</v>
      </c>
      <c r="C159" s="26"/>
      <c r="D159" s="26"/>
      <c r="E159" s="115"/>
      <c r="F159" s="116"/>
      <c r="G159" s="89" t="str">
        <f>+IF(AssessmentResults[[#This Row],[Evaluation submit date]]="","",YEAR(AssessmentResults[[#This Row],[Evaluation submit date]]))</f>
        <v/>
      </c>
      <c r="H159" s="89" t="str">
        <f>+IF(AssessmentResults[[#This Row],[Evaluation submit date]]="","",TEXT(AssessmentResults[[#This Row],[Evaluation submit date]],"åååå-mm"))</f>
        <v/>
      </c>
      <c r="I159" s="112"/>
      <c r="J159" s="113"/>
      <c r="K159" s="114"/>
      <c r="L159" s="114"/>
      <c r="M159" s="114"/>
      <c r="N159" s="114"/>
      <c r="O159" s="114"/>
      <c r="P159" s="114"/>
      <c r="Q159" s="114"/>
      <c r="R159" s="114"/>
      <c r="S159" s="114"/>
      <c r="T159" s="114"/>
      <c r="U159" s="114"/>
      <c r="V159" s="18"/>
      <c r="W159" s="18"/>
      <c r="X159" s="18"/>
      <c r="Y159" s="18"/>
      <c r="Z159" s="18"/>
      <c r="AA159" s="18"/>
      <c r="AB159" s="18"/>
      <c r="AC159" s="18"/>
      <c r="AD159" s="18"/>
      <c r="AE159" s="18"/>
      <c r="AF159" s="18"/>
      <c r="AG159" s="18"/>
      <c r="AH159" s="18"/>
      <c r="AI159" s="18"/>
      <c r="AJ159" s="18"/>
      <c r="AK159" s="18"/>
      <c r="AL159" s="18"/>
    </row>
    <row r="160" spans="1:38" s="4" customFormat="1" hidden="1" outlineLevel="1">
      <c r="A160" s="18"/>
      <c r="B160" s="110">
        <f t="shared" si="2"/>
        <v>140</v>
      </c>
      <c r="C160" s="26"/>
      <c r="D160" s="26"/>
      <c r="E160" s="115"/>
      <c r="F160" s="116"/>
      <c r="G160" s="89" t="str">
        <f>+IF(AssessmentResults[[#This Row],[Evaluation submit date]]="","",YEAR(AssessmentResults[[#This Row],[Evaluation submit date]]))</f>
        <v/>
      </c>
      <c r="H160" s="89" t="str">
        <f>+IF(AssessmentResults[[#This Row],[Evaluation submit date]]="","",TEXT(AssessmentResults[[#This Row],[Evaluation submit date]],"åååå-mm"))</f>
        <v/>
      </c>
      <c r="I160" s="112"/>
      <c r="J160" s="113"/>
      <c r="K160" s="114"/>
      <c r="L160" s="114"/>
      <c r="M160" s="114"/>
      <c r="N160" s="114"/>
      <c r="O160" s="114"/>
      <c r="P160" s="114"/>
      <c r="Q160" s="114"/>
      <c r="R160" s="114"/>
      <c r="S160" s="114"/>
      <c r="T160" s="114"/>
      <c r="U160" s="114"/>
      <c r="V160" s="18"/>
      <c r="W160" s="18"/>
      <c r="X160" s="18"/>
      <c r="Y160" s="18"/>
      <c r="Z160" s="18"/>
      <c r="AA160" s="18"/>
      <c r="AB160" s="18"/>
      <c r="AC160" s="18"/>
      <c r="AD160" s="18"/>
      <c r="AE160" s="18"/>
      <c r="AF160" s="18"/>
      <c r="AG160" s="18"/>
      <c r="AH160" s="18"/>
      <c r="AI160" s="18"/>
      <c r="AJ160" s="18"/>
      <c r="AK160" s="18"/>
      <c r="AL160" s="18"/>
    </row>
    <row r="161" spans="1:38" s="4" customFormat="1" hidden="1" outlineLevel="1">
      <c r="A161" s="18"/>
      <c r="B161" s="110">
        <f t="shared" si="2"/>
        <v>141</v>
      </c>
      <c r="C161" s="26"/>
      <c r="D161" s="26"/>
      <c r="E161" s="115"/>
      <c r="F161" s="116"/>
      <c r="G161" s="89" t="str">
        <f>+IF(AssessmentResults[[#This Row],[Evaluation submit date]]="","",YEAR(AssessmentResults[[#This Row],[Evaluation submit date]]))</f>
        <v/>
      </c>
      <c r="H161" s="89" t="str">
        <f>+IF(AssessmentResults[[#This Row],[Evaluation submit date]]="","",TEXT(AssessmentResults[[#This Row],[Evaluation submit date]],"åååå-mm"))</f>
        <v/>
      </c>
      <c r="I161" s="112"/>
      <c r="J161" s="113"/>
      <c r="K161" s="114"/>
      <c r="L161" s="114"/>
      <c r="M161" s="114"/>
      <c r="N161" s="114"/>
      <c r="O161" s="114"/>
      <c r="P161" s="114"/>
      <c r="Q161" s="114"/>
      <c r="R161" s="114"/>
      <c r="S161" s="114"/>
      <c r="T161" s="114"/>
      <c r="U161" s="114"/>
      <c r="V161" s="18"/>
      <c r="W161" s="18"/>
      <c r="X161" s="18"/>
      <c r="Y161" s="18"/>
      <c r="Z161" s="18"/>
      <c r="AA161" s="18"/>
      <c r="AB161" s="18"/>
      <c r="AC161" s="18"/>
      <c r="AD161" s="18"/>
      <c r="AE161" s="18"/>
      <c r="AF161" s="18"/>
      <c r="AG161" s="18"/>
      <c r="AH161" s="18"/>
      <c r="AI161" s="18"/>
      <c r="AJ161" s="18"/>
      <c r="AK161" s="18"/>
      <c r="AL161" s="18"/>
    </row>
    <row r="162" spans="1:38" s="4" customFormat="1" hidden="1" outlineLevel="1">
      <c r="A162" s="18"/>
      <c r="B162" s="110">
        <f t="shared" si="2"/>
        <v>142</v>
      </c>
      <c r="C162" s="26"/>
      <c r="D162" s="26"/>
      <c r="E162" s="115"/>
      <c r="F162" s="116"/>
      <c r="G162" s="89" t="str">
        <f>+IF(AssessmentResults[[#This Row],[Evaluation submit date]]="","",YEAR(AssessmentResults[[#This Row],[Evaluation submit date]]))</f>
        <v/>
      </c>
      <c r="H162" s="89" t="str">
        <f>+IF(AssessmentResults[[#This Row],[Evaluation submit date]]="","",TEXT(AssessmentResults[[#This Row],[Evaluation submit date]],"åååå-mm"))</f>
        <v/>
      </c>
      <c r="I162" s="112"/>
      <c r="J162" s="113"/>
      <c r="K162" s="114"/>
      <c r="L162" s="114"/>
      <c r="M162" s="114"/>
      <c r="N162" s="114"/>
      <c r="O162" s="114"/>
      <c r="P162" s="114"/>
      <c r="Q162" s="114"/>
      <c r="R162" s="114"/>
      <c r="S162" s="114"/>
      <c r="T162" s="114"/>
      <c r="U162" s="114"/>
      <c r="V162" s="18"/>
      <c r="W162" s="18"/>
      <c r="X162" s="18"/>
      <c r="Y162" s="18"/>
      <c r="Z162" s="18"/>
      <c r="AA162" s="18"/>
      <c r="AB162" s="18"/>
      <c r="AC162" s="18"/>
      <c r="AD162" s="18"/>
      <c r="AE162" s="18"/>
      <c r="AF162" s="18"/>
      <c r="AG162" s="18"/>
      <c r="AH162" s="18"/>
      <c r="AI162" s="18"/>
      <c r="AJ162" s="18"/>
      <c r="AK162" s="18"/>
      <c r="AL162" s="18"/>
    </row>
    <row r="163" spans="1:38" s="4" customFormat="1" hidden="1" outlineLevel="1">
      <c r="A163" s="18"/>
      <c r="B163" s="110">
        <f t="shared" si="2"/>
        <v>143</v>
      </c>
      <c r="C163" s="26"/>
      <c r="D163" s="26"/>
      <c r="E163" s="115"/>
      <c r="F163" s="116"/>
      <c r="G163" s="89" t="str">
        <f>+IF(AssessmentResults[[#This Row],[Evaluation submit date]]="","",YEAR(AssessmentResults[[#This Row],[Evaluation submit date]]))</f>
        <v/>
      </c>
      <c r="H163" s="89" t="str">
        <f>+IF(AssessmentResults[[#This Row],[Evaluation submit date]]="","",TEXT(AssessmentResults[[#This Row],[Evaluation submit date]],"åååå-mm"))</f>
        <v/>
      </c>
      <c r="I163" s="112"/>
      <c r="J163" s="113"/>
      <c r="K163" s="114"/>
      <c r="L163" s="114"/>
      <c r="M163" s="114"/>
      <c r="N163" s="114"/>
      <c r="O163" s="114"/>
      <c r="P163" s="114"/>
      <c r="Q163" s="114"/>
      <c r="R163" s="114"/>
      <c r="S163" s="114"/>
      <c r="T163" s="114"/>
      <c r="U163" s="114"/>
      <c r="V163" s="18"/>
      <c r="W163" s="18"/>
      <c r="X163" s="18"/>
      <c r="Y163" s="18"/>
      <c r="Z163" s="18"/>
      <c r="AA163" s="18"/>
      <c r="AB163" s="18"/>
      <c r="AC163" s="18"/>
      <c r="AD163" s="18"/>
      <c r="AE163" s="18"/>
      <c r="AF163" s="18"/>
      <c r="AG163" s="18"/>
      <c r="AH163" s="18"/>
      <c r="AI163" s="18"/>
      <c r="AJ163" s="18"/>
      <c r="AK163" s="18"/>
      <c r="AL163" s="18"/>
    </row>
    <row r="164" spans="1:38" s="4" customFormat="1" hidden="1" outlineLevel="1">
      <c r="A164" s="18"/>
      <c r="B164" s="110">
        <f t="shared" si="2"/>
        <v>144</v>
      </c>
      <c r="C164" s="26"/>
      <c r="D164" s="26"/>
      <c r="E164" s="115"/>
      <c r="F164" s="116"/>
      <c r="G164" s="89" t="str">
        <f>+IF(AssessmentResults[[#This Row],[Evaluation submit date]]="","",YEAR(AssessmentResults[[#This Row],[Evaluation submit date]]))</f>
        <v/>
      </c>
      <c r="H164" s="89" t="str">
        <f>+IF(AssessmentResults[[#This Row],[Evaluation submit date]]="","",TEXT(AssessmentResults[[#This Row],[Evaluation submit date]],"åååå-mm"))</f>
        <v/>
      </c>
      <c r="I164" s="112"/>
      <c r="J164" s="113"/>
      <c r="K164" s="114"/>
      <c r="L164" s="114"/>
      <c r="M164" s="114"/>
      <c r="N164" s="114"/>
      <c r="O164" s="114"/>
      <c r="P164" s="114"/>
      <c r="Q164" s="114"/>
      <c r="R164" s="114"/>
      <c r="S164" s="114"/>
      <c r="T164" s="114"/>
      <c r="U164" s="114"/>
      <c r="V164" s="18"/>
      <c r="W164" s="18"/>
      <c r="X164" s="18"/>
      <c r="Y164" s="18"/>
      <c r="Z164" s="18"/>
      <c r="AA164" s="18"/>
      <c r="AB164" s="18"/>
      <c r="AC164" s="18"/>
      <c r="AD164" s="18"/>
      <c r="AE164" s="18"/>
      <c r="AF164" s="18"/>
      <c r="AG164" s="18"/>
      <c r="AH164" s="18"/>
      <c r="AI164" s="18"/>
      <c r="AJ164" s="18"/>
      <c r="AK164" s="18"/>
      <c r="AL164" s="18"/>
    </row>
    <row r="165" spans="1:38" s="4" customFormat="1" hidden="1" outlineLevel="1">
      <c r="A165" s="18"/>
      <c r="B165" s="110">
        <f t="shared" si="2"/>
        <v>145</v>
      </c>
      <c r="C165" s="26"/>
      <c r="D165" s="26"/>
      <c r="E165" s="115"/>
      <c r="F165" s="116"/>
      <c r="G165" s="89" t="str">
        <f>+IF(AssessmentResults[[#This Row],[Evaluation submit date]]="","",YEAR(AssessmentResults[[#This Row],[Evaluation submit date]]))</f>
        <v/>
      </c>
      <c r="H165" s="89" t="str">
        <f>+IF(AssessmentResults[[#This Row],[Evaluation submit date]]="","",TEXT(AssessmentResults[[#This Row],[Evaluation submit date]],"åååå-mm"))</f>
        <v/>
      </c>
      <c r="I165" s="112"/>
      <c r="J165" s="113"/>
      <c r="K165" s="114"/>
      <c r="L165" s="114"/>
      <c r="M165" s="114"/>
      <c r="N165" s="114"/>
      <c r="O165" s="114"/>
      <c r="P165" s="114"/>
      <c r="Q165" s="114"/>
      <c r="R165" s="114"/>
      <c r="S165" s="114"/>
      <c r="T165" s="114"/>
      <c r="U165" s="114"/>
      <c r="V165" s="18"/>
      <c r="W165" s="18"/>
      <c r="X165" s="18"/>
      <c r="Y165" s="18"/>
      <c r="Z165" s="18"/>
      <c r="AA165" s="18"/>
      <c r="AB165" s="18"/>
      <c r="AC165" s="18"/>
      <c r="AD165" s="18"/>
      <c r="AE165" s="18"/>
      <c r="AF165" s="18"/>
      <c r="AG165" s="18"/>
      <c r="AH165" s="18"/>
      <c r="AI165" s="18"/>
      <c r="AJ165" s="18"/>
      <c r="AK165" s="18"/>
      <c r="AL165" s="18"/>
    </row>
    <row r="166" spans="1:38" s="4" customFormat="1" hidden="1" outlineLevel="1">
      <c r="A166" s="18"/>
      <c r="B166" s="110">
        <f t="shared" si="2"/>
        <v>146</v>
      </c>
      <c r="C166" s="26"/>
      <c r="D166" s="26"/>
      <c r="E166" s="115"/>
      <c r="F166" s="116"/>
      <c r="G166" s="89" t="str">
        <f>+IF(AssessmentResults[[#This Row],[Evaluation submit date]]="","",YEAR(AssessmentResults[[#This Row],[Evaluation submit date]]))</f>
        <v/>
      </c>
      <c r="H166" s="89" t="str">
        <f>+IF(AssessmentResults[[#This Row],[Evaluation submit date]]="","",TEXT(AssessmentResults[[#This Row],[Evaluation submit date]],"åååå-mm"))</f>
        <v/>
      </c>
      <c r="I166" s="112"/>
      <c r="J166" s="113"/>
      <c r="K166" s="114"/>
      <c r="L166" s="114"/>
      <c r="M166" s="114"/>
      <c r="N166" s="114"/>
      <c r="O166" s="114"/>
      <c r="P166" s="114"/>
      <c r="Q166" s="114"/>
      <c r="R166" s="114"/>
      <c r="S166" s="114"/>
      <c r="T166" s="114"/>
      <c r="U166" s="114"/>
      <c r="V166" s="18"/>
      <c r="W166" s="18"/>
      <c r="X166" s="18"/>
      <c r="Y166" s="18"/>
      <c r="Z166" s="18"/>
      <c r="AA166" s="18"/>
      <c r="AB166" s="18"/>
      <c r="AC166" s="18"/>
      <c r="AD166" s="18"/>
      <c r="AE166" s="18"/>
      <c r="AF166" s="18"/>
      <c r="AG166" s="18"/>
      <c r="AH166" s="18"/>
      <c r="AI166" s="18"/>
      <c r="AJ166" s="18"/>
      <c r="AK166" s="18"/>
      <c r="AL166" s="18"/>
    </row>
    <row r="167" spans="1:38" s="4" customFormat="1" hidden="1" outlineLevel="1">
      <c r="A167" s="18"/>
      <c r="B167" s="110">
        <f t="shared" si="2"/>
        <v>147</v>
      </c>
      <c r="C167" s="26"/>
      <c r="D167" s="26"/>
      <c r="E167" s="115"/>
      <c r="F167" s="116"/>
      <c r="G167" s="89" t="str">
        <f>+IF(AssessmentResults[[#This Row],[Evaluation submit date]]="","",YEAR(AssessmentResults[[#This Row],[Evaluation submit date]]))</f>
        <v/>
      </c>
      <c r="H167" s="89" t="str">
        <f>+IF(AssessmentResults[[#This Row],[Evaluation submit date]]="","",TEXT(AssessmentResults[[#This Row],[Evaluation submit date]],"åååå-mm"))</f>
        <v/>
      </c>
      <c r="I167" s="112"/>
      <c r="J167" s="113"/>
      <c r="K167" s="114"/>
      <c r="L167" s="114"/>
      <c r="M167" s="114"/>
      <c r="N167" s="114"/>
      <c r="O167" s="114"/>
      <c r="P167" s="114"/>
      <c r="Q167" s="114"/>
      <c r="R167" s="114"/>
      <c r="S167" s="114"/>
      <c r="T167" s="114"/>
      <c r="U167" s="114"/>
      <c r="V167" s="18"/>
      <c r="W167" s="18"/>
      <c r="X167" s="18"/>
      <c r="Y167" s="18"/>
      <c r="Z167" s="18"/>
      <c r="AA167" s="18"/>
      <c r="AB167" s="18"/>
      <c r="AC167" s="18"/>
      <c r="AD167" s="18"/>
      <c r="AE167" s="18"/>
      <c r="AF167" s="18"/>
      <c r="AG167" s="18"/>
      <c r="AH167" s="18"/>
      <c r="AI167" s="18"/>
      <c r="AJ167" s="18"/>
      <c r="AK167" s="18"/>
      <c r="AL167" s="18"/>
    </row>
    <row r="168" spans="1:38" s="4" customFormat="1" hidden="1" outlineLevel="1">
      <c r="A168" s="18"/>
      <c r="B168" s="110">
        <f t="shared" si="2"/>
        <v>148</v>
      </c>
      <c r="C168" s="26"/>
      <c r="D168" s="26"/>
      <c r="E168" s="115"/>
      <c r="F168" s="116"/>
      <c r="G168" s="89" t="str">
        <f>+IF(AssessmentResults[[#This Row],[Evaluation submit date]]="","",YEAR(AssessmentResults[[#This Row],[Evaluation submit date]]))</f>
        <v/>
      </c>
      <c r="H168" s="89" t="str">
        <f>+IF(AssessmentResults[[#This Row],[Evaluation submit date]]="","",TEXT(AssessmentResults[[#This Row],[Evaluation submit date]],"åååå-mm"))</f>
        <v/>
      </c>
      <c r="I168" s="112"/>
      <c r="J168" s="113"/>
      <c r="K168" s="114"/>
      <c r="L168" s="114"/>
      <c r="M168" s="114"/>
      <c r="N168" s="114"/>
      <c r="O168" s="114"/>
      <c r="P168" s="114"/>
      <c r="Q168" s="114"/>
      <c r="R168" s="114"/>
      <c r="S168" s="114"/>
      <c r="T168" s="114"/>
      <c r="U168" s="114"/>
      <c r="V168" s="18"/>
      <c r="W168" s="18"/>
      <c r="X168" s="18"/>
      <c r="Y168" s="18"/>
      <c r="Z168" s="18"/>
      <c r="AA168" s="18"/>
      <c r="AB168" s="18"/>
      <c r="AC168" s="18"/>
      <c r="AD168" s="18"/>
      <c r="AE168" s="18"/>
      <c r="AF168" s="18"/>
      <c r="AG168" s="18"/>
      <c r="AH168" s="18"/>
      <c r="AI168" s="18"/>
      <c r="AJ168" s="18"/>
      <c r="AK168" s="18"/>
      <c r="AL168" s="18"/>
    </row>
    <row r="169" spans="1:38" s="4" customFormat="1" hidden="1" outlineLevel="1">
      <c r="A169" s="18"/>
      <c r="B169" s="110">
        <f t="shared" si="2"/>
        <v>149</v>
      </c>
      <c r="C169" s="26"/>
      <c r="D169" s="26"/>
      <c r="E169" s="115"/>
      <c r="F169" s="116"/>
      <c r="G169" s="89" t="str">
        <f>+IF(AssessmentResults[[#This Row],[Evaluation submit date]]="","",YEAR(AssessmentResults[[#This Row],[Evaluation submit date]]))</f>
        <v/>
      </c>
      <c r="H169" s="89" t="str">
        <f>+IF(AssessmentResults[[#This Row],[Evaluation submit date]]="","",TEXT(AssessmentResults[[#This Row],[Evaluation submit date]],"åååå-mm"))</f>
        <v/>
      </c>
      <c r="I169" s="112"/>
      <c r="J169" s="113"/>
      <c r="K169" s="114"/>
      <c r="L169" s="114"/>
      <c r="M169" s="114"/>
      <c r="N169" s="114"/>
      <c r="O169" s="114"/>
      <c r="P169" s="114"/>
      <c r="Q169" s="114"/>
      <c r="R169" s="114"/>
      <c r="S169" s="114"/>
      <c r="T169" s="114"/>
      <c r="U169" s="114"/>
      <c r="V169" s="18"/>
      <c r="W169" s="18"/>
      <c r="X169" s="18"/>
      <c r="Y169" s="18"/>
      <c r="Z169" s="18"/>
      <c r="AA169" s="18"/>
      <c r="AB169" s="18"/>
      <c r="AC169" s="18"/>
      <c r="AD169" s="18"/>
      <c r="AE169" s="18"/>
      <c r="AF169" s="18"/>
      <c r="AG169" s="18"/>
      <c r="AH169" s="18"/>
      <c r="AI169" s="18"/>
      <c r="AJ169" s="18"/>
      <c r="AK169" s="18"/>
      <c r="AL169" s="18"/>
    </row>
    <row r="170" spans="1:38" s="4" customFormat="1" hidden="1" outlineLevel="1">
      <c r="A170" s="18"/>
      <c r="B170" s="110">
        <f t="shared" si="2"/>
        <v>150</v>
      </c>
      <c r="C170" s="26"/>
      <c r="D170" s="26"/>
      <c r="E170" s="115"/>
      <c r="F170" s="116"/>
      <c r="G170" s="89" t="str">
        <f>+IF(AssessmentResults[[#This Row],[Evaluation submit date]]="","",YEAR(AssessmentResults[[#This Row],[Evaluation submit date]]))</f>
        <v/>
      </c>
      <c r="H170" s="89" t="str">
        <f>+IF(AssessmentResults[[#This Row],[Evaluation submit date]]="","",TEXT(AssessmentResults[[#This Row],[Evaluation submit date]],"åååå-mm"))</f>
        <v/>
      </c>
      <c r="I170" s="112"/>
      <c r="J170" s="113"/>
      <c r="K170" s="114"/>
      <c r="L170" s="114"/>
      <c r="M170" s="114"/>
      <c r="N170" s="114"/>
      <c r="O170" s="114"/>
      <c r="P170" s="114"/>
      <c r="Q170" s="114"/>
      <c r="R170" s="114"/>
      <c r="S170" s="114"/>
      <c r="T170" s="114"/>
      <c r="U170" s="114"/>
      <c r="V170" s="18"/>
      <c r="W170" s="18"/>
      <c r="X170" s="18"/>
      <c r="Y170" s="18"/>
      <c r="Z170" s="18"/>
      <c r="AA170" s="18"/>
      <c r="AB170" s="18"/>
      <c r="AC170" s="18"/>
      <c r="AD170" s="18"/>
      <c r="AE170" s="18"/>
      <c r="AF170" s="18"/>
      <c r="AG170" s="18"/>
      <c r="AH170" s="18"/>
      <c r="AI170" s="18"/>
      <c r="AJ170" s="18"/>
      <c r="AK170" s="18"/>
      <c r="AL170" s="18"/>
    </row>
    <row r="171" spans="1:38" s="4" customFormat="1" hidden="1" outlineLevel="1">
      <c r="A171" s="18"/>
      <c r="B171" s="110">
        <f t="shared" si="2"/>
        <v>151</v>
      </c>
      <c r="C171" s="26"/>
      <c r="D171" s="26"/>
      <c r="E171" s="115"/>
      <c r="F171" s="116"/>
      <c r="G171" s="89" t="str">
        <f>+IF(AssessmentResults[[#This Row],[Evaluation submit date]]="","",YEAR(AssessmentResults[[#This Row],[Evaluation submit date]]))</f>
        <v/>
      </c>
      <c r="H171" s="89" t="str">
        <f>+IF(AssessmentResults[[#This Row],[Evaluation submit date]]="","",TEXT(AssessmentResults[[#This Row],[Evaluation submit date]],"åååå-mm"))</f>
        <v/>
      </c>
      <c r="I171" s="112"/>
      <c r="J171" s="113"/>
      <c r="K171" s="114"/>
      <c r="L171" s="114"/>
      <c r="M171" s="114"/>
      <c r="N171" s="114"/>
      <c r="O171" s="114"/>
      <c r="P171" s="114"/>
      <c r="Q171" s="114"/>
      <c r="R171" s="114"/>
      <c r="S171" s="114"/>
      <c r="T171" s="114"/>
      <c r="U171" s="114"/>
      <c r="V171" s="18"/>
      <c r="W171" s="18"/>
      <c r="X171" s="18"/>
      <c r="Y171" s="18"/>
      <c r="Z171" s="18"/>
      <c r="AA171" s="18"/>
      <c r="AB171" s="18"/>
      <c r="AC171" s="18"/>
      <c r="AD171" s="18"/>
      <c r="AE171" s="18"/>
      <c r="AF171" s="18"/>
      <c r="AG171" s="18"/>
      <c r="AH171" s="18"/>
      <c r="AI171" s="18"/>
      <c r="AJ171" s="18"/>
      <c r="AK171" s="18"/>
      <c r="AL171" s="18"/>
    </row>
    <row r="172" spans="1:38" s="4" customFormat="1" hidden="1" outlineLevel="1">
      <c r="A172" s="18"/>
      <c r="B172" s="110">
        <f t="shared" si="2"/>
        <v>152</v>
      </c>
      <c r="C172" s="26"/>
      <c r="D172" s="26"/>
      <c r="E172" s="115"/>
      <c r="F172" s="116"/>
      <c r="G172" s="89" t="str">
        <f>+IF(AssessmentResults[[#This Row],[Evaluation submit date]]="","",YEAR(AssessmentResults[[#This Row],[Evaluation submit date]]))</f>
        <v/>
      </c>
      <c r="H172" s="89" t="str">
        <f>+IF(AssessmentResults[[#This Row],[Evaluation submit date]]="","",TEXT(AssessmentResults[[#This Row],[Evaluation submit date]],"åååå-mm"))</f>
        <v/>
      </c>
      <c r="I172" s="112"/>
      <c r="J172" s="113"/>
      <c r="K172" s="114"/>
      <c r="L172" s="114"/>
      <c r="M172" s="114"/>
      <c r="N172" s="114"/>
      <c r="O172" s="114"/>
      <c r="P172" s="114"/>
      <c r="Q172" s="114"/>
      <c r="R172" s="114"/>
      <c r="S172" s="114"/>
      <c r="T172" s="114"/>
      <c r="U172" s="114"/>
      <c r="V172" s="18"/>
      <c r="W172" s="18"/>
      <c r="X172" s="18"/>
      <c r="Y172" s="18"/>
      <c r="Z172" s="18"/>
      <c r="AA172" s="18"/>
      <c r="AB172" s="18"/>
      <c r="AC172" s="18"/>
      <c r="AD172" s="18"/>
      <c r="AE172" s="18"/>
      <c r="AF172" s="18"/>
      <c r="AG172" s="18"/>
      <c r="AH172" s="18"/>
      <c r="AI172" s="18"/>
      <c r="AJ172" s="18"/>
      <c r="AK172" s="18"/>
      <c r="AL172" s="18"/>
    </row>
    <row r="173" spans="1:38" s="4" customFormat="1" hidden="1" outlineLevel="1">
      <c r="A173" s="18"/>
      <c r="B173" s="110">
        <f t="shared" si="2"/>
        <v>153</v>
      </c>
      <c r="C173" s="26"/>
      <c r="D173" s="26"/>
      <c r="E173" s="115"/>
      <c r="F173" s="116"/>
      <c r="G173" s="89" t="str">
        <f>+IF(AssessmentResults[[#This Row],[Evaluation submit date]]="","",YEAR(AssessmentResults[[#This Row],[Evaluation submit date]]))</f>
        <v/>
      </c>
      <c r="H173" s="89" t="str">
        <f>+IF(AssessmentResults[[#This Row],[Evaluation submit date]]="","",TEXT(AssessmentResults[[#This Row],[Evaluation submit date]],"åååå-mm"))</f>
        <v/>
      </c>
      <c r="I173" s="112"/>
      <c r="J173" s="113"/>
      <c r="K173" s="114"/>
      <c r="L173" s="114"/>
      <c r="M173" s="114"/>
      <c r="N173" s="114"/>
      <c r="O173" s="114"/>
      <c r="P173" s="114"/>
      <c r="Q173" s="114"/>
      <c r="R173" s="114"/>
      <c r="S173" s="114"/>
      <c r="T173" s="114"/>
      <c r="U173" s="114"/>
      <c r="V173" s="18"/>
      <c r="W173" s="18"/>
      <c r="X173" s="18"/>
      <c r="Y173" s="18"/>
      <c r="Z173" s="18"/>
      <c r="AA173" s="18"/>
      <c r="AB173" s="18"/>
      <c r="AC173" s="18"/>
      <c r="AD173" s="18"/>
      <c r="AE173" s="18"/>
      <c r="AF173" s="18"/>
      <c r="AG173" s="18"/>
      <c r="AH173" s="18"/>
      <c r="AI173" s="18"/>
      <c r="AJ173" s="18"/>
      <c r="AK173" s="18"/>
      <c r="AL173" s="18"/>
    </row>
    <row r="174" spans="1:38" s="4" customFormat="1" hidden="1" outlineLevel="1">
      <c r="A174" s="18"/>
      <c r="B174" s="110">
        <f t="shared" si="2"/>
        <v>154</v>
      </c>
      <c r="C174" s="26"/>
      <c r="D174" s="26"/>
      <c r="E174" s="115"/>
      <c r="F174" s="116"/>
      <c r="G174" s="89" t="str">
        <f>+IF(AssessmentResults[[#This Row],[Evaluation submit date]]="","",YEAR(AssessmentResults[[#This Row],[Evaluation submit date]]))</f>
        <v/>
      </c>
      <c r="H174" s="89" t="str">
        <f>+IF(AssessmentResults[[#This Row],[Evaluation submit date]]="","",TEXT(AssessmentResults[[#This Row],[Evaluation submit date]],"åååå-mm"))</f>
        <v/>
      </c>
      <c r="I174" s="112"/>
      <c r="J174" s="113"/>
      <c r="K174" s="114"/>
      <c r="L174" s="114"/>
      <c r="M174" s="114"/>
      <c r="N174" s="114"/>
      <c r="O174" s="114"/>
      <c r="P174" s="114"/>
      <c r="Q174" s="114"/>
      <c r="R174" s="114"/>
      <c r="S174" s="114"/>
      <c r="T174" s="114"/>
      <c r="U174" s="114"/>
      <c r="V174" s="18"/>
      <c r="W174" s="18"/>
      <c r="X174" s="18"/>
      <c r="Y174" s="18"/>
      <c r="Z174" s="18"/>
      <c r="AA174" s="18"/>
      <c r="AB174" s="18"/>
      <c r="AC174" s="18"/>
      <c r="AD174" s="18"/>
      <c r="AE174" s="18"/>
      <c r="AF174" s="18"/>
      <c r="AG174" s="18"/>
      <c r="AH174" s="18"/>
      <c r="AI174" s="18"/>
      <c r="AJ174" s="18"/>
      <c r="AK174" s="18"/>
      <c r="AL174" s="18"/>
    </row>
    <row r="175" spans="1:38" s="4" customFormat="1" hidden="1" outlineLevel="1">
      <c r="A175" s="18"/>
      <c r="B175" s="110">
        <f t="shared" si="2"/>
        <v>155</v>
      </c>
      <c r="C175" s="26"/>
      <c r="D175" s="26"/>
      <c r="E175" s="115"/>
      <c r="F175" s="116"/>
      <c r="G175" s="89" t="str">
        <f>+IF(AssessmentResults[[#This Row],[Evaluation submit date]]="","",YEAR(AssessmentResults[[#This Row],[Evaluation submit date]]))</f>
        <v/>
      </c>
      <c r="H175" s="89" t="str">
        <f>+IF(AssessmentResults[[#This Row],[Evaluation submit date]]="","",TEXT(AssessmentResults[[#This Row],[Evaluation submit date]],"åååå-mm"))</f>
        <v/>
      </c>
      <c r="I175" s="112"/>
      <c r="J175" s="113"/>
      <c r="K175" s="114"/>
      <c r="L175" s="114"/>
      <c r="M175" s="114"/>
      <c r="N175" s="114"/>
      <c r="O175" s="114"/>
      <c r="P175" s="114"/>
      <c r="Q175" s="114"/>
      <c r="R175" s="114"/>
      <c r="S175" s="114"/>
      <c r="T175" s="114"/>
      <c r="U175" s="114"/>
      <c r="V175" s="18"/>
      <c r="W175" s="18"/>
      <c r="X175" s="18"/>
      <c r="Y175" s="18"/>
      <c r="Z175" s="18"/>
      <c r="AA175" s="18"/>
      <c r="AB175" s="18"/>
      <c r="AC175" s="18"/>
      <c r="AD175" s="18"/>
      <c r="AE175" s="18"/>
      <c r="AF175" s="18"/>
      <c r="AG175" s="18"/>
      <c r="AH175" s="18"/>
      <c r="AI175" s="18"/>
      <c r="AJ175" s="18"/>
      <c r="AK175" s="18"/>
      <c r="AL175" s="18"/>
    </row>
    <row r="176" spans="1:38" s="4" customFormat="1" hidden="1" outlineLevel="1">
      <c r="A176" s="18"/>
      <c r="B176" s="110">
        <f t="shared" si="2"/>
        <v>156</v>
      </c>
      <c r="C176" s="26"/>
      <c r="D176" s="26"/>
      <c r="E176" s="115"/>
      <c r="F176" s="116"/>
      <c r="G176" s="89" t="str">
        <f>+IF(AssessmentResults[[#This Row],[Evaluation submit date]]="","",YEAR(AssessmentResults[[#This Row],[Evaluation submit date]]))</f>
        <v/>
      </c>
      <c r="H176" s="89" t="str">
        <f>+IF(AssessmentResults[[#This Row],[Evaluation submit date]]="","",TEXT(AssessmentResults[[#This Row],[Evaluation submit date]],"åååå-mm"))</f>
        <v/>
      </c>
      <c r="I176" s="112"/>
      <c r="J176" s="113"/>
      <c r="K176" s="114"/>
      <c r="L176" s="114"/>
      <c r="M176" s="114"/>
      <c r="N176" s="114"/>
      <c r="O176" s="114"/>
      <c r="P176" s="114"/>
      <c r="Q176" s="114"/>
      <c r="R176" s="114"/>
      <c r="S176" s="114"/>
      <c r="T176" s="114"/>
      <c r="U176" s="114"/>
      <c r="V176" s="18"/>
      <c r="W176" s="18"/>
      <c r="X176" s="18"/>
      <c r="Y176" s="18"/>
      <c r="Z176" s="18"/>
      <c r="AA176" s="18"/>
      <c r="AB176" s="18"/>
      <c r="AC176" s="18"/>
      <c r="AD176" s="18"/>
      <c r="AE176" s="18"/>
      <c r="AF176" s="18"/>
      <c r="AG176" s="18"/>
      <c r="AH176" s="18"/>
      <c r="AI176" s="18"/>
      <c r="AJ176" s="18"/>
      <c r="AK176" s="18"/>
      <c r="AL176" s="18"/>
    </row>
    <row r="177" spans="1:38" s="4" customFormat="1" hidden="1" outlineLevel="1">
      <c r="A177" s="18"/>
      <c r="B177" s="110">
        <f t="shared" si="2"/>
        <v>157</v>
      </c>
      <c r="C177" s="26"/>
      <c r="D177" s="26"/>
      <c r="E177" s="115"/>
      <c r="F177" s="116"/>
      <c r="G177" s="89" t="str">
        <f>+IF(AssessmentResults[[#This Row],[Evaluation submit date]]="","",YEAR(AssessmentResults[[#This Row],[Evaluation submit date]]))</f>
        <v/>
      </c>
      <c r="H177" s="89" t="str">
        <f>+IF(AssessmentResults[[#This Row],[Evaluation submit date]]="","",TEXT(AssessmentResults[[#This Row],[Evaluation submit date]],"åååå-mm"))</f>
        <v/>
      </c>
      <c r="I177" s="112"/>
      <c r="J177" s="113"/>
      <c r="K177" s="114"/>
      <c r="L177" s="114"/>
      <c r="M177" s="114"/>
      <c r="N177" s="114"/>
      <c r="O177" s="114"/>
      <c r="P177" s="114"/>
      <c r="Q177" s="114"/>
      <c r="R177" s="114"/>
      <c r="S177" s="114"/>
      <c r="T177" s="114"/>
      <c r="U177" s="114"/>
      <c r="V177" s="18"/>
      <c r="W177" s="18"/>
      <c r="X177" s="18"/>
      <c r="Y177" s="18"/>
      <c r="Z177" s="18"/>
      <c r="AA177" s="18"/>
      <c r="AB177" s="18"/>
      <c r="AC177" s="18"/>
      <c r="AD177" s="18"/>
      <c r="AE177" s="18"/>
      <c r="AF177" s="18"/>
      <c r="AG177" s="18"/>
      <c r="AH177" s="18"/>
      <c r="AI177" s="18"/>
      <c r="AJ177" s="18"/>
      <c r="AK177" s="18"/>
      <c r="AL177" s="18"/>
    </row>
    <row r="178" spans="1:38" s="4" customFormat="1" hidden="1" outlineLevel="1">
      <c r="A178" s="18"/>
      <c r="B178" s="110">
        <f t="shared" si="2"/>
        <v>158</v>
      </c>
      <c r="C178" s="26"/>
      <c r="D178" s="26"/>
      <c r="E178" s="115"/>
      <c r="F178" s="116"/>
      <c r="G178" s="89" t="str">
        <f>+IF(AssessmentResults[[#This Row],[Evaluation submit date]]="","",YEAR(AssessmentResults[[#This Row],[Evaluation submit date]]))</f>
        <v/>
      </c>
      <c r="H178" s="89" t="str">
        <f>+IF(AssessmentResults[[#This Row],[Evaluation submit date]]="","",TEXT(AssessmentResults[[#This Row],[Evaluation submit date]],"åååå-mm"))</f>
        <v/>
      </c>
      <c r="I178" s="112"/>
      <c r="J178" s="113"/>
      <c r="K178" s="114"/>
      <c r="L178" s="114"/>
      <c r="M178" s="114"/>
      <c r="N178" s="114"/>
      <c r="O178" s="114"/>
      <c r="P178" s="114"/>
      <c r="Q178" s="114"/>
      <c r="R178" s="114"/>
      <c r="S178" s="114"/>
      <c r="T178" s="114"/>
      <c r="U178" s="114"/>
      <c r="V178" s="18"/>
      <c r="W178" s="18"/>
      <c r="X178" s="18"/>
      <c r="Y178" s="18"/>
      <c r="Z178" s="18"/>
      <c r="AA178" s="18"/>
      <c r="AB178" s="18"/>
      <c r="AC178" s="18"/>
      <c r="AD178" s="18"/>
      <c r="AE178" s="18"/>
      <c r="AF178" s="18"/>
      <c r="AG178" s="18"/>
      <c r="AH178" s="18"/>
      <c r="AI178" s="18"/>
      <c r="AJ178" s="18"/>
      <c r="AK178" s="18"/>
      <c r="AL178" s="18"/>
    </row>
    <row r="179" spans="1:38" s="4" customFormat="1" hidden="1" outlineLevel="1">
      <c r="A179" s="18"/>
      <c r="B179" s="110">
        <f t="shared" si="2"/>
        <v>159</v>
      </c>
      <c r="C179" s="26"/>
      <c r="D179" s="26"/>
      <c r="E179" s="115"/>
      <c r="F179" s="116"/>
      <c r="G179" s="89" t="str">
        <f>+IF(AssessmentResults[[#This Row],[Evaluation submit date]]="","",YEAR(AssessmentResults[[#This Row],[Evaluation submit date]]))</f>
        <v/>
      </c>
      <c r="H179" s="89" t="str">
        <f>+IF(AssessmentResults[[#This Row],[Evaluation submit date]]="","",TEXT(AssessmentResults[[#This Row],[Evaluation submit date]],"åååå-mm"))</f>
        <v/>
      </c>
      <c r="I179" s="112"/>
      <c r="J179" s="113"/>
      <c r="K179" s="114"/>
      <c r="L179" s="114"/>
      <c r="M179" s="114"/>
      <c r="N179" s="114"/>
      <c r="O179" s="114"/>
      <c r="P179" s="114"/>
      <c r="Q179" s="114"/>
      <c r="R179" s="114"/>
      <c r="S179" s="114"/>
      <c r="T179" s="114"/>
      <c r="U179" s="114"/>
      <c r="V179" s="18"/>
      <c r="W179" s="18"/>
      <c r="X179" s="18"/>
      <c r="Y179" s="18"/>
      <c r="Z179" s="18"/>
      <c r="AA179" s="18"/>
      <c r="AB179" s="18"/>
      <c r="AC179" s="18"/>
      <c r="AD179" s="18"/>
      <c r="AE179" s="18"/>
      <c r="AF179" s="18"/>
      <c r="AG179" s="18"/>
      <c r="AH179" s="18"/>
      <c r="AI179" s="18"/>
      <c r="AJ179" s="18"/>
      <c r="AK179" s="18"/>
      <c r="AL179" s="18"/>
    </row>
    <row r="180" spans="1:38" s="4" customFormat="1" hidden="1" outlineLevel="1">
      <c r="A180" s="18"/>
      <c r="B180" s="110">
        <f t="shared" si="2"/>
        <v>160</v>
      </c>
      <c r="C180" s="26"/>
      <c r="D180" s="26"/>
      <c r="E180" s="115"/>
      <c r="F180" s="116"/>
      <c r="G180" s="89" t="str">
        <f>+IF(AssessmentResults[[#This Row],[Evaluation submit date]]="","",YEAR(AssessmentResults[[#This Row],[Evaluation submit date]]))</f>
        <v/>
      </c>
      <c r="H180" s="89" t="str">
        <f>+IF(AssessmentResults[[#This Row],[Evaluation submit date]]="","",TEXT(AssessmentResults[[#This Row],[Evaluation submit date]],"åååå-mm"))</f>
        <v/>
      </c>
      <c r="I180" s="112"/>
      <c r="J180" s="113"/>
      <c r="K180" s="114"/>
      <c r="L180" s="114"/>
      <c r="M180" s="114"/>
      <c r="N180" s="114"/>
      <c r="O180" s="114"/>
      <c r="P180" s="114"/>
      <c r="Q180" s="114"/>
      <c r="R180" s="114"/>
      <c r="S180" s="114"/>
      <c r="T180" s="114"/>
      <c r="U180" s="114"/>
      <c r="V180" s="18"/>
      <c r="W180" s="18"/>
      <c r="X180" s="18"/>
      <c r="Y180" s="18"/>
      <c r="Z180" s="18"/>
      <c r="AA180" s="18"/>
      <c r="AB180" s="18"/>
      <c r="AC180" s="18"/>
      <c r="AD180" s="18"/>
      <c r="AE180" s="18"/>
      <c r="AF180" s="18"/>
      <c r="AG180" s="18"/>
      <c r="AH180" s="18"/>
      <c r="AI180" s="18"/>
      <c r="AJ180" s="18"/>
      <c r="AK180" s="18"/>
      <c r="AL180" s="18"/>
    </row>
    <row r="181" spans="1:38" s="4" customFormat="1" hidden="1" outlineLevel="1">
      <c r="A181" s="18"/>
      <c r="B181" s="110">
        <f t="shared" si="2"/>
        <v>161</v>
      </c>
      <c r="C181" s="26"/>
      <c r="D181" s="26"/>
      <c r="E181" s="115"/>
      <c r="F181" s="116"/>
      <c r="G181" s="89" t="str">
        <f>+IF(AssessmentResults[[#This Row],[Evaluation submit date]]="","",YEAR(AssessmentResults[[#This Row],[Evaluation submit date]]))</f>
        <v/>
      </c>
      <c r="H181" s="89" t="str">
        <f>+IF(AssessmentResults[[#This Row],[Evaluation submit date]]="","",TEXT(AssessmentResults[[#This Row],[Evaluation submit date]],"åååå-mm"))</f>
        <v/>
      </c>
      <c r="I181" s="112"/>
      <c r="J181" s="113"/>
      <c r="K181" s="114"/>
      <c r="L181" s="114"/>
      <c r="M181" s="114"/>
      <c r="N181" s="114"/>
      <c r="O181" s="114"/>
      <c r="P181" s="114"/>
      <c r="Q181" s="114"/>
      <c r="R181" s="114"/>
      <c r="S181" s="114"/>
      <c r="T181" s="114"/>
      <c r="U181" s="114"/>
      <c r="V181" s="18"/>
      <c r="W181" s="18"/>
      <c r="X181" s="18"/>
      <c r="Y181" s="18"/>
      <c r="Z181" s="18"/>
      <c r="AA181" s="18"/>
      <c r="AB181" s="18"/>
      <c r="AC181" s="18"/>
      <c r="AD181" s="18"/>
      <c r="AE181" s="18"/>
      <c r="AF181" s="18"/>
      <c r="AG181" s="18"/>
      <c r="AH181" s="18"/>
      <c r="AI181" s="18"/>
      <c r="AJ181" s="18"/>
      <c r="AK181" s="18"/>
      <c r="AL181" s="18"/>
    </row>
    <row r="182" spans="1:38" s="4" customFormat="1" hidden="1" outlineLevel="1">
      <c r="A182" s="18"/>
      <c r="B182" s="110">
        <f t="shared" si="2"/>
        <v>162</v>
      </c>
      <c r="C182" s="26"/>
      <c r="D182" s="26"/>
      <c r="E182" s="115"/>
      <c r="F182" s="116"/>
      <c r="G182" s="89" t="str">
        <f>+IF(AssessmentResults[[#This Row],[Evaluation submit date]]="","",YEAR(AssessmentResults[[#This Row],[Evaluation submit date]]))</f>
        <v/>
      </c>
      <c r="H182" s="89" t="str">
        <f>+IF(AssessmentResults[[#This Row],[Evaluation submit date]]="","",TEXT(AssessmentResults[[#This Row],[Evaluation submit date]],"åååå-mm"))</f>
        <v/>
      </c>
      <c r="I182" s="112"/>
      <c r="J182" s="113"/>
      <c r="K182" s="114"/>
      <c r="L182" s="114"/>
      <c r="M182" s="114"/>
      <c r="N182" s="114"/>
      <c r="O182" s="114"/>
      <c r="P182" s="114"/>
      <c r="Q182" s="114"/>
      <c r="R182" s="114"/>
      <c r="S182" s="114"/>
      <c r="T182" s="114"/>
      <c r="U182" s="114"/>
      <c r="V182" s="18"/>
      <c r="W182" s="18"/>
      <c r="X182" s="18"/>
      <c r="Y182" s="18"/>
      <c r="Z182" s="18"/>
      <c r="AA182" s="18"/>
      <c r="AB182" s="18"/>
      <c r="AC182" s="18"/>
      <c r="AD182" s="18"/>
      <c r="AE182" s="18"/>
      <c r="AF182" s="18"/>
      <c r="AG182" s="18"/>
      <c r="AH182" s="18"/>
      <c r="AI182" s="18"/>
      <c r="AJ182" s="18"/>
      <c r="AK182" s="18"/>
      <c r="AL182" s="18"/>
    </row>
    <row r="183" spans="1:38" s="4" customFormat="1" hidden="1" outlineLevel="1">
      <c r="A183" s="18"/>
      <c r="B183" s="110">
        <f t="shared" si="2"/>
        <v>163</v>
      </c>
      <c r="C183" s="26"/>
      <c r="D183" s="26"/>
      <c r="E183" s="115"/>
      <c r="F183" s="116"/>
      <c r="G183" s="89" t="str">
        <f>+IF(AssessmentResults[[#This Row],[Evaluation submit date]]="","",YEAR(AssessmentResults[[#This Row],[Evaluation submit date]]))</f>
        <v/>
      </c>
      <c r="H183" s="89" t="str">
        <f>+IF(AssessmentResults[[#This Row],[Evaluation submit date]]="","",TEXT(AssessmentResults[[#This Row],[Evaluation submit date]],"åååå-mm"))</f>
        <v/>
      </c>
      <c r="I183" s="112"/>
      <c r="J183" s="113"/>
      <c r="K183" s="114"/>
      <c r="L183" s="114"/>
      <c r="M183" s="114"/>
      <c r="N183" s="114"/>
      <c r="O183" s="114"/>
      <c r="P183" s="114"/>
      <c r="Q183" s="114"/>
      <c r="R183" s="114"/>
      <c r="S183" s="114"/>
      <c r="T183" s="114"/>
      <c r="U183" s="114"/>
      <c r="V183" s="18"/>
      <c r="W183" s="18"/>
      <c r="X183" s="18"/>
      <c r="Y183" s="18"/>
      <c r="Z183" s="18"/>
      <c r="AA183" s="18"/>
      <c r="AB183" s="18"/>
      <c r="AC183" s="18"/>
      <c r="AD183" s="18"/>
      <c r="AE183" s="18"/>
      <c r="AF183" s="18"/>
      <c r="AG183" s="18"/>
      <c r="AH183" s="18"/>
      <c r="AI183" s="18"/>
      <c r="AJ183" s="18"/>
      <c r="AK183" s="18"/>
      <c r="AL183" s="18"/>
    </row>
    <row r="184" spans="1:38" s="4" customFormat="1" hidden="1" outlineLevel="1">
      <c r="A184" s="18"/>
      <c r="B184" s="110">
        <f t="shared" si="2"/>
        <v>164</v>
      </c>
      <c r="C184" s="26"/>
      <c r="D184" s="26"/>
      <c r="E184" s="115"/>
      <c r="F184" s="116"/>
      <c r="G184" s="89" t="str">
        <f>+IF(AssessmentResults[[#This Row],[Evaluation submit date]]="","",YEAR(AssessmentResults[[#This Row],[Evaluation submit date]]))</f>
        <v/>
      </c>
      <c r="H184" s="89" t="str">
        <f>+IF(AssessmentResults[[#This Row],[Evaluation submit date]]="","",TEXT(AssessmentResults[[#This Row],[Evaluation submit date]],"åååå-mm"))</f>
        <v/>
      </c>
      <c r="I184" s="112"/>
      <c r="J184" s="113"/>
      <c r="K184" s="114"/>
      <c r="L184" s="114"/>
      <c r="M184" s="114"/>
      <c r="N184" s="114"/>
      <c r="O184" s="114"/>
      <c r="P184" s="114"/>
      <c r="Q184" s="114"/>
      <c r="R184" s="114"/>
      <c r="S184" s="114"/>
      <c r="T184" s="114"/>
      <c r="U184" s="114"/>
      <c r="V184" s="18"/>
      <c r="W184" s="18"/>
      <c r="X184" s="18"/>
      <c r="Y184" s="18"/>
      <c r="Z184" s="18"/>
      <c r="AA184" s="18"/>
      <c r="AB184" s="18"/>
      <c r="AC184" s="18"/>
      <c r="AD184" s="18"/>
      <c r="AE184" s="18"/>
      <c r="AF184" s="18"/>
      <c r="AG184" s="18"/>
      <c r="AH184" s="18"/>
      <c r="AI184" s="18"/>
      <c r="AJ184" s="18"/>
      <c r="AK184" s="18"/>
      <c r="AL184" s="18"/>
    </row>
    <row r="185" spans="1:38" s="4" customFormat="1" hidden="1" outlineLevel="1">
      <c r="A185" s="18"/>
      <c r="B185" s="110">
        <f t="shared" si="2"/>
        <v>165</v>
      </c>
      <c r="C185" s="26"/>
      <c r="D185" s="26"/>
      <c r="E185" s="115"/>
      <c r="F185" s="116"/>
      <c r="G185" s="89" t="str">
        <f>+IF(AssessmentResults[[#This Row],[Evaluation submit date]]="","",YEAR(AssessmentResults[[#This Row],[Evaluation submit date]]))</f>
        <v/>
      </c>
      <c r="H185" s="89" t="str">
        <f>+IF(AssessmentResults[[#This Row],[Evaluation submit date]]="","",TEXT(AssessmentResults[[#This Row],[Evaluation submit date]],"åååå-mm"))</f>
        <v/>
      </c>
      <c r="I185" s="112"/>
      <c r="J185" s="113"/>
      <c r="K185" s="114"/>
      <c r="L185" s="114"/>
      <c r="M185" s="114"/>
      <c r="N185" s="114"/>
      <c r="O185" s="114"/>
      <c r="P185" s="114"/>
      <c r="Q185" s="114"/>
      <c r="R185" s="114"/>
      <c r="S185" s="114"/>
      <c r="T185" s="114"/>
      <c r="U185" s="114"/>
      <c r="V185" s="18"/>
      <c r="W185" s="18"/>
      <c r="X185" s="18"/>
      <c r="Y185" s="18"/>
      <c r="Z185" s="18"/>
      <c r="AA185" s="18"/>
      <c r="AB185" s="18"/>
      <c r="AC185" s="18"/>
      <c r="AD185" s="18"/>
      <c r="AE185" s="18"/>
      <c r="AF185" s="18"/>
      <c r="AG185" s="18"/>
      <c r="AH185" s="18"/>
      <c r="AI185" s="18"/>
      <c r="AJ185" s="18"/>
      <c r="AK185" s="18"/>
      <c r="AL185" s="18"/>
    </row>
    <row r="186" spans="1:38" s="4" customFormat="1" hidden="1" outlineLevel="1">
      <c r="A186" s="18"/>
      <c r="B186" s="110">
        <f t="shared" si="2"/>
        <v>166</v>
      </c>
      <c r="C186" s="26"/>
      <c r="D186" s="26"/>
      <c r="E186" s="115"/>
      <c r="F186" s="116"/>
      <c r="G186" s="89" t="str">
        <f>+IF(AssessmentResults[[#This Row],[Evaluation submit date]]="","",YEAR(AssessmentResults[[#This Row],[Evaluation submit date]]))</f>
        <v/>
      </c>
      <c r="H186" s="89" t="str">
        <f>+IF(AssessmentResults[[#This Row],[Evaluation submit date]]="","",TEXT(AssessmentResults[[#This Row],[Evaluation submit date]],"åååå-mm"))</f>
        <v/>
      </c>
      <c r="I186" s="112"/>
      <c r="J186" s="113"/>
      <c r="K186" s="114"/>
      <c r="L186" s="114"/>
      <c r="M186" s="114"/>
      <c r="N186" s="114"/>
      <c r="O186" s="114"/>
      <c r="P186" s="114"/>
      <c r="Q186" s="114"/>
      <c r="R186" s="114"/>
      <c r="S186" s="114"/>
      <c r="T186" s="114"/>
      <c r="U186" s="114"/>
      <c r="V186" s="18"/>
      <c r="W186" s="18"/>
      <c r="X186" s="18"/>
      <c r="Y186" s="18"/>
      <c r="Z186" s="18"/>
      <c r="AA186" s="18"/>
      <c r="AB186" s="18"/>
      <c r="AC186" s="18"/>
      <c r="AD186" s="18"/>
      <c r="AE186" s="18"/>
      <c r="AF186" s="18"/>
      <c r="AG186" s="18"/>
      <c r="AH186" s="18"/>
      <c r="AI186" s="18"/>
      <c r="AJ186" s="18"/>
      <c r="AK186" s="18"/>
      <c r="AL186" s="18"/>
    </row>
    <row r="187" spans="1:38" s="4" customFormat="1" hidden="1" outlineLevel="1">
      <c r="A187" s="18"/>
      <c r="B187" s="110">
        <f t="shared" si="2"/>
        <v>167</v>
      </c>
      <c r="C187" s="26"/>
      <c r="D187" s="26"/>
      <c r="E187" s="115"/>
      <c r="F187" s="116"/>
      <c r="G187" s="89" t="str">
        <f>+IF(AssessmentResults[[#This Row],[Evaluation submit date]]="","",YEAR(AssessmentResults[[#This Row],[Evaluation submit date]]))</f>
        <v/>
      </c>
      <c r="H187" s="89" t="str">
        <f>+IF(AssessmentResults[[#This Row],[Evaluation submit date]]="","",TEXT(AssessmentResults[[#This Row],[Evaluation submit date]],"åååå-mm"))</f>
        <v/>
      </c>
      <c r="I187" s="112"/>
      <c r="J187" s="113"/>
      <c r="K187" s="114"/>
      <c r="L187" s="114"/>
      <c r="M187" s="114"/>
      <c r="N187" s="114"/>
      <c r="O187" s="114"/>
      <c r="P187" s="114"/>
      <c r="Q187" s="114"/>
      <c r="R187" s="114"/>
      <c r="S187" s="114"/>
      <c r="T187" s="114"/>
      <c r="U187" s="114"/>
      <c r="V187" s="18"/>
      <c r="W187" s="18"/>
      <c r="X187" s="18"/>
      <c r="Y187" s="18"/>
      <c r="Z187" s="18"/>
      <c r="AA187" s="18"/>
      <c r="AB187" s="18"/>
      <c r="AC187" s="18"/>
      <c r="AD187" s="18"/>
      <c r="AE187" s="18"/>
      <c r="AF187" s="18"/>
      <c r="AG187" s="18"/>
      <c r="AH187" s="18"/>
      <c r="AI187" s="18"/>
      <c r="AJ187" s="18"/>
      <c r="AK187" s="18"/>
      <c r="AL187" s="18"/>
    </row>
    <row r="188" spans="1:38" s="4" customFormat="1" hidden="1" outlineLevel="1">
      <c r="A188" s="18"/>
      <c r="B188" s="110">
        <f t="shared" si="2"/>
        <v>168</v>
      </c>
      <c r="C188" s="26"/>
      <c r="D188" s="26"/>
      <c r="E188" s="115"/>
      <c r="F188" s="116"/>
      <c r="G188" s="89" t="str">
        <f>+IF(AssessmentResults[[#This Row],[Evaluation submit date]]="","",YEAR(AssessmentResults[[#This Row],[Evaluation submit date]]))</f>
        <v/>
      </c>
      <c r="H188" s="89" t="str">
        <f>+IF(AssessmentResults[[#This Row],[Evaluation submit date]]="","",TEXT(AssessmentResults[[#This Row],[Evaluation submit date]],"åååå-mm"))</f>
        <v/>
      </c>
      <c r="I188" s="112"/>
      <c r="J188" s="113"/>
      <c r="K188" s="114"/>
      <c r="L188" s="114"/>
      <c r="M188" s="114"/>
      <c r="N188" s="114"/>
      <c r="O188" s="114"/>
      <c r="P188" s="114"/>
      <c r="Q188" s="114"/>
      <c r="R188" s="114"/>
      <c r="S188" s="114"/>
      <c r="T188" s="114"/>
      <c r="U188" s="114"/>
      <c r="V188" s="18"/>
      <c r="W188" s="18"/>
      <c r="X188" s="18"/>
      <c r="Y188" s="18"/>
      <c r="Z188" s="18"/>
      <c r="AA188" s="18"/>
      <c r="AB188" s="18"/>
      <c r="AC188" s="18"/>
      <c r="AD188" s="18"/>
      <c r="AE188" s="18"/>
      <c r="AF188" s="18"/>
      <c r="AG188" s="18"/>
      <c r="AH188" s="18"/>
      <c r="AI188" s="18"/>
      <c r="AJ188" s="18"/>
      <c r="AK188" s="18"/>
      <c r="AL188" s="18"/>
    </row>
    <row r="189" spans="1:38" s="4" customFormat="1" hidden="1" outlineLevel="1">
      <c r="A189" s="18"/>
      <c r="B189" s="110">
        <f t="shared" si="2"/>
        <v>169</v>
      </c>
      <c r="C189" s="26"/>
      <c r="D189" s="26"/>
      <c r="E189" s="115"/>
      <c r="F189" s="116"/>
      <c r="G189" s="89" t="str">
        <f>+IF(AssessmentResults[[#This Row],[Evaluation submit date]]="","",YEAR(AssessmentResults[[#This Row],[Evaluation submit date]]))</f>
        <v/>
      </c>
      <c r="H189" s="89" t="str">
        <f>+IF(AssessmentResults[[#This Row],[Evaluation submit date]]="","",TEXT(AssessmentResults[[#This Row],[Evaluation submit date]],"åååå-mm"))</f>
        <v/>
      </c>
      <c r="I189" s="112"/>
      <c r="J189" s="113"/>
      <c r="K189" s="114"/>
      <c r="L189" s="114"/>
      <c r="M189" s="114"/>
      <c r="N189" s="114"/>
      <c r="O189" s="114"/>
      <c r="P189" s="114"/>
      <c r="Q189" s="114"/>
      <c r="R189" s="114"/>
      <c r="S189" s="114"/>
      <c r="T189" s="114"/>
      <c r="U189" s="114"/>
      <c r="V189" s="18"/>
      <c r="W189" s="18"/>
      <c r="X189" s="18"/>
      <c r="Y189" s="18"/>
      <c r="Z189" s="18"/>
      <c r="AA189" s="18"/>
      <c r="AB189" s="18"/>
      <c r="AC189" s="18"/>
      <c r="AD189" s="18"/>
      <c r="AE189" s="18"/>
      <c r="AF189" s="18"/>
      <c r="AG189" s="18"/>
      <c r="AH189" s="18"/>
      <c r="AI189" s="18"/>
      <c r="AJ189" s="18"/>
      <c r="AK189" s="18"/>
      <c r="AL189" s="18"/>
    </row>
    <row r="190" spans="1:38" s="4" customFormat="1" hidden="1" outlineLevel="1">
      <c r="A190" s="18"/>
      <c r="B190" s="110">
        <f t="shared" si="2"/>
        <v>170</v>
      </c>
      <c r="C190" s="26"/>
      <c r="D190" s="26"/>
      <c r="E190" s="115"/>
      <c r="F190" s="116"/>
      <c r="G190" s="89" t="str">
        <f>+IF(AssessmentResults[[#This Row],[Evaluation submit date]]="","",YEAR(AssessmentResults[[#This Row],[Evaluation submit date]]))</f>
        <v/>
      </c>
      <c r="H190" s="89" t="str">
        <f>+IF(AssessmentResults[[#This Row],[Evaluation submit date]]="","",TEXT(AssessmentResults[[#This Row],[Evaluation submit date]],"åååå-mm"))</f>
        <v/>
      </c>
      <c r="I190" s="112"/>
      <c r="J190" s="113"/>
      <c r="K190" s="114"/>
      <c r="L190" s="114"/>
      <c r="M190" s="114"/>
      <c r="N190" s="114"/>
      <c r="O190" s="114"/>
      <c r="P190" s="114"/>
      <c r="Q190" s="114"/>
      <c r="R190" s="114"/>
      <c r="S190" s="114"/>
      <c r="T190" s="114"/>
      <c r="U190" s="114"/>
      <c r="V190" s="18"/>
      <c r="W190" s="18"/>
      <c r="X190" s="18"/>
      <c r="Y190" s="18"/>
      <c r="Z190" s="18"/>
      <c r="AA190" s="18"/>
      <c r="AB190" s="18"/>
      <c r="AC190" s="18"/>
      <c r="AD190" s="18"/>
      <c r="AE190" s="18"/>
      <c r="AF190" s="18"/>
      <c r="AG190" s="18"/>
      <c r="AH190" s="18"/>
      <c r="AI190" s="18"/>
      <c r="AJ190" s="18"/>
      <c r="AK190" s="18"/>
      <c r="AL190" s="18"/>
    </row>
    <row r="191" spans="1:38" s="4" customFormat="1" hidden="1" outlineLevel="1">
      <c r="A191" s="18"/>
      <c r="B191" s="110">
        <f t="shared" si="2"/>
        <v>171</v>
      </c>
      <c r="C191" s="26"/>
      <c r="D191" s="26"/>
      <c r="E191" s="115"/>
      <c r="F191" s="116"/>
      <c r="G191" s="89" t="str">
        <f>+IF(AssessmentResults[[#This Row],[Evaluation submit date]]="","",YEAR(AssessmentResults[[#This Row],[Evaluation submit date]]))</f>
        <v/>
      </c>
      <c r="H191" s="89" t="str">
        <f>+IF(AssessmentResults[[#This Row],[Evaluation submit date]]="","",TEXT(AssessmentResults[[#This Row],[Evaluation submit date]],"åååå-mm"))</f>
        <v/>
      </c>
      <c r="I191" s="112"/>
      <c r="J191" s="113"/>
      <c r="K191" s="114"/>
      <c r="L191" s="114"/>
      <c r="M191" s="114"/>
      <c r="N191" s="114"/>
      <c r="O191" s="114"/>
      <c r="P191" s="114"/>
      <c r="Q191" s="114"/>
      <c r="R191" s="114"/>
      <c r="S191" s="114"/>
      <c r="T191" s="114"/>
      <c r="U191" s="114"/>
      <c r="V191" s="18"/>
      <c r="W191" s="18"/>
      <c r="X191" s="18"/>
      <c r="Y191" s="18"/>
      <c r="Z191" s="18"/>
      <c r="AA191" s="18"/>
      <c r="AB191" s="18"/>
      <c r="AC191" s="18"/>
      <c r="AD191" s="18"/>
      <c r="AE191" s="18"/>
      <c r="AF191" s="18"/>
      <c r="AG191" s="18"/>
      <c r="AH191" s="18"/>
      <c r="AI191" s="18"/>
      <c r="AJ191" s="18"/>
      <c r="AK191" s="18"/>
      <c r="AL191" s="18"/>
    </row>
    <row r="192" spans="1:38" s="4" customFormat="1" hidden="1" outlineLevel="1">
      <c r="A192" s="18"/>
      <c r="B192" s="110">
        <f t="shared" si="2"/>
        <v>172</v>
      </c>
      <c r="C192" s="26"/>
      <c r="D192" s="26"/>
      <c r="E192" s="115"/>
      <c r="F192" s="116"/>
      <c r="G192" s="89" t="str">
        <f>+IF(AssessmentResults[[#This Row],[Evaluation submit date]]="","",YEAR(AssessmentResults[[#This Row],[Evaluation submit date]]))</f>
        <v/>
      </c>
      <c r="H192" s="89" t="str">
        <f>+IF(AssessmentResults[[#This Row],[Evaluation submit date]]="","",TEXT(AssessmentResults[[#This Row],[Evaluation submit date]],"åååå-mm"))</f>
        <v/>
      </c>
      <c r="I192" s="112"/>
      <c r="J192" s="113"/>
      <c r="K192" s="114"/>
      <c r="L192" s="114"/>
      <c r="M192" s="114"/>
      <c r="N192" s="114"/>
      <c r="O192" s="114"/>
      <c r="P192" s="114"/>
      <c r="Q192" s="114"/>
      <c r="R192" s="114"/>
      <c r="S192" s="114"/>
      <c r="T192" s="114"/>
      <c r="U192" s="114"/>
      <c r="V192" s="18"/>
      <c r="W192" s="18"/>
      <c r="X192" s="18"/>
      <c r="Y192" s="18"/>
      <c r="Z192" s="18"/>
      <c r="AA192" s="18"/>
      <c r="AB192" s="18"/>
      <c r="AC192" s="18"/>
      <c r="AD192" s="18"/>
      <c r="AE192" s="18"/>
      <c r="AF192" s="18"/>
      <c r="AG192" s="18"/>
      <c r="AH192" s="18"/>
      <c r="AI192" s="18"/>
      <c r="AJ192" s="18"/>
      <c r="AK192" s="18"/>
      <c r="AL192" s="18"/>
    </row>
    <row r="193" spans="1:38" s="4" customFormat="1" hidden="1" outlineLevel="1">
      <c r="A193" s="18"/>
      <c r="B193" s="110">
        <f t="shared" si="2"/>
        <v>173</v>
      </c>
      <c r="C193" s="26"/>
      <c r="D193" s="26"/>
      <c r="E193" s="115"/>
      <c r="F193" s="116"/>
      <c r="G193" s="89" t="str">
        <f>+IF(AssessmentResults[[#This Row],[Evaluation submit date]]="","",YEAR(AssessmentResults[[#This Row],[Evaluation submit date]]))</f>
        <v/>
      </c>
      <c r="H193" s="89" t="str">
        <f>+IF(AssessmentResults[[#This Row],[Evaluation submit date]]="","",TEXT(AssessmentResults[[#This Row],[Evaluation submit date]],"åååå-mm"))</f>
        <v/>
      </c>
      <c r="I193" s="112"/>
      <c r="J193" s="113"/>
      <c r="K193" s="114"/>
      <c r="L193" s="114"/>
      <c r="M193" s="114"/>
      <c r="N193" s="114"/>
      <c r="O193" s="114"/>
      <c r="P193" s="114"/>
      <c r="Q193" s="114"/>
      <c r="R193" s="114"/>
      <c r="S193" s="114"/>
      <c r="T193" s="114"/>
      <c r="U193" s="114"/>
      <c r="V193" s="18"/>
      <c r="W193" s="18"/>
      <c r="X193" s="18"/>
      <c r="Y193" s="18"/>
      <c r="Z193" s="18"/>
      <c r="AA193" s="18"/>
      <c r="AB193" s="18"/>
      <c r="AC193" s="18"/>
      <c r="AD193" s="18"/>
      <c r="AE193" s="18"/>
      <c r="AF193" s="18"/>
      <c r="AG193" s="18"/>
      <c r="AH193" s="18"/>
      <c r="AI193" s="18"/>
      <c r="AJ193" s="18"/>
      <c r="AK193" s="18"/>
      <c r="AL193" s="18"/>
    </row>
    <row r="194" spans="1:38" s="4" customFormat="1" hidden="1" outlineLevel="1">
      <c r="A194" s="18"/>
      <c r="B194" s="110">
        <f t="shared" si="2"/>
        <v>174</v>
      </c>
      <c r="C194" s="26"/>
      <c r="D194" s="26"/>
      <c r="E194" s="115"/>
      <c r="F194" s="116"/>
      <c r="G194" s="89" t="str">
        <f>+IF(AssessmentResults[[#This Row],[Evaluation submit date]]="","",YEAR(AssessmentResults[[#This Row],[Evaluation submit date]]))</f>
        <v/>
      </c>
      <c r="H194" s="89" t="str">
        <f>+IF(AssessmentResults[[#This Row],[Evaluation submit date]]="","",TEXT(AssessmentResults[[#This Row],[Evaluation submit date]],"åååå-mm"))</f>
        <v/>
      </c>
      <c r="I194" s="112"/>
      <c r="J194" s="113"/>
      <c r="K194" s="114"/>
      <c r="L194" s="114"/>
      <c r="M194" s="114"/>
      <c r="N194" s="114"/>
      <c r="O194" s="114"/>
      <c r="P194" s="114"/>
      <c r="Q194" s="114"/>
      <c r="R194" s="114"/>
      <c r="S194" s="114"/>
      <c r="T194" s="114"/>
      <c r="U194" s="114"/>
      <c r="V194" s="18"/>
      <c r="W194" s="18"/>
      <c r="X194" s="18"/>
      <c r="Y194" s="18"/>
      <c r="Z194" s="18"/>
      <c r="AA194" s="18"/>
      <c r="AB194" s="18"/>
      <c r="AC194" s="18"/>
      <c r="AD194" s="18"/>
      <c r="AE194" s="18"/>
      <c r="AF194" s="18"/>
      <c r="AG194" s="18"/>
      <c r="AH194" s="18"/>
      <c r="AI194" s="18"/>
      <c r="AJ194" s="18"/>
      <c r="AK194" s="18"/>
      <c r="AL194" s="18"/>
    </row>
    <row r="195" spans="1:38" s="4" customFormat="1" hidden="1" outlineLevel="1">
      <c r="A195" s="18"/>
      <c r="B195" s="110">
        <f t="shared" si="2"/>
        <v>175</v>
      </c>
      <c r="C195" s="26"/>
      <c r="D195" s="26"/>
      <c r="E195" s="115"/>
      <c r="F195" s="116"/>
      <c r="G195" s="89" t="str">
        <f>+IF(AssessmentResults[[#This Row],[Evaluation submit date]]="","",YEAR(AssessmentResults[[#This Row],[Evaluation submit date]]))</f>
        <v/>
      </c>
      <c r="H195" s="89" t="str">
        <f>+IF(AssessmentResults[[#This Row],[Evaluation submit date]]="","",TEXT(AssessmentResults[[#This Row],[Evaluation submit date]],"åååå-mm"))</f>
        <v/>
      </c>
      <c r="I195" s="112"/>
      <c r="J195" s="113"/>
      <c r="K195" s="114"/>
      <c r="L195" s="114"/>
      <c r="M195" s="114"/>
      <c r="N195" s="114"/>
      <c r="O195" s="114"/>
      <c r="P195" s="114"/>
      <c r="Q195" s="114"/>
      <c r="R195" s="114"/>
      <c r="S195" s="114"/>
      <c r="T195" s="114"/>
      <c r="U195" s="114"/>
      <c r="V195" s="18"/>
      <c r="W195" s="18"/>
      <c r="X195" s="18"/>
      <c r="Y195" s="18"/>
      <c r="Z195" s="18"/>
      <c r="AA195" s="18"/>
      <c r="AB195" s="18"/>
      <c r="AC195" s="18"/>
      <c r="AD195" s="18"/>
      <c r="AE195" s="18"/>
      <c r="AF195" s="18"/>
      <c r="AG195" s="18"/>
      <c r="AH195" s="18"/>
      <c r="AI195" s="18"/>
      <c r="AJ195" s="18"/>
      <c r="AK195" s="18"/>
      <c r="AL195" s="18"/>
    </row>
    <row r="196" spans="1:38" s="4" customFormat="1" hidden="1" outlineLevel="1">
      <c r="A196" s="18"/>
      <c r="B196" s="110">
        <f t="shared" si="2"/>
        <v>176</v>
      </c>
      <c r="C196" s="26"/>
      <c r="D196" s="26"/>
      <c r="E196" s="115"/>
      <c r="F196" s="116"/>
      <c r="G196" s="89" t="str">
        <f>+IF(AssessmentResults[[#This Row],[Evaluation submit date]]="","",YEAR(AssessmentResults[[#This Row],[Evaluation submit date]]))</f>
        <v/>
      </c>
      <c r="H196" s="89" t="str">
        <f>+IF(AssessmentResults[[#This Row],[Evaluation submit date]]="","",TEXT(AssessmentResults[[#This Row],[Evaluation submit date]],"åååå-mm"))</f>
        <v/>
      </c>
      <c r="I196" s="112"/>
      <c r="J196" s="113"/>
      <c r="K196" s="114"/>
      <c r="L196" s="114"/>
      <c r="M196" s="114"/>
      <c r="N196" s="114"/>
      <c r="O196" s="114"/>
      <c r="P196" s="114"/>
      <c r="Q196" s="114"/>
      <c r="R196" s="114"/>
      <c r="S196" s="114"/>
      <c r="T196" s="114"/>
      <c r="U196" s="114"/>
      <c r="V196" s="18"/>
      <c r="W196" s="18"/>
      <c r="X196" s="18"/>
      <c r="Y196" s="18"/>
      <c r="Z196" s="18"/>
      <c r="AA196" s="18"/>
      <c r="AB196" s="18"/>
      <c r="AC196" s="18"/>
      <c r="AD196" s="18"/>
      <c r="AE196" s="18"/>
      <c r="AF196" s="18"/>
      <c r="AG196" s="18"/>
      <c r="AH196" s="18"/>
      <c r="AI196" s="18"/>
      <c r="AJ196" s="18"/>
      <c r="AK196" s="18"/>
      <c r="AL196" s="18"/>
    </row>
    <row r="197" spans="1:38" s="4" customFormat="1" hidden="1" outlineLevel="1">
      <c r="A197" s="18"/>
      <c r="B197" s="110">
        <f t="shared" si="2"/>
        <v>177</v>
      </c>
      <c r="C197" s="26"/>
      <c r="D197" s="26"/>
      <c r="E197" s="115"/>
      <c r="F197" s="116"/>
      <c r="G197" s="89" t="str">
        <f>+IF(AssessmentResults[[#This Row],[Evaluation submit date]]="","",YEAR(AssessmentResults[[#This Row],[Evaluation submit date]]))</f>
        <v/>
      </c>
      <c r="H197" s="89" t="str">
        <f>+IF(AssessmentResults[[#This Row],[Evaluation submit date]]="","",TEXT(AssessmentResults[[#This Row],[Evaluation submit date]],"åååå-mm"))</f>
        <v/>
      </c>
      <c r="I197" s="112"/>
      <c r="J197" s="113"/>
      <c r="K197" s="114"/>
      <c r="L197" s="114"/>
      <c r="M197" s="114"/>
      <c r="N197" s="114"/>
      <c r="O197" s="114"/>
      <c r="P197" s="114"/>
      <c r="Q197" s="114"/>
      <c r="R197" s="114"/>
      <c r="S197" s="114"/>
      <c r="T197" s="114"/>
      <c r="U197" s="114"/>
      <c r="V197" s="18"/>
      <c r="W197" s="18"/>
      <c r="X197" s="18"/>
      <c r="Y197" s="18"/>
      <c r="Z197" s="18"/>
      <c r="AA197" s="18"/>
      <c r="AB197" s="18"/>
      <c r="AC197" s="18"/>
      <c r="AD197" s="18"/>
      <c r="AE197" s="18"/>
      <c r="AF197" s="18"/>
      <c r="AG197" s="18"/>
      <c r="AH197" s="18"/>
      <c r="AI197" s="18"/>
      <c r="AJ197" s="18"/>
      <c r="AK197" s="18"/>
      <c r="AL197" s="18"/>
    </row>
    <row r="198" spans="1:38" s="4" customFormat="1" hidden="1" outlineLevel="1">
      <c r="A198" s="18"/>
      <c r="B198" s="110">
        <f t="shared" si="2"/>
        <v>178</v>
      </c>
      <c r="C198" s="26"/>
      <c r="D198" s="26"/>
      <c r="E198" s="115"/>
      <c r="F198" s="116"/>
      <c r="G198" s="89" t="str">
        <f>+IF(AssessmentResults[[#This Row],[Evaluation submit date]]="","",YEAR(AssessmentResults[[#This Row],[Evaluation submit date]]))</f>
        <v/>
      </c>
      <c r="H198" s="89" t="str">
        <f>+IF(AssessmentResults[[#This Row],[Evaluation submit date]]="","",TEXT(AssessmentResults[[#This Row],[Evaluation submit date]],"åååå-mm"))</f>
        <v/>
      </c>
      <c r="I198" s="112"/>
      <c r="J198" s="113"/>
      <c r="K198" s="114"/>
      <c r="L198" s="114"/>
      <c r="M198" s="114"/>
      <c r="N198" s="114"/>
      <c r="O198" s="114"/>
      <c r="P198" s="114"/>
      <c r="Q198" s="114"/>
      <c r="R198" s="114"/>
      <c r="S198" s="114"/>
      <c r="T198" s="114"/>
      <c r="U198" s="114"/>
      <c r="V198" s="18"/>
      <c r="W198" s="18"/>
      <c r="X198" s="18"/>
      <c r="Y198" s="18"/>
      <c r="Z198" s="18"/>
      <c r="AA198" s="18"/>
      <c r="AB198" s="18"/>
      <c r="AC198" s="18"/>
      <c r="AD198" s="18"/>
      <c r="AE198" s="18"/>
      <c r="AF198" s="18"/>
      <c r="AG198" s="18"/>
      <c r="AH198" s="18"/>
      <c r="AI198" s="18"/>
      <c r="AJ198" s="18"/>
      <c r="AK198" s="18"/>
      <c r="AL198" s="18"/>
    </row>
    <row r="199" spans="1:38" s="4" customFormat="1" hidden="1" outlineLevel="1">
      <c r="A199" s="18"/>
      <c r="B199" s="110">
        <f t="shared" si="2"/>
        <v>179</v>
      </c>
      <c r="C199" s="26"/>
      <c r="D199" s="26"/>
      <c r="E199" s="115"/>
      <c r="F199" s="116"/>
      <c r="G199" s="89" t="str">
        <f>+IF(AssessmentResults[[#This Row],[Evaluation submit date]]="","",YEAR(AssessmentResults[[#This Row],[Evaluation submit date]]))</f>
        <v/>
      </c>
      <c r="H199" s="89" t="str">
        <f>+IF(AssessmentResults[[#This Row],[Evaluation submit date]]="","",TEXT(AssessmentResults[[#This Row],[Evaluation submit date]],"åååå-mm"))</f>
        <v/>
      </c>
      <c r="I199" s="112"/>
      <c r="J199" s="113"/>
      <c r="K199" s="114"/>
      <c r="L199" s="114"/>
      <c r="M199" s="114"/>
      <c r="N199" s="114"/>
      <c r="O199" s="114"/>
      <c r="P199" s="114"/>
      <c r="Q199" s="114"/>
      <c r="R199" s="114"/>
      <c r="S199" s="114"/>
      <c r="T199" s="114"/>
      <c r="U199" s="114"/>
      <c r="V199" s="18"/>
      <c r="W199" s="18"/>
      <c r="X199" s="18"/>
      <c r="Y199" s="18"/>
      <c r="Z199" s="18"/>
      <c r="AA199" s="18"/>
      <c r="AB199" s="18"/>
      <c r="AC199" s="18"/>
      <c r="AD199" s="18"/>
      <c r="AE199" s="18"/>
      <c r="AF199" s="18"/>
      <c r="AG199" s="18"/>
      <c r="AH199" s="18"/>
      <c r="AI199" s="18"/>
      <c r="AJ199" s="18"/>
      <c r="AK199" s="18"/>
      <c r="AL199" s="18"/>
    </row>
    <row r="200" spans="1:38" s="4" customFormat="1" hidden="1" outlineLevel="1">
      <c r="A200" s="18"/>
      <c r="B200" s="110">
        <f t="shared" si="2"/>
        <v>180</v>
      </c>
      <c r="C200" s="26"/>
      <c r="D200" s="26"/>
      <c r="E200" s="115"/>
      <c r="F200" s="116"/>
      <c r="G200" s="89" t="str">
        <f>+IF(AssessmentResults[[#This Row],[Evaluation submit date]]="","",YEAR(AssessmentResults[[#This Row],[Evaluation submit date]]))</f>
        <v/>
      </c>
      <c r="H200" s="89" t="str">
        <f>+IF(AssessmentResults[[#This Row],[Evaluation submit date]]="","",TEXT(AssessmentResults[[#This Row],[Evaluation submit date]],"åååå-mm"))</f>
        <v/>
      </c>
      <c r="I200" s="112"/>
      <c r="J200" s="113"/>
      <c r="K200" s="114"/>
      <c r="L200" s="114"/>
      <c r="M200" s="114"/>
      <c r="N200" s="114"/>
      <c r="O200" s="114"/>
      <c r="P200" s="114"/>
      <c r="Q200" s="114"/>
      <c r="R200" s="114"/>
      <c r="S200" s="114"/>
      <c r="T200" s="114"/>
      <c r="U200" s="114"/>
      <c r="V200" s="18"/>
      <c r="W200" s="18"/>
      <c r="X200" s="18"/>
      <c r="Y200" s="18"/>
      <c r="Z200" s="18"/>
      <c r="AA200" s="18"/>
      <c r="AB200" s="18"/>
      <c r="AC200" s="18"/>
      <c r="AD200" s="18"/>
      <c r="AE200" s="18"/>
      <c r="AF200" s="18"/>
      <c r="AG200" s="18"/>
      <c r="AH200" s="18"/>
      <c r="AI200" s="18"/>
      <c r="AJ200" s="18"/>
      <c r="AK200" s="18"/>
      <c r="AL200" s="18"/>
    </row>
    <row r="201" spans="1:38" s="4" customFormat="1" hidden="1" outlineLevel="1">
      <c r="A201" s="18"/>
      <c r="B201" s="110">
        <f t="shared" si="2"/>
        <v>181</v>
      </c>
      <c r="C201" s="26"/>
      <c r="D201" s="26"/>
      <c r="E201" s="115"/>
      <c r="F201" s="116"/>
      <c r="G201" s="89" t="str">
        <f>+IF(AssessmentResults[[#This Row],[Evaluation submit date]]="","",YEAR(AssessmentResults[[#This Row],[Evaluation submit date]]))</f>
        <v/>
      </c>
      <c r="H201" s="89" t="str">
        <f>+IF(AssessmentResults[[#This Row],[Evaluation submit date]]="","",TEXT(AssessmentResults[[#This Row],[Evaluation submit date]],"åååå-mm"))</f>
        <v/>
      </c>
      <c r="I201" s="112"/>
      <c r="J201" s="113"/>
      <c r="K201" s="114"/>
      <c r="L201" s="114"/>
      <c r="M201" s="114"/>
      <c r="N201" s="114"/>
      <c r="O201" s="114"/>
      <c r="P201" s="114"/>
      <c r="Q201" s="114"/>
      <c r="R201" s="114"/>
      <c r="S201" s="114"/>
      <c r="T201" s="114"/>
      <c r="U201" s="114"/>
      <c r="V201" s="18"/>
      <c r="W201" s="18"/>
      <c r="X201" s="18"/>
      <c r="Y201" s="18"/>
      <c r="Z201" s="18"/>
      <c r="AA201" s="18"/>
      <c r="AB201" s="18"/>
      <c r="AC201" s="18"/>
      <c r="AD201" s="18"/>
      <c r="AE201" s="18"/>
      <c r="AF201" s="18"/>
      <c r="AG201" s="18"/>
      <c r="AH201" s="18"/>
      <c r="AI201" s="18"/>
      <c r="AJ201" s="18"/>
      <c r="AK201" s="18"/>
      <c r="AL201" s="18"/>
    </row>
    <row r="202" spans="1:38" s="4" customFormat="1" hidden="1" outlineLevel="1">
      <c r="A202" s="18"/>
      <c r="B202" s="110">
        <f t="shared" si="2"/>
        <v>182</v>
      </c>
      <c r="C202" s="26"/>
      <c r="D202" s="26"/>
      <c r="E202" s="115"/>
      <c r="F202" s="116"/>
      <c r="G202" s="89" t="str">
        <f>+IF(AssessmentResults[[#This Row],[Evaluation submit date]]="","",YEAR(AssessmentResults[[#This Row],[Evaluation submit date]]))</f>
        <v/>
      </c>
      <c r="H202" s="89" t="str">
        <f>+IF(AssessmentResults[[#This Row],[Evaluation submit date]]="","",TEXT(AssessmentResults[[#This Row],[Evaluation submit date]],"åååå-mm"))</f>
        <v/>
      </c>
      <c r="I202" s="112"/>
      <c r="J202" s="113"/>
      <c r="K202" s="114"/>
      <c r="L202" s="114"/>
      <c r="M202" s="114"/>
      <c r="N202" s="114"/>
      <c r="O202" s="114"/>
      <c r="P202" s="114"/>
      <c r="Q202" s="114"/>
      <c r="R202" s="114"/>
      <c r="S202" s="114"/>
      <c r="T202" s="114"/>
      <c r="U202" s="114"/>
      <c r="V202" s="18"/>
      <c r="W202" s="18"/>
      <c r="X202" s="18"/>
      <c r="Y202" s="18"/>
      <c r="Z202" s="18"/>
      <c r="AA202" s="18"/>
      <c r="AB202" s="18"/>
      <c r="AC202" s="18"/>
      <c r="AD202" s="18"/>
      <c r="AE202" s="18"/>
      <c r="AF202" s="18"/>
      <c r="AG202" s="18"/>
      <c r="AH202" s="18"/>
      <c r="AI202" s="18"/>
      <c r="AJ202" s="18"/>
      <c r="AK202" s="18"/>
      <c r="AL202" s="18"/>
    </row>
    <row r="203" spans="1:38" s="4" customFormat="1" hidden="1" outlineLevel="1">
      <c r="A203" s="18"/>
      <c r="B203" s="110">
        <f t="shared" si="2"/>
        <v>183</v>
      </c>
      <c r="C203" s="26"/>
      <c r="D203" s="26"/>
      <c r="E203" s="115"/>
      <c r="F203" s="116"/>
      <c r="G203" s="89" t="str">
        <f>+IF(AssessmentResults[[#This Row],[Evaluation submit date]]="","",YEAR(AssessmentResults[[#This Row],[Evaluation submit date]]))</f>
        <v/>
      </c>
      <c r="H203" s="89" t="str">
        <f>+IF(AssessmentResults[[#This Row],[Evaluation submit date]]="","",TEXT(AssessmentResults[[#This Row],[Evaluation submit date]],"åååå-mm"))</f>
        <v/>
      </c>
      <c r="I203" s="112"/>
      <c r="J203" s="113"/>
      <c r="K203" s="114"/>
      <c r="L203" s="114"/>
      <c r="M203" s="114"/>
      <c r="N203" s="114"/>
      <c r="O203" s="114"/>
      <c r="P203" s="114"/>
      <c r="Q203" s="114"/>
      <c r="R203" s="114"/>
      <c r="S203" s="114"/>
      <c r="T203" s="114"/>
      <c r="U203" s="114"/>
      <c r="V203" s="18"/>
      <c r="W203" s="18"/>
      <c r="X203" s="18"/>
      <c r="Y203" s="18"/>
      <c r="Z203" s="18"/>
      <c r="AA203" s="18"/>
      <c r="AB203" s="18"/>
      <c r="AC203" s="18"/>
      <c r="AD203" s="18"/>
      <c r="AE203" s="18"/>
      <c r="AF203" s="18"/>
      <c r="AG203" s="18"/>
      <c r="AH203" s="18"/>
      <c r="AI203" s="18"/>
      <c r="AJ203" s="18"/>
      <c r="AK203" s="18"/>
      <c r="AL203" s="18"/>
    </row>
    <row r="204" spans="1:38" s="4" customFormat="1" hidden="1" outlineLevel="1">
      <c r="A204" s="18"/>
      <c r="B204" s="110">
        <f t="shared" si="2"/>
        <v>184</v>
      </c>
      <c r="C204" s="26"/>
      <c r="D204" s="26"/>
      <c r="E204" s="115"/>
      <c r="F204" s="116"/>
      <c r="G204" s="89" t="str">
        <f>+IF(AssessmentResults[[#This Row],[Evaluation submit date]]="","",YEAR(AssessmentResults[[#This Row],[Evaluation submit date]]))</f>
        <v/>
      </c>
      <c r="H204" s="89" t="str">
        <f>+IF(AssessmentResults[[#This Row],[Evaluation submit date]]="","",TEXT(AssessmentResults[[#This Row],[Evaluation submit date]],"åååå-mm"))</f>
        <v/>
      </c>
      <c r="I204" s="112"/>
      <c r="J204" s="113"/>
      <c r="K204" s="114"/>
      <c r="L204" s="114"/>
      <c r="M204" s="114"/>
      <c r="N204" s="114"/>
      <c r="O204" s="114"/>
      <c r="P204" s="114"/>
      <c r="Q204" s="114"/>
      <c r="R204" s="114"/>
      <c r="S204" s="114"/>
      <c r="T204" s="114"/>
      <c r="U204" s="114"/>
      <c r="V204" s="18"/>
      <c r="W204" s="18"/>
      <c r="X204" s="18"/>
      <c r="Y204" s="18"/>
      <c r="Z204" s="18"/>
      <c r="AA204" s="18"/>
      <c r="AB204" s="18"/>
      <c r="AC204" s="18"/>
      <c r="AD204" s="18"/>
      <c r="AE204" s="18"/>
      <c r="AF204" s="18"/>
      <c r="AG204" s="18"/>
      <c r="AH204" s="18"/>
      <c r="AI204" s="18"/>
      <c r="AJ204" s="18"/>
      <c r="AK204" s="18"/>
      <c r="AL204" s="18"/>
    </row>
    <row r="205" spans="1:38" s="4" customFormat="1" hidden="1" outlineLevel="1">
      <c r="A205" s="18"/>
      <c r="B205" s="110">
        <f t="shared" si="2"/>
        <v>185</v>
      </c>
      <c r="C205" s="26"/>
      <c r="D205" s="26"/>
      <c r="E205" s="115"/>
      <c r="F205" s="116"/>
      <c r="G205" s="89" t="str">
        <f>+IF(AssessmentResults[[#This Row],[Evaluation submit date]]="","",YEAR(AssessmentResults[[#This Row],[Evaluation submit date]]))</f>
        <v/>
      </c>
      <c r="H205" s="89" t="str">
        <f>+IF(AssessmentResults[[#This Row],[Evaluation submit date]]="","",TEXT(AssessmentResults[[#This Row],[Evaluation submit date]],"åååå-mm"))</f>
        <v/>
      </c>
      <c r="I205" s="112"/>
      <c r="J205" s="113"/>
      <c r="K205" s="114"/>
      <c r="L205" s="114"/>
      <c r="M205" s="114"/>
      <c r="N205" s="114"/>
      <c r="O205" s="114"/>
      <c r="P205" s="114"/>
      <c r="Q205" s="114"/>
      <c r="R205" s="114"/>
      <c r="S205" s="114"/>
      <c r="T205" s="114"/>
      <c r="U205" s="114"/>
      <c r="V205" s="18"/>
      <c r="W205" s="18"/>
      <c r="X205" s="18"/>
      <c r="Y205" s="18"/>
      <c r="Z205" s="18"/>
      <c r="AA205" s="18"/>
      <c r="AB205" s="18"/>
      <c r="AC205" s="18"/>
      <c r="AD205" s="18"/>
      <c r="AE205" s="18"/>
      <c r="AF205" s="18"/>
      <c r="AG205" s="18"/>
      <c r="AH205" s="18"/>
      <c r="AI205" s="18"/>
      <c r="AJ205" s="18"/>
      <c r="AK205" s="18"/>
      <c r="AL205" s="18"/>
    </row>
    <row r="206" spans="1:38" s="4" customFormat="1" hidden="1" outlineLevel="1">
      <c r="A206" s="18"/>
      <c r="B206" s="110">
        <f t="shared" si="2"/>
        <v>186</v>
      </c>
      <c r="C206" s="26"/>
      <c r="D206" s="26"/>
      <c r="E206" s="115"/>
      <c r="F206" s="116"/>
      <c r="G206" s="89" t="str">
        <f>+IF(AssessmentResults[[#This Row],[Evaluation submit date]]="","",YEAR(AssessmentResults[[#This Row],[Evaluation submit date]]))</f>
        <v/>
      </c>
      <c r="H206" s="89" t="str">
        <f>+IF(AssessmentResults[[#This Row],[Evaluation submit date]]="","",TEXT(AssessmentResults[[#This Row],[Evaluation submit date]],"åååå-mm"))</f>
        <v/>
      </c>
      <c r="I206" s="112"/>
      <c r="J206" s="113"/>
      <c r="K206" s="114"/>
      <c r="L206" s="114"/>
      <c r="M206" s="114"/>
      <c r="N206" s="114"/>
      <c r="O206" s="114"/>
      <c r="P206" s="114"/>
      <c r="Q206" s="114"/>
      <c r="R206" s="114"/>
      <c r="S206" s="114"/>
      <c r="T206" s="114"/>
      <c r="U206" s="114"/>
      <c r="V206" s="18"/>
      <c r="W206" s="18"/>
      <c r="X206" s="18"/>
      <c r="Y206" s="18"/>
      <c r="Z206" s="18"/>
      <c r="AA206" s="18"/>
      <c r="AB206" s="18"/>
      <c r="AC206" s="18"/>
      <c r="AD206" s="18"/>
      <c r="AE206" s="18"/>
      <c r="AF206" s="18"/>
      <c r="AG206" s="18"/>
      <c r="AH206" s="18"/>
      <c r="AI206" s="18"/>
      <c r="AJ206" s="18"/>
      <c r="AK206" s="18"/>
      <c r="AL206" s="18"/>
    </row>
    <row r="207" spans="1:38" s="4" customFormat="1" hidden="1" outlineLevel="1">
      <c r="A207" s="18"/>
      <c r="B207" s="110">
        <f t="shared" si="2"/>
        <v>187</v>
      </c>
      <c r="C207" s="26"/>
      <c r="D207" s="26"/>
      <c r="E207" s="115"/>
      <c r="F207" s="116"/>
      <c r="G207" s="89" t="str">
        <f>+IF(AssessmentResults[[#This Row],[Evaluation submit date]]="","",YEAR(AssessmentResults[[#This Row],[Evaluation submit date]]))</f>
        <v/>
      </c>
      <c r="H207" s="89" t="str">
        <f>+IF(AssessmentResults[[#This Row],[Evaluation submit date]]="","",TEXT(AssessmentResults[[#This Row],[Evaluation submit date]],"åååå-mm"))</f>
        <v/>
      </c>
      <c r="I207" s="112"/>
      <c r="J207" s="113"/>
      <c r="K207" s="114"/>
      <c r="L207" s="114"/>
      <c r="M207" s="114"/>
      <c r="N207" s="114"/>
      <c r="O207" s="114"/>
      <c r="P207" s="114"/>
      <c r="Q207" s="114"/>
      <c r="R207" s="114"/>
      <c r="S207" s="114"/>
      <c r="T207" s="114"/>
      <c r="U207" s="114"/>
      <c r="V207" s="18"/>
      <c r="W207" s="18"/>
      <c r="X207" s="18"/>
      <c r="Y207" s="18"/>
      <c r="Z207" s="18"/>
      <c r="AA207" s="18"/>
      <c r="AB207" s="18"/>
      <c r="AC207" s="18"/>
      <c r="AD207" s="18"/>
      <c r="AE207" s="18"/>
      <c r="AF207" s="18"/>
      <c r="AG207" s="18"/>
      <c r="AH207" s="18"/>
      <c r="AI207" s="18"/>
      <c r="AJ207" s="18"/>
      <c r="AK207" s="18"/>
      <c r="AL207" s="18"/>
    </row>
    <row r="208" spans="1:38" s="4" customFormat="1" hidden="1" outlineLevel="1">
      <c r="A208" s="18"/>
      <c r="B208" s="110">
        <f t="shared" si="2"/>
        <v>188</v>
      </c>
      <c r="C208" s="26"/>
      <c r="D208" s="26"/>
      <c r="E208" s="115"/>
      <c r="F208" s="116"/>
      <c r="G208" s="89" t="str">
        <f>+IF(AssessmentResults[[#This Row],[Evaluation submit date]]="","",YEAR(AssessmentResults[[#This Row],[Evaluation submit date]]))</f>
        <v/>
      </c>
      <c r="H208" s="89" t="str">
        <f>+IF(AssessmentResults[[#This Row],[Evaluation submit date]]="","",TEXT(AssessmentResults[[#This Row],[Evaluation submit date]],"åååå-mm"))</f>
        <v/>
      </c>
      <c r="I208" s="112"/>
      <c r="J208" s="113"/>
      <c r="K208" s="114"/>
      <c r="L208" s="114"/>
      <c r="M208" s="114"/>
      <c r="N208" s="114"/>
      <c r="O208" s="114"/>
      <c r="P208" s="114"/>
      <c r="Q208" s="114"/>
      <c r="R208" s="114"/>
      <c r="S208" s="114"/>
      <c r="T208" s="114"/>
      <c r="U208" s="114"/>
      <c r="V208" s="18"/>
      <c r="W208" s="18"/>
      <c r="X208" s="18"/>
      <c r="Y208" s="18"/>
      <c r="Z208" s="18"/>
      <c r="AA208" s="18"/>
      <c r="AB208" s="18"/>
      <c r="AC208" s="18"/>
      <c r="AD208" s="18"/>
      <c r="AE208" s="18"/>
      <c r="AF208" s="18"/>
      <c r="AG208" s="18"/>
      <c r="AH208" s="18"/>
      <c r="AI208" s="18"/>
      <c r="AJ208" s="18"/>
      <c r="AK208" s="18"/>
      <c r="AL208" s="18"/>
    </row>
    <row r="209" spans="1:38" s="4" customFormat="1" hidden="1" outlineLevel="1">
      <c r="A209" s="18"/>
      <c r="B209" s="110">
        <f t="shared" si="2"/>
        <v>189</v>
      </c>
      <c r="C209" s="26"/>
      <c r="D209" s="26"/>
      <c r="E209" s="115"/>
      <c r="F209" s="116"/>
      <c r="G209" s="89" t="str">
        <f>+IF(AssessmentResults[[#This Row],[Evaluation submit date]]="","",YEAR(AssessmentResults[[#This Row],[Evaluation submit date]]))</f>
        <v/>
      </c>
      <c r="H209" s="89" t="str">
        <f>+IF(AssessmentResults[[#This Row],[Evaluation submit date]]="","",TEXT(AssessmentResults[[#This Row],[Evaluation submit date]],"åååå-mm"))</f>
        <v/>
      </c>
      <c r="I209" s="112"/>
      <c r="J209" s="113"/>
      <c r="K209" s="114"/>
      <c r="L209" s="114"/>
      <c r="M209" s="114"/>
      <c r="N209" s="114"/>
      <c r="O209" s="114"/>
      <c r="P209" s="114"/>
      <c r="Q209" s="114"/>
      <c r="R209" s="114"/>
      <c r="S209" s="114"/>
      <c r="T209" s="114"/>
      <c r="U209" s="114"/>
      <c r="V209" s="18"/>
      <c r="W209" s="18"/>
      <c r="X209" s="18"/>
      <c r="Y209" s="18"/>
      <c r="Z209" s="18"/>
      <c r="AA209" s="18"/>
      <c r="AB209" s="18"/>
      <c r="AC209" s="18"/>
      <c r="AD209" s="18"/>
      <c r="AE209" s="18"/>
      <c r="AF209" s="18"/>
      <c r="AG209" s="18"/>
      <c r="AH209" s="18"/>
      <c r="AI209" s="18"/>
      <c r="AJ209" s="18"/>
      <c r="AK209" s="18"/>
      <c r="AL209" s="18"/>
    </row>
    <row r="210" spans="1:38" s="4" customFormat="1" hidden="1" outlineLevel="1">
      <c r="A210" s="18"/>
      <c r="B210" s="110">
        <f t="shared" si="2"/>
        <v>190</v>
      </c>
      <c r="C210" s="26"/>
      <c r="D210" s="26"/>
      <c r="E210" s="115"/>
      <c r="F210" s="116"/>
      <c r="G210" s="89" t="str">
        <f>+IF(AssessmentResults[[#This Row],[Evaluation submit date]]="","",YEAR(AssessmentResults[[#This Row],[Evaluation submit date]]))</f>
        <v/>
      </c>
      <c r="H210" s="89" t="str">
        <f>+IF(AssessmentResults[[#This Row],[Evaluation submit date]]="","",TEXT(AssessmentResults[[#This Row],[Evaluation submit date]],"åååå-mm"))</f>
        <v/>
      </c>
      <c r="I210" s="112"/>
      <c r="J210" s="113"/>
      <c r="K210" s="114"/>
      <c r="L210" s="114"/>
      <c r="M210" s="114"/>
      <c r="N210" s="114"/>
      <c r="O210" s="114"/>
      <c r="P210" s="114"/>
      <c r="Q210" s="114"/>
      <c r="R210" s="114"/>
      <c r="S210" s="114"/>
      <c r="T210" s="114"/>
      <c r="U210" s="114"/>
      <c r="V210" s="18"/>
      <c r="W210" s="18"/>
      <c r="X210" s="18"/>
      <c r="Y210" s="18"/>
      <c r="Z210" s="18"/>
      <c r="AA210" s="18"/>
      <c r="AB210" s="18"/>
      <c r="AC210" s="18"/>
      <c r="AD210" s="18"/>
      <c r="AE210" s="18"/>
      <c r="AF210" s="18"/>
      <c r="AG210" s="18"/>
      <c r="AH210" s="18"/>
      <c r="AI210" s="18"/>
      <c r="AJ210" s="18"/>
      <c r="AK210" s="18"/>
      <c r="AL210" s="18"/>
    </row>
    <row r="211" spans="1:38" s="4" customFormat="1" hidden="1" outlineLevel="1">
      <c r="A211" s="18"/>
      <c r="B211" s="110">
        <f t="shared" si="2"/>
        <v>191</v>
      </c>
      <c r="C211" s="26"/>
      <c r="D211" s="26"/>
      <c r="E211" s="115"/>
      <c r="F211" s="116"/>
      <c r="G211" s="89" t="str">
        <f>+IF(AssessmentResults[[#This Row],[Evaluation submit date]]="","",YEAR(AssessmentResults[[#This Row],[Evaluation submit date]]))</f>
        <v/>
      </c>
      <c r="H211" s="89" t="str">
        <f>+IF(AssessmentResults[[#This Row],[Evaluation submit date]]="","",TEXT(AssessmentResults[[#This Row],[Evaluation submit date]],"åååå-mm"))</f>
        <v/>
      </c>
      <c r="I211" s="112"/>
      <c r="J211" s="113"/>
      <c r="K211" s="114"/>
      <c r="L211" s="114"/>
      <c r="M211" s="114"/>
      <c r="N211" s="114"/>
      <c r="O211" s="114"/>
      <c r="P211" s="114"/>
      <c r="Q211" s="114"/>
      <c r="R211" s="114"/>
      <c r="S211" s="114"/>
      <c r="T211" s="114"/>
      <c r="U211" s="114"/>
      <c r="V211" s="18"/>
      <c r="W211" s="18"/>
      <c r="X211" s="18"/>
      <c r="Y211" s="18"/>
      <c r="Z211" s="18"/>
      <c r="AA211" s="18"/>
      <c r="AB211" s="18"/>
      <c r="AC211" s="18"/>
      <c r="AD211" s="18"/>
      <c r="AE211" s="18"/>
      <c r="AF211" s="18"/>
      <c r="AG211" s="18"/>
      <c r="AH211" s="18"/>
      <c r="AI211" s="18"/>
      <c r="AJ211" s="18"/>
      <c r="AK211" s="18"/>
      <c r="AL211" s="18"/>
    </row>
    <row r="212" spans="1:38" s="4" customFormat="1" hidden="1" outlineLevel="1">
      <c r="A212" s="18"/>
      <c r="B212" s="110">
        <f t="shared" si="2"/>
        <v>192</v>
      </c>
      <c r="C212" s="26"/>
      <c r="D212" s="26"/>
      <c r="E212" s="115"/>
      <c r="F212" s="116"/>
      <c r="G212" s="89" t="str">
        <f>+IF(AssessmentResults[[#This Row],[Evaluation submit date]]="","",YEAR(AssessmentResults[[#This Row],[Evaluation submit date]]))</f>
        <v/>
      </c>
      <c r="H212" s="89" t="str">
        <f>+IF(AssessmentResults[[#This Row],[Evaluation submit date]]="","",TEXT(AssessmentResults[[#This Row],[Evaluation submit date]],"åååå-mm"))</f>
        <v/>
      </c>
      <c r="I212" s="112"/>
      <c r="J212" s="113"/>
      <c r="K212" s="114"/>
      <c r="L212" s="114"/>
      <c r="M212" s="114"/>
      <c r="N212" s="114"/>
      <c r="O212" s="114"/>
      <c r="P212" s="114"/>
      <c r="Q212" s="114"/>
      <c r="R212" s="114"/>
      <c r="S212" s="114"/>
      <c r="T212" s="114"/>
      <c r="U212" s="114"/>
      <c r="V212" s="18"/>
      <c r="W212" s="18"/>
      <c r="X212" s="18"/>
      <c r="Y212" s="18"/>
      <c r="Z212" s="18"/>
      <c r="AA212" s="18"/>
      <c r="AB212" s="18"/>
      <c r="AC212" s="18"/>
      <c r="AD212" s="18"/>
      <c r="AE212" s="18"/>
      <c r="AF212" s="18"/>
      <c r="AG212" s="18"/>
      <c r="AH212" s="18"/>
      <c r="AI212" s="18"/>
      <c r="AJ212" s="18"/>
      <c r="AK212" s="18"/>
      <c r="AL212" s="18"/>
    </row>
    <row r="213" spans="1:38" s="4" customFormat="1" hidden="1" outlineLevel="1">
      <c r="A213" s="18"/>
      <c r="B213" s="110">
        <f t="shared" si="2"/>
        <v>193</v>
      </c>
      <c r="C213" s="26"/>
      <c r="D213" s="26"/>
      <c r="E213" s="115"/>
      <c r="F213" s="116"/>
      <c r="G213" s="89" t="str">
        <f>+IF(AssessmentResults[[#This Row],[Evaluation submit date]]="","",YEAR(AssessmentResults[[#This Row],[Evaluation submit date]]))</f>
        <v/>
      </c>
      <c r="H213" s="89" t="str">
        <f>+IF(AssessmentResults[[#This Row],[Evaluation submit date]]="","",TEXT(AssessmentResults[[#This Row],[Evaluation submit date]],"åååå-mm"))</f>
        <v/>
      </c>
      <c r="I213" s="112"/>
      <c r="J213" s="113"/>
      <c r="K213" s="114"/>
      <c r="L213" s="114"/>
      <c r="M213" s="114"/>
      <c r="N213" s="114"/>
      <c r="O213" s="114"/>
      <c r="P213" s="114"/>
      <c r="Q213" s="114"/>
      <c r="R213" s="114"/>
      <c r="S213" s="114"/>
      <c r="T213" s="114"/>
      <c r="U213" s="114"/>
      <c r="V213" s="18"/>
      <c r="W213" s="18"/>
      <c r="X213" s="18"/>
      <c r="Y213" s="18"/>
      <c r="Z213" s="18"/>
      <c r="AA213" s="18"/>
      <c r="AB213" s="18"/>
      <c r="AC213" s="18"/>
      <c r="AD213" s="18"/>
      <c r="AE213" s="18"/>
      <c r="AF213" s="18"/>
      <c r="AG213" s="18"/>
      <c r="AH213" s="18"/>
      <c r="AI213" s="18"/>
      <c r="AJ213" s="18"/>
      <c r="AK213" s="18"/>
      <c r="AL213" s="18"/>
    </row>
    <row r="214" spans="1:38" s="4" customFormat="1" hidden="1" outlineLevel="1">
      <c r="A214" s="18"/>
      <c r="B214" s="110">
        <f t="shared" si="2"/>
        <v>194</v>
      </c>
      <c r="C214" s="26"/>
      <c r="D214" s="26"/>
      <c r="E214" s="115"/>
      <c r="F214" s="116"/>
      <c r="G214" s="89" t="str">
        <f>+IF(AssessmentResults[[#This Row],[Evaluation submit date]]="","",YEAR(AssessmentResults[[#This Row],[Evaluation submit date]]))</f>
        <v/>
      </c>
      <c r="H214" s="89" t="str">
        <f>+IF(AssessmentResults[[#This Row],[Evaluation submit date]]="","",TEXT(AssessmentResults[[#This Row],[Evaluation submit date]],"åååå-mm"))</f>
        <v/>
      </c>
      <c r="I214" s="112"/>
      <c r="J214" s="113"/>
      <c r="K214" s="114"/>
      <c r="L214" s="114"/>
      <c r="M214" s="114"/>
      <c r="N214" s="114"/>
      <c r="O214" s="114"/>
      <c r="P214" s="114"/>
      <c r="Q214" s="114"/>
      <c r="R214" s="114"/>
      <c r="S214" s="114"/>
      <c r="T214" s="114"/>
      <c r="U214" s="114"/>
      <c r="V214" s="18"/>
      <c r="W214" s="18"/>
      <c r="X214" s="18"/>
      <c r="Y214" s="18"/>
      <c r="Z214" s="18"/>
      <c r="AA214" s="18"/>
      <c r="AB214" s="18"/>
      <c r="AC214" s="18"/>
      <c r="AD214" s="18"/>
      <c r="AE214" s="18"/>
      <c r="AF214" s="18"/>
      <c r="AG214" s="18"/>
      <c r="AH214" s="18"/>
      <c r="AI214" s="18"/>
      <c r="AJ214" s="18"/>
      <c r="AK214" s="18"/>
      <c r="AL214" s="18"/>
    </row>
    <row r="215" spans="1:38" s="4" customFormat="1" hidden="1" outlineLevel="1">
      <c r="A215" s="18"/>
      <c r="B215" s="110">
        <f t="shared" ref="B215:B220" si="3">+B214+1</f>
        <v>195</v>
      </c>
      <c r="C215" s="26"/>
      <c r="D215" s="26"/>
      <c r="E215" s="115"/>
      <c r="F215" s="116"/>
      <c r="G215" s="89" t="str">
        <f>+IF(AssessmentResults[[#This Row],[Evaluation submit date]]="","",YEAR(AssessmentResults[[#This Row],[Evaluation submit date]]))</f>
        <v/>
      </c>
      <c r="H215" s="89" t="str">
        <f>+IF(AssessmentResults[[#This Row],[Evaluation submit date]]="","",TEXT(AssessmentResults[[#This Row],[Evaluation submit date]],"åååå-mm"))</f>
        <v/>
      </c>
      <c r="I215" s="112"/>
      <c r="J215" s="113"/>
      <c r="K215" s="114"/>
      <c r="L215" s="114"/>
      <c r="M215" s="114"/>
      <c r="N215" s="114"/>
      <c r="O215" s="114"/>
      <c r="P215" s="114"/>
      <c r="Q215" s="114"/>
      <c r="R215" s="114"/>
      <c r="S215" s="114"/>
      <c r="T215" s="114"/>
      <c r="U215" s="114"/>
      <c r="V215" s="18"/>
      <c r="W215" s="18"/>
      <c r="X215" s="18"/>
      <c r="Y215" s="18"/>
      <c r="Z215" s="18"/>
      <c r="AA215" s="18"/>
      <c r="AB215" s="18"/>
      <c r="AC215" s="18"/>
      <c r="AD215" s="18"/>
      <c r="AE215" s="18"/>
      <c r="AF215" s="18"/>
      <c r="AG215" s="18"/>
      <c r="AH215" s="18"/>
      <c r="AI215" s="18"/>
      <c r="AJ215" s="18"/>
      <c r="AK215" s="18"/>
      <c r="AL215" s="18"/>
    </row>
    <row r="216" spans="1:38" s="4" customFormat="1" hidden="1" outlineLevel="1">
      <c r="A216" s="18"/>
      <c r="B216" s="110">
        <f t="shared" si="3"/>
        <v>196</v>
      </c>
      <c r="C216" s="26"/>
      <c r="D216" s="26"/>
      <c r="E216" s="115"/>
      <c r="F216" s="116"/>
      <c r="G216" s="89" t="str">
        <f>+IF(AssessmentResults[[#This Row],[Evaluation submit date]]="","",YEAR(AssessmentResults[[#This Row],[Evaluation submit date]]))</f>
        <v/>
      </c>
      <c r="H216" s="89" t="str">
        <f>+IF(AssessmentResults[[#This Row],[Evaluation submit date]]="","",TEXT(AssessmentResults[[#This Row],[Evaluation submit date]],"åååå-mm"))</f>
        <v/>
      </c>
      <c r="I216" s="112"/>
      <c r="J216" s="113"/>
      <c r="K216" s="114"/>
      <c r="L216" s="114"/>
      <c r="M216" s="114"/>
      <c r="N216" s="114"/>
      <c r="O216" s="114"/>
      <c r="P216" s="114"/>
      <c r="Q216" s="114"/>
      <c r="R216" s="114"/>
      <c r="S216" s="114"/>
      <c r="T216" s="114"/>
      <c r="U216" s="114"/>
      <c r="V216" s="18"/>
      <c r="W216" s="18"/>
      <c r="X216" s="18"/>
      <c r="Y216" s="18"/>
      <c r="Z216" s="18"/>
      <c r="AA216" s="18"/>
      <c r="AB216" s="18"/>
      <c r="AC216" s="18"/>
      <c r="AD216" s="18"/>
      <c r="AE216" s="18"/>
      <c r="AF216" s="18"/>
      <c r="AG216" s="18"/>
      <c r="AH216" s="18"/>
      <c r="AI216" s="18"/>
      <c r="AJ216" s="18"/>
      <c r="AK216" s="18"/>
      <c r="AL216" s="18"/>
    </row>
    <row r="217" spans="1:38" s="4" customFormat="1" hidden="1" outlineLevel="1">
      <c r="A217" s="18"/>
      <c r="B217" s="110">
        <f t="shared" si="3"/>
        <v>197</v>
      </c>
      <c r="C217" s="26"/>
      <c r="D217" s="26"/>
      <c r="E217" s="115"/>
      <c r="F217" s="116"/>
      <c r="G217" s="89" t="str">
        <f>+IF(AssessmentResults[[#This Row],[Evaluation submit date]]="","",YEAR(AssessmentResults[[#This Row],[Evaluation submit date]]))</f>
        <v/>
      </c>
      <c r="H217" s="89" t="str">
        <f>+IF(AssessmentResults[[#This Row],[Evaluation submit date]]="","",TEXT(AssessmentResults[[#This Row],[Evaluation submit date]],"åååå-mm"))</f>
        <v/>
      </c>
      <c r="I217" s="112"/>
      <c r="J217" s="113"/>
      <c r="K217" s="114"/>
      <c r="L217" s="114"/>
      <c r="M217" s="114"/>
      <c r="N217" s="114"/>
      <c r="O217" s="114"/>
      <c r="P217" s="114"/>
      <c r="Q217" s="114"/>
      <c r="R217" s="114"/>
      <c r="S217" s="114"/>
      <c r="T217" s="114"/>
      <c r="U217" s="114"/>
      <c r="V217" s="18"/>
      <c r="W217" s="18"/>
      <c r="X217" s="18"/>
      <c r="Y217" s="18"/>
      <c r="Z217" s="18"/>
      <c r="AA217" s="18"/>
      <c r="AB217" s="18"/>
      <c r="AC217" s="18"/>
      <c r="AD217" s="18"/>
      <c r="AE217" s="18"/>
      <c r="AF217" s="18"/>
      <c r="AG217" s="18"/>
      <c r="AH217" s="18"/>
      <c r="AI217" s="18"/>
      <c r="AJ217" s="18"/>
      <c r="AK217" s="18"/>
      <c r="AL217" s="18"/>
    </row>
    <row r="218" spans="1:38" s="4" customFormat="1" hidden="1" outlineLevel="1">
      <c r="A218" s="18"/>
      <c r="B218" s="110">
        <f t="shared" si="3"/>
        <v>198</v>
      </c>
      <c r="C218" s="26"/>
      <c r="D218" s="26"/>
      <c r="E218" s="115"/>
      <c r="F218" s="116"/>
      <c r="G218" s="89" t="str">
        <f>+IF(AssessmentResults[[#This Row],[Evaluation submit date]]="","",YEAR(AssessmentResults[[#This Row],[Evaluation submit date]]))</f>
        <v/>
      </c>
      <c r="H218" s="89" t="str">
        <f>+IF(AssessmentResults[[#This Row],[Evaluation submit date]]="","",TEXT(AssessmentResults[[#This Row],[Evaluation submit date]],"åååå-mm"))</f>
        <v/>
      </c>
      <c r="I218" s="112"/>
      <c r="J218" s="113"/>
      <c r="K218" s="114"/>
      <c r="L218" s="114"/>
      <c r="M218" s="114"/>
      <c r="N218" s="114"/>
      <c r="O218" s="114"/>
      <c r="P218" s="114"/>
      <c r="Q218" s="114"/>
      <c r="R218" s="114"/>
      <c r="S218" s="114"/>
      <c r="T218" s="114"/>
      <c r="U218" s="114"/>
      <c r="V218" s="18"/>
      <c r="W218" s="18"/>
      <c r="X218" s="18"/>
      <c r="Y218" s="18"/>
      <c r="Z218" s="18"/>
      <c r="AA218" s="18"/>
      <c r="AB218" s="18"/>
      <c r="AC218" s="18"/>
      <c r="AD218" s="18"/>
      <c r="AE218" s="18"/>
      <c r="AF218" s="18"/>
      <c r="AG218" s="18"/>
      <c r="AH218" s="18"/>
      <c r="AI218" s="18"/>
      <c r="AJ218" s="18"/>
      <c r="AK218" s="18"/>
      <c r="AL218" s="18"/>
    </row>
    <row r="219" spans="1:38" s="4" customFormat="1" hidden="1" outlineLevel="1">
      <c r="A219" s="18"/>
      <c r="B219" s="110">
        <f t="shared" si="3"/>
        <v>199</v>
      </c>
      <c r="C219" s="26"/>
      <c r="D219" s="26"/>
      <c r="E219" s="115"/>
      <c r="F219" s="116"/>
      <c r="G219" s="89" t="str">
        <f>+IF(AssessmentResults[[#This Row],[Evaluation submit date]]="","",YEAR(AssessmentResults[[#This Row],[Evaluation submit date]]))</f>
        <v/>
      </c>
      <c r="H219" s="89" t="str">
        <f>+IF(AssessmentResults[[#This Row],[Evaluation submit date]]="","",TEXT(AssessmentResults[[#This Row],[Evaluation submit date]],"åååå-mm"))</f>
        <v/>
      </c>
      <c r="I219" s="112"/>
      <c r="J219" s="113"/>
      <c r="K219" s="114"/>
      <c r="L219" s="114"/>
      <c r="M219" s="114"/>
      <c r="N219" s="114"/>
      <c r="O219" s="114"/>
      <c r="P219" s="114"/>
      <c r="Q219" s="114"/>
      <c r="R219" s="114"/>
      <c r="S219" s="114"/>
      <c r="T219" s="114"/>
      <c r="U219" s="114"/>
      <c r="V219" s="18"/>
      <c r="W219" s="18"/>
      <c r="X219" s="18"/>
      <c r="Y219" s="18"/>
      <c r="Z219" s="18"/>
      <c r="AA219" s="18"/>
      <c r="AB219" s="18"/>
      <c r="AC219" s="18"/>
      <c r="AD219" s="18"/>
      <c r="AE219" s="18"/>
      <c r="AF219" s="18"/>
      <c r="AG219" s="18"/>
      <c r="AH219" s="18"/>
      <c r="AI219" s="18"/>
      <c r="AJ219" s="18"/>
      <c r="AK219" s="18"/>
      <c r="AL219" s="18"/>
    </row>
    <row r="220" spans="1:38" s="4" customFormat="1" hidden="1" outlineLevel="1">
      <c r="A220" s="18"/>
      <c r="B220" s="110">
        <f t="shared" si="3"/>
        <v>200</v>
      </c>
      <c r="C220" s="26"/>
      <c r="D220" s="26"/>
      <c r="E220" s="115"/>
      <c r="F220" s="116"/>
      <c r="G220" s="89" t="str">
        <f>+IF(AssessmentResults[[#This Row],[Evaluation submit date]]="","",YEAR(AssessmentResults[[#This Row],[Evaluation submit date]]))</f>
        <v/>
      </c>
      <c r="H220" s="89" t="str">
        <f>+IF(AssessmentResults[[#This Row],[Evaluation submit date]]="","",TEXT(AssessmentResults[[#This Row],[Evaluation submit date]],"åååå-mm"))</f>
        <v/>
      </c>
      <c r="I220" s="112"/>
      <c r="J220" s="113"/>
      <c r="K220" s="114"/>
      <c r="L220" s="114"/>
      <c r="M220" s="114"/>
      <c r="N220" s="114"/>
      <c r="O220" s="114"/>
      <c r="P220" s="114"/>
      <c r="Q220" s="114"/>
      <c r="R220" s="114"/>
      <c r="S220" s="114"/>
      <c r="T220" s="114"/>
      <c r="U220" s="114"/>
      <c r="V220" s="18"/>
      <c r="W220" s="18"/>
      <c r="X220" s="18"/>
      <c r="Y220" s="18"/>
      <c r="Z220" s="18"/>
      <c r="AA220" s="18"/>
      <c r="AB220" s="18"/>
      <c r="AC220" s="18"/>
      <c r="AD220" s="18"/>
      <c r="AE220" s="18"/>
      <c r="AF220" s="18"/>
      <c r="AG220" s="18"/>
      <c r="AH220" s="18"/>
      <c r="AI220" s="18"/>
      <c r="AJ220" s="18"/>
      <c r="AK220" s="18"/>
      <c r="AL220" s="18"/>
    </row>
    <row r="221" spans="1:38" s="4" customFormat="1" collapsed="1">
      <c r="A221" s="18"/>
      <c r="B221" s="117" t="s">
        <v>74</v>
      </c>
      <c r="C221" s="118"/>
      <c r="D221" s="119"/>
      <c r="E221" s="119"/>
      <c r="F221" s="120"/>
      <c r="G221" s="121"/>
      <c r="H221" s="121"/>
      <c r="I221" s="98">
        <f>IFERROR(SUBTOTAL(101,AssessmentResults[Overall, how happy are you with the supplier?]),"")</f>
        <v>3.1818181818181817</v>
      </c>
      <c r="J221" s="98" t="str">
        <f>IFERROR(SUBTOTAL(101,AssessmentResults[Any feedback you would like to share about the supplier?]),"")</f>
        <v/>
      </c>
      <c r="K221" s="98">
        <f>IFERROR(SUBTOTAL(101,AssessmentResults[How satisfied are you with the prices of the goods/services delivered by the supplier? ]),"")</f>
        <v>2.9090909090909092</v>
      </c>
      <c r="L221" s="98">
        <f>IFERROR(SUBTOTAL(101,AssessmentResults[How satisfied are you with the quality of the goods/services delivered by the supplier?]),"")</f>
        <v>2.6363636363636362</v>
      </c>
      <c r="M221" s="98" t="str">
        <f>IFERROR(SUBTOTAL(101,AssessmentResults[Does the supplier deliver their goods/services as according to specifications? ]),"")</f>
        <v/>
      </c>
      <c r="N221" s="98" t="str">
        <f>IFERROR(SUBTOTAL(101,AssessmentResults[Does the supplier deliver goods without damage? ]),"")</f>
        <v/>
      </c>
      <c r="O221" s="98">
        <f>IFERROR(SUBTOTAL(101,AssessmentResults[How satisfied are you with the delivery time the supplier provides?]),"")</f>
        <v>3</v>
      </c>
      <c r="P221" s="98" t="str">
        <f>IFERROR(SUBTOTAL(101,AssessmentResults[Does the supplier deliver the agreed quantity when buying goods?]),"")</f>
        <v/>
      </c>
      <c r="Q221" s="98" t="str">
        <f>IFERROR(SUBTOTAL(101,AssessmentResults[Does the supplier deliver its goods/services within the agreed time? ]),"")</f>
        <v/>
      </c>
      <c r="R221" s="98">
        <f>IFERROR(SUBTOTAL(101,AssessmentResults[How satisfied are you with the communication with the supplier?]),"")</f>
        <v>3</v>
      </c>
      <c r="S221" s="98">
        <f>IFERROR(SUBTOTAL(101,AssessmentResults[How comfortable are you with the suppliers Code of Conduct?]),"")</f>
        <v>2.3636363636363638</v>
      </c>
      <c r="T221" s="98">
        <f>IFERROR(SUBTOTAL(101,AssessmentResults[Is the supplier adhering to rules and regulations?]),"")</f>
        <v>2.3636363636363638</v>
      </c>
      <c r="U221" s="98">
        <f>IFERROR(SUBTOTAL(101,AssessmentResults[Are the workers at the suppliers given fair payment and treatment?]),"")</f>
        <v>2.7272727272727271</v>
      </c>
      <c r="V221" s="18"/>
      <c r="W221" s="18"/>
      <c r="X221" s="18"/>
      <c r="Y221" s="18"/>
      <c r="Z221" s="18"/>
      <c r="AA221" s="18"/>
      <c r="AB221" s="18"/>
      <c r="AC221" s="18"/>
      <c r="AD221" s="18"/>
      <c r="AE221" s="18"/>
      <c r="AF221" s="18"/>
      <c r="AG221" s="18"/>
      <c r="AH221" s="18"/>
      <c r="AI221" s="18"/>
      <c r="AJ221" s="18"/>
      <c r="AK221" s="18"/>
      <c r="AL221" s="18"/>
    </row>
    <row r="222" spans="1:38" s="9" customFormat="1">
      <c r="A222" s="122"/>
      <c r="B222" s="21"/>
      <c r="C222" s="18"/>
      <c r="D222" s="18"/>
      <c r="E222" s="18"/>
      <c r="F222" s="18"/>
      <c r="G222" s="18"/>
      <c r="H222" s="18"/>
      <c r="I222" s="40"/>
      <c r="J222" s="40"/>
      <c r="K222" s="40"/>
      <c r="L222" s="40"/>
      <c r="M222" s="40"/>
      <c r="N222" s="40"/>
      <c r="O222" s="40"/>
      <c r="P222" s="40"/>
      <c r="Q222" s="18"/>
      <c r="R222" s="40"/>
      <c r="S222" s="40"/>
      <c r="T222" s="40"/>
      <c r="U222" s="40"/>
      <c r="V222" s="122"/>
      <c r="W222" s="122"/>
      <c r="X222" s="122"/>
      <c r="Y222" s="122"/>
      <c r="Z222" s="122"/>
      <c r="AA222" s="122"/>
      <c r="AB222" s="122"/>
      <c r="AC222" s="122"/>
      <c r="AD222" s="122"/>
      <c r="AE222" s="122"/>
      <c r="AF222" s="122"/>
      <c r="AG222" s="122"/>
      <c r="AH222" s="122"/>
      <c r="AI222" s="122"/>
      <c r="AJ222" s="122"/>
      <c r="AK222" s="122"/>
      <c r="AL222" s="122"/>
    </row>
    <row r="223" spans="1:38" s="4" customFormat="1">
      <c r="A223" s="18"/>
      <c r="B223" s="21"/>
      <c r="C223" s="18"/>
      <c r="D223" s="18"/>
      <c r="E223" s="18"/>
      <c r="F223" s="18"/>
      <c r="G223" s="18"/>
      <c r="H223" s="18"/>
      <c r="I223" s="40"/>
      <c r="J223" s="40"/>
      <c r="K223" s="40"/>
      <c r="L223" s="40"/>
      <c r="M223" s="40"/>
      <c r="N223" s="40"/>
      <c r="O223" s="40"/>
      <c r="P223" s="40"/>
      <c r="Q223" s="18"/>
      <c r="R223" s="40"/>
      <c r="S223" s="40"/>
      <c r="T223" s="40"/>
      <c r="U223" s="40"/>
      <c r="V223" s="40"/>
      <c r="W223" s="40"/>
      <c r="X223" s="18"/>
      <c r="Y223" s="18"/>
      <c r="Z223" s="18"/>
      <c r="AA223" s="18"/>
      <c r="AB223" s="18"/>
      <c r="AC223" s="18"/>
      <c r="AD223" s="18"/>
      <c r="AE223" s="18"/>
      <c r="AF223" s="18"/>
      <c r="AG223" s="18"/>
      <c r="AH223" s="18"/>
      <c r="AI223" s="18"/>
      <c r="AJ223" s="18"/>
      <c r="AK223" s="18"/>
      <c r="AL223" s="18"/>
    </row>
  </sheetData>
  <mergeCells count="1">
    <mergeCell ref="B2:J2"/>
  </mergeCells>
  <phoneticPr fontId="5" type="noConversion"/>
  <dataValidations count="1">
    <dataValidation allowBlank="1" showInputMessage="1" showErrorMessage="1" errorTitle="Select score from the list" promptTitle="Scoring from 1 to 5" sqref="J21:J220" xr:uid="{19679371-E5D5-4D2D-8DDB-ECA8F4EECE59}"/>
  </dataValidations>
  <hyperlinks>
    <hyperlink ref="B2:J2" r:id="rId1" display="Want to Level Up Your Supplier Assessments? Click Here to Talk!_x0009_" xr:uid="{27B0F6CB-B63B-8F44-A703-862D17F04D8B}"/>
  </hyperlinks>
  <pageMargins left="0.7" right="0.7" top="0.75" bottom="0.75" header="0.3" footer="0.3"/>
  <pageSetup orientation="portrait" r:id="rId2"/>
  <drawing r:id="rId3"/>
  <legacyDrawing r:id="rId4"/>
  <tableParts count="1">
    <tablePart r:id="rId5"/>
  </tableParts>
  <extLst>
    <ext xmlns:x14="http://schemas.microsoft.com/office/spreadsheetml/2009/9/main" uri="{CCE6A557-97BC-4b89-ADB6-D9C93CAAB3DF}">
      <x14:dataValidations xmlns:xm="http://schemas.microsoft.com/office/excel/2006/main" count="3">
        <x14:dataValidation type="list" allowBlank="1" showInputMessage="1" showErrorMessage="1" errorTitle="Select score from the list" promptTitle="Scoring from 1 to 5" xr:uid="{692B82A2-1CDC-4A0E-B506-3606008D2A62}">
          <x14:formula1>
            <xm:f>Parameters!$B$8:$B$12</xm:f>
          </x14:formula1>
          <xm:sqref>I21:I220 O21:O220 R21:U220 K21:L220</xm:sqref>
        </x14:dataValidation>
        <x14:dataValidation type="list" allowBlank="1" showInputMessage="1" showErrorMessage="1" errorTitle="Select score from the list" promptTitle="Scoring from 1 to 5" xr:uid="{D4FFD6E3-DD0D-4F86-9E8B-F1757913FB84}">
          <x14:formula1>
            <xm:f>Parameters!$D$8:$D$12</xm:f>
          </x14:formula1>
          <xm:sqref>M21:N220 P21:R220</xm:sqref>
        </x14:dataValidation>
        <x14:dataValidation type="list" allowBlank="1" showInputMessage="1" showErrorMessage="1" xr:uid="{2B3D14D2-F955-4C57-8646-840BDDF7BB69}">
          <x14:formula1>
            <xm:f>Parameters!$F$8:$F$19</xm:f>
          </x14:formula1>
          <xm:sqref>I18:U18</xm:sqref>
        </x14:dataValidation>
      </x14:dataValidations>
    </ext>
    <ext xmlns:x15="http://schemas.microsoft.com/office/spreadsheetml/2010/11/main" uri="{3A4CF648-6AED-40f4-86FF-DC5316D8AED3}">
      <x14:slicerList xmlns:x14="http://schemas.microsoft.com/office/spreadsheetml/2009/9/main">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A2297-F5EF-413A-A8AE-1931D239D7D6}">
  <sheetPr>
    <tabColor rgb="FF8D7AC8"/>
  </sheetPr>
  <dimension ref="A1:AR222"/>
  <sheetViews>
    <sheetView showGridLines="0" zoomScale="130" zoomScaleNormal="130" workbookViewId="0">
      <selection activeCell="N3" sqref="N3"/>
    </sheetView>
  </sheetViews>
  <sheetFormatPr baseColWidth="10" defaultColWidth="8.6640625" defaultRowHeight="14" outlineLevelRow="1"/>
  <cols>
    <col min="1" max="1" width="2.1640625" style="27" customWidth="1"/>
    <col min="2" max="2" width="11.83203125" style="27" customWidth="1"/>
    <col min="3" max="3" width="9.6640625" style="27" customWidth="1"/>
    <col min="4" max="4" width="8.5" style="27" customWidth="1"/>
    <col min="5" max="5" width="10.1640625" style="30" customWidth="1"/>
    <col min="6" max="6" width="7.83203125" style="30" customWidth="1"/>
    <col min="7" max="7" width="9.1640625" style="27" customWidth="1"/>
    <col min="8" max="8" width="7.83203125" style="27" customWidth="1"/>
    <col min="9" max="9" width="7.6640625" style="27" customWidth="1"/>
    <col min="10" max="10" width="12.83203125" style="27" customWidth="1"/>
    <col min="11" max="11" width="8.6640625" style="27"/>
    <col min="12" max="12" width="6.33203125" style="27" bestFit="1" customWidth="1"/>
    <col min="13" max="14" width="9.83203125" style="27" customWidth="1"/>
    <col min="15" max="15" width="7.33203125" style="27" customWidth="1"/>
    <col min="16" max="16" width="9.83203125" style="27" customWidth="1"/>
    <col min="17" max="17" width="9.33203125" style="27" customWidth="1"/>
    <col min="18" max="44" width="8.6640625" style="27"/>
    <col min="45" max="16384" width="8.6640625" style="1"/>
  </cols>
  <sheetData>
    <row r="1" spans="1:44" s="5" customFormat="1" ht="14" customHeight="1">
      <c r="A1" s="15"/>
      <c r="B1" s="144" t="s">
        <v>146</v>
      </c>
      <c r="C1" s="144"/>
      <c r="D1" s="144"/>
      <c r="E1" s="144"/>
      <c r="F1" s="144"/>
      <c r="G1" s="144"/>
      <c r="H1" s="144"/>
      <c r="I1" s="144"/>
      <c r="J1" s="144"/>
      <c r="K1" s="144"/>
      <c r="L1" s="144"/>
      <c r="M1" s="144"/>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row>
    <row r="2" spans="1:44" s="4" customFormat="1" ht="20" customHeight="1">
      <c r="A2" s="18"/>
      <c r="B2" s="144"/>
      <c r="C2" s="144"/>
      <c r="D2" s="144"/>
      <c r="E2" s="144"/>
      <c r="F2" s="144"/>
      <c r="G2" s="144"/>
      <c r="H2" s="144"/>
      <c r="I2" s="144"/>
      <c r="J2" s="144"/>
      <c r="K2" s="144"/>
      <c r="L2" s="144"/>
      <c r="M2" s="144"/>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row>
    <row r="3" spans="1:44" s="4" customFormat="1" ht="15">
      <c r="A3" s="18"/>
      <c r="B3" s="20"/>
      <c r="C3" s="18"/>
      <c r="D3" s="18"/>
      <c r="E3" s="19"/>
      <c r="F3" s="19"/>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row>
    <row r="4" spans="1:44" s="4" customFormat="1">
      <c r="A4" s="18"/>
      <c r="B4" s="21"/>
      <c r="C4" s="18"/>
      <c r="D4" s="18"/>
      <c r="E4" s="19"/>
      <c r="F4" s="19"/>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row>
    <row r="5" spans="1:44" s="4" customFormat="1" ht="15">
      <c r="A5" s="18"/>
      <c r="B5" s="12" t="s">
        <v>65</v>
      </c>
      <c r="C5" s="13"/>
      <c r="D5" s="13"/>
      <c r="E5" s="13"/>
      <c r="F5" s="13"/>
      <c r="G5" s="13"/>
      <c r="H5" s="13"/>
      <c r="I5" s="13"/>
      <c r="J5" s="13"/>
      <c r="K5" s="13"/>
      <c r="L5" s="13"/>
      <c r="M5" s="13"/>
      <c r="N5" s="13"/>
      <c r="O5" s="13"/>
      <c r="P5" s="13"/>
      <c r="Q5" s="13"/>
      <c r="R5" s="22"/>
      <c r="S5" s="22"/>
      <c r="T5" s="22"/>
      <c r="U5" s="18"/>
      <c r="V5" s="18"/>
      <c r="W5" s="18"/>
      <c r="X5" s="18"/>
      <c r="Y5" s="18"/>
      <c r="Z5" s="18"/>
      <c r="AA5" s="18"/>
      <c r="AB5" s="18"/>
      <c r="AC5" s="18"/>
      <c r="AD5" s="18"/>
      <c r="AE5" s="18"/>
      <c r="AF5" s="18"/>
      <c r="AG5" s="18"/>
      <c r="AH5" s="18"/>
      <c r="AI5" s="18"/>
      <c r="AJ5" s="18"/>
      <c r="AK5" s="18"/>
      <c r="AL5" s="18"/>
      <c r="AM5" s="18"/>
      <c r="AN5" s="18"/>
      <c r="AO5" s="18"/>
      <c r="AP5" s="18"/>
      <c r="AQ5" s="18"/>
      <c r="AR5" s="18"/>
    </row>
    <row r="6" spans="1:44" s="5" customFormat="1" ht="12">
      <c r="A6" s="15"/>
      <c r="B6" s="34"/>
      <c r="C6" s="48"/>
      <c r="D6" s="48"/>
      <c r="E6" s="48"/>
      <c r="F6" s="48"/>
      <c r="G6" s="48"/>
      <c r="H6" s="48"/>
      <c r="I6" s="48"/>
      <c r="J6" s="48"/>
      <c r="K6" s="48"/>
      <c r="L6" s="48"/>
      <c r="M6" s="48"/>
      <c r="N6" s="48"/>
      <c r="O6" s="48"/>
      <c r="P6" s="48"/>
      <c r="Q6" s="48"/>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row>
    <row r="7" spans="1:44" s="5" customFormat="1" ht="12">
      <c r="A7" s="15"/>
      <c r="B7" s="49" t="s">
        <v>78</v>
      </c>
      <c r="C7" s="48"/>
      <c r="D7" s="48"/>
      <c r="E7" s="48"/>
      <c r="F7" s="48"/>
      <c r="G7" s="48"/>
      <c r="H7" s="48"/>
      <c r="I7" s="48"/>
      <c r="J7" s="48"/>
      <c r="K7" s="48"/>
      <c r="L7" s="48"/>
      <c r="M7" s="48"/>
      <c r="N7" s="48"/>
      <c r="O7" s="48"/>
      <c r="P7" s="48"/>
      <c r="Q7" s="48"/>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row>
    <row r="8" spans="1:44" s="5" customFormat="1" ht="12">
      <c r="A8" s="15"/>
      <c r="B8" s="23"/>
      <c r="C8" s="23"/>
      <c r="D8" s="23"/>
      <c r="E8" s="50"/>
      <c r="F8" s="23"/>
      <c r="G8" s="23"/>
      <c r="H8" s="23"/>
      <c r="I8" s="23"/>
      <c r="J8" s="23"/>
      <c r="K8" s="23"/>
      <c r="L8" s="23"/>
      <c r="M8" s="23"/>
      <c r="N8" s="23"/>
      <c r="O8" s="23"/>
      <c r="P8" s="23"/>
      <c r="Q8" s="50"/>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row>
    <row r="9" spans="1:44" s="5" customFormat="1" ht="12">
      <c r="A9" s="15"/>
      <c r="B9" s="23"/>
      <c r="C9" s="23"/>
      <c r="D9" s="23"/>
      <c r="E9" s="50"/>
      <c r="F9" s="23"/>
      <c r="G9" s="23"/>
      <c r="H9" s="23"/>
      <c r="I9" s="23"/>
      <c r="J9" s="23"/>
      <c r="K9" s="23"/>
      <c r="L9" s="23"/>
      <c r="M9" s="23"/>
      <c r="N9" s="23"/>
      <c r="O9" s="23"/>
      <c r="P9" s="23"/>
      <c r="Q9" s="50"/>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row>
    <row r="10" spans="1:44" s="5" customFormat="1" ht="12">
      <c r="A10" s="15"/>
      <c r="B10" s="23"/>
      <c r="C10" s="23"/>
      <c r="D10" s="23"/>
      <c r="E10" s="50"/>
      <c r="F10" s="23"/>
      <c r="G10" s="23"/>
      <c r="H10" s="23"/>
      <c r="I10" s="23"/>
      <c r="J10" s="23"/>
      <c r="K10" s="23"/>
      <c r="L10" s="23"/>
      <c r="M10" s="23"/>
      <c r="N10" s="23"/>
      <c r="O10" s="23"/>
      <c r="P10" s="23"/>
      <c r="Q10" s="50"/>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row>
    <row r="11" spans="1:44" s="5" customFormat="1" ht="12">
      <c r="A11" s="15"/>
      <c r="B11" s="23"/>
      <c r="C11" s="23"/>
      <c r="D11" s="23"/>
      <c r="E11" s="50"/>
      <c r="F11" s="23"/>
      <c r="G11" s="23"/>
      <c r="H11" s="23"/>
      <c r="I11" s="23"/>
      <c r="J11" s="23"/>
      <c r="K11" s="23"/>
      <c r="L11" s="23"/>
      <c r="M11" s="23"/>
      <c r="N11" s="23"/>
      <c r="O11" s="23"/>
      <c r="P11" s="23"/>
      <c r="Q11" s="50"/>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row>
    <row r="12" spans="1:44" s="5" customFormat="1" ht="12">
      <c r="A12" s="15"/>
      <c r="B12" s="23"/>
      <c r="C12" s="23"/>
      <c r="D12" s="23"/>
      <c r="E12" s="50"/>
      <c r="F12" s="23"/>
      <c r="G12" s="23"/>
      <c r="H12" s="23"/>
      <c r="I12" s="23"/>
      <c r="J12" s="23"/>
      <c r="K12" s="23"/>
      <c r="L12" s="23"/>
      <c r="M12" s="23"/>
      <c r="N12" s="23"/>
      <c r="O12" s="23"/>
      <c r="P12" s="23"/>
      <c r="Q12" s="50"/>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row>
    <row r="13" spans="1:44" s="5" customFormat="1" ht="12">
      <c r="A13" s="15"/>
      <c r="B13" s="23"/>
      <c r="C13" s="23"/>
      <c r="D13" s="23"/>
      <c r="E13" s="50"/>
      <c r="F13" s="23"/>
      <c r="G13" s="23"/>
      <c r="H13" s="23"/>
      <c r="I13" s="23"/>
      <c r="J13" s="23"/>
      <c r="K13" s="23"/>
      <c r="L13" s="23"/>
      <c r="M13" s="23"/>
      <c r="N13" s="23"/>
      <c r="O13" s="23"/>
      <c r="P13" s="23"/>
      <c r="Q13" s="50"/>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row>
    <row r="14" spans="1:44" s="5" customFormat="1" ht="12">
      <c r="A14" s="15"/>
      <c r="B14" s="23"/>
      <c r="C14" s="23"/>
      <c r="D14" s="23"/>
      <c r="E14" s="50"/>
      <c r="F14" s="23"/>
      <c r="G14" s="23"/>
      <c r="H14" s="23"/>
      <c r="I14" s="23"/>
      <c r="J14" s="23"/>
      <c r="K14" s="23"/>
      <c r="L14" s="23"/>
      <c r="M14" s="23"/>
      <c r="N14" s="23"/>
      <c r="O14" s="23"/>
      <c r="P14" s="23"/>
      <c r="Q14" s="50"/>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row>
    <row r="15" spans="1:44" s="5" customFormat="1" ht="12">
      <c r="A15" s="15"/>
      <c r="B15" s="23"/>
      <c r="C15" s="23"/>
      <c r="D15" s="23"/>
      <c r="E15" s="50"/>
      <c r="F15" s="23"/>
      <c r="G15" s="23"/>
      <c r="H15" s="23"/>
      <c r="I15" s="23"/>
      <c r="J15" s="23"/>
      <c r="K15" s="23"/>
      <c r="L15" s="23"/>
      <c r="M15" s="23"/>
      <c r="N15" s="23"/>
      <c r="O15" s="23"/>
      <c r="P15" s="23"/>
      <c r="Q15" s="50"/>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row>
    <row r="16" spans="1:44" s="5" customFormat="1" ht="7.5" customHeight="1" thickBot="1">
      <c r="A16" s="15"/>
      <c r="B16" s="23"/>
      <c r="C16" s="23"/>
      <c r="D16" s="23"/>
      <c r="E16" s="50"/>
      <c r="F16" s="23"/>
      <c r="G16" s="23"/>
      <c r="H16" s="23"/>
      <c r="I16" s="23"/>
      <c r="J16" s="23"/>
      <c r="K16" s="23"/>
      <c r="L16" s="23"/>
      <c r="M16" s="23"/>
      <c r="N16" s="23"/>
      <c r="O16" s="23"/>
      <c r="P16" s="23"/>
      <c r="Q16" s="50"/>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row>
    <row r="17" spans="1:44" s="5" customFormat="1" ht="13" thickBot="1">
      <c r="A17" s="15"/>
      <c r="B17" s="103" t="s">
        <v>27</v>
      </c>
      <c r="C17" s="79"/>
      <c r="D17" s="80"/>
      <c r="E17" s="80"/>
      <c r="F17" s="80"/>
      <c r="G17" s="80"/>
      <c r="H17" s="79" t="s">
        <v>67</v>
      </c>
      <c r="I17" s="80"/>
      <c r="J17" s="80"/>
      <c r="K17" s="80"/>
      <c r="L17" s="80"/>
      <c r="M17" s="80"/>
      <c r="N17" s="80"/>
      <c r="O17" s="80"/>
      <c r="P17" s="80"/>
      <c r="Q17" s="80"/>
      <c r="R17" s="80"/>
      <c r="S17" s="80"/>
      <c r="T17" s="103"/>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row>
    <row r="18" spans="1:44" s="5" customFormat="1" ht="12">
      <c r="A18" s="15"/>
      <c r="B18" s="23"/>
      <c r="C18" s="23"/>
      <c r="D18" s="23"/>
      <c r="E18" s="50"/>
      <c r="F18" s="23"/>
      <c r="G18" s="23"/>
      <c r="H18" s="23"/>
      <c r="I18" s="23"/>
      <c r="J18" s="23"/>
      <c r="K18" s="23"/>
      <c r="L18" s="23"/>
      <c r="M18" s="23"/>
      <c r="N18" s="23"/>
      <c r="O18" s="23"/>
      <c r="P18" s="23"/>
      <c r="Q18" s="50"/>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row>
    <row r="19" spans="1:44" s="6" customFormat="1" ht="52.5" customHeight="1">
      <c r="A19" s="86"/>
      <c r="B19" s="43" t="s">
        <v>25</v>
      </c>
      <c r="C19" s="100" t="s">
        <v>80</v>
      </c>
      <c r="D19" s="100" t="s">
        <v>64</v>
      </c>
      <c r="E19" s="101" t="s">
        <v>66</v>
      </c>
      <c r="F19" s="101" t="s">
        <v>76</v>
      </c>
      <c r="G19" s="102" t="s">
        <v>77</v>
      </c>
      <c r="H19" s="101" t="s">
        <v>11</v>
      </c>
      <c r="I19" s="101" t="s">
        <v>40</v>
      </c>
      <c r="J19" s="101" t="s">
        <v>13</v>
      </c>
      <c r="K19" s="101" t="s">
        <v>51</v>
      </c>
      <c r="L19" s="101" t="s">
        <v>52</v>
      </c>
      <c r="M19" s="101" t="s">
        <v>37</v>
      </c>
      <c r="N19" s="101" t="s">
        <v>136</v>
      </c>
      <c r="O19" s="101" t="s">
        <v>32</v>
      </c>
      <c r="P19" s="101" t="s">
        <v>33</v>
      </c>
      <c r="Q19" s="101" t="s">
        <v>34</v>
      </c>
      <c r="R19" s="101" t="s">
        <v>35</v>
      </c>
      <c r="S19" s="102" t="s">
        <v>36</v>
      </c>
      <c r="T19" s="101" t="s">
        <v>63</v>
      </c>
      <c r="U19" s="86"/>
      <c r="V19" s="86"/>
      <c r="W19" s="86"/>
      <c r="X19" s="86"/>
      <c r="Y19" s="86"/>
      <c r="Z19" s="86"/>
      <c r="AA19" s="86"/>
      <c r="AB19" s="86"/>
      <c r="AC19" s="86"/>
      <c r="AD19" s="86"/>
      <c r="AE19" s="86"/>
      <c r="AF19" s="86"/>
      <c r="AG19" s="86"/>
      <c r="AH19" s="86"/>
      <c r="AI19" s="86"/>
      <c r="AJ19" s="86"/>
      <c r="AK19" s="86"/>
      <c r="AL19" s="86"/>
      <c r="AM19" s="86"/>
      <c r="AN19" s="86"/>
      <c r="AO19" s="86"/>
      <c r="AP19" s="86"/>
      <c r="AQ19" s="86"/>
      <c r="AR19" s="86"/>
    </row>
    <row r="20" spans="1:44" s="4" customFormat="1" ht="27">
      <c r="A20" s="18"/>
      <c r="B20" s="87" t="str">
        <f>+IF('Assessment results'!C21="","",'Assessment results'!C21)</f>
        <v>Supplier 1</v>
      </c>
      <c r="C20" s="87" t="str">
        <f>+IF('Assessment results'!D21="","",'Assessment results'!D21)</f>
        <v>Category 1</v>
      </c>
      <c r="D20" s="87" t="str">
        <f>+IF('Assessment results'!E21="","",'Assessment results'!E21)</f>
        <v>John Doe</v>
      </c>
      <c r="E20" s="88">
        <f>+IF('Assessment results'!F21="","",'Assessment results'!F21)</f>
        <v>44484</v>
      </c>
      <c r="F20" s="89">
        <f>+IF('Assessment results'!G21="","",'Assessment results'!G21)</f>
        <v>2021</v>
      </c>
      <c r="G20" s="89" t="str">
        <f>+IF('Assessment results'!H21="","",'Assessment results'!H21)</f>
        <v>2021-00</v>
      </c>
      <c r="H20" s="90">
        <f>+IFERROR(AVERAGEIFS('Assessment results'!$I21:$U21,'Assessment results'!$I$18:$U$18,H$19),"")</f>
        <v>4</v>
      </c>
      <c r="I20" s="90">
        <f>+IFERROR(AVERAGEIFS('Assessment results'!$I21:$U21,'Assessment results'!$I$18:$U$18,I$19),"")</f>
        <v>3</v>
      </c>
      <c r="J20" s="90">
        <f>+IFERROR(AVERAGEIFS('Assessment results'!$I21:$U21,'Assessment results'!$I$18:$U$18,J$19),"")</f>
        <v>3</v>
      </c>
      <c r="K20" s="90">
        <f>+IFERROR(AVERAGEIFS('Assessment results'!$I21:$U21,'Assessment results'!$I$18:$U$18,K$19),"")</f>
        <v>4</v>
      </c>
      <c r="L20" s="90">
        <f>+IFERROR(AVERAGEIFS('Assessment results'!$I21:$U21,'Assessment results'!$I$18:$U$18,L$19),"")</f>
        <v>4</v>
      </c>
      <c r="M20" s="90">
        <f>+IFERROR(AVERAGEIFS('Assessment results'!$I21:$U21,'Assessment results'!$I$18:$U$18,M$19),"")</f>
        <v>3</v>
      </c>
      <c r="N20" s="90" t="str">
        <f>+IFERROR(AVERAGEIFS('Assessment results'!$I21:$U21,'Assessment results'!$I$18:$U$18,N$19),"")</f>
        <v/>
      </c>
      <c r="O20" s="90" t="str">
        <f>+IFERROR(AVERAGEIFS('Assessment results'!$I21:$U21,'Assessment results'!$I$18:$U$18,O$19),"")</f>
        <v/>
      </c>
      <c r="P20" s="90" t="str">
        <f>+IFERROR(AVERAGEIFS('Assessment results'!$I21:$U21,'Assessment results'!$I$18:$U$18,P$19),"")</f>
        <v/>
      </c>
      <c r="Q20" s="90" t="str">
        <f>+IFERROR(AVERAGEIFS('Assessment results'!$I21:$U21,'Assessment results'!$I$18:$U$18,Q$19),"")</f>
        <v/>
      </c>
      <c r="R20" s="90" t="str">
        <f>+IFERROR(AVERAGEIFS('Assessment results'!$I21:$U21,'Assessment results'!$I$18:$U$18,R$19),"")</f>
        <v/>
      </c>
      <c r="S20" s="90" t="str">
        <f>+IFERROR(AVERAGEIFS('Assessment results'!$I21:$U21,'Assessment results'!$I$18:$U$18,S$19),"")</f>
        <v/>
      </c>
      <c r="T20" s="90">
        <f>+IFERROR(AVERAGE('Assessment results'!$I21:$U21),"")</f>
        <v>3.375</v>
      </c>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row>
    <row r="21" spans="1:44" s="4" customFormat="1">
      <c r="A21" s="18"/>
      <c r="B21" s="87" t="str">
        <f>+IF('Assessment results'!C22="","",'Assessment results'!C22)</f>
        <v>Supplier 1</v>
      </c>
      <c r="C21" s="87" t="str">
        <f>+IF('Assessment results'!D22="","",'Assessment results'!D22)</f>
        <v>Category 1</v>
      </c>
      <c r="D21" s="91" t="str">
        <f>+IF('Assessment results'!E22="","",'Assessment results'!E22)</f>
        <v>Jane doe</v>
      </c>
      <c r="E21" s="92">
        <f>+IF('Assessment results'!F22="","",'Assessment results'!F22)</f>
        <v>44473</v>
      </c>
      <c r="F21" s="93">
        <f>+IF('Assessment results'!G22="","",'Assessment results'!G22)</f>
        <v>2021</v>
      </c>
      <c r="G21" s="94" t="str">
        <f>+IF('Assessment results'!H22="","",'Assessment results'!H22)</f>
        <v>2021-00</v>
      </c>
      <c r="H21" s="90">
        <f>+IFERROR(AVERAGEIFS('Assessment results'!$I22:$U22,'Assessment results'!$I$18:$U$18,H$19),"")</f>
        <v>5</v>
      </c>
      <c r="I21" s="90">
        <f>+IFERROR(AVERAGEIFS('Assessment results'!$I22:$U22,'Assessment results'!$I$18:$U$18,I$19),"")</f>
        <v>3</v>
      </c>
      <c r="J21" s="90">
        <f>+IFERROR(AVERAGEIFS('Assessment results'!$I22:$U22,'Assessment results'!$I$18:$U$18,J$19),"")</f>
        <v>3</v>
      </c>
      <c r="K21" s="90">
        <f>+IFERROR(AVERAGEIFS('Assessment results'!$I22:$U22,'Assessment results'!$I$18:$U$18,K$19),"")</f>
        <v>2</v>
      </c>
      <c r="L21" s="90">
        <f>+IFERROR(AVERAGEIFS('Assessment results'!$I22:$U22,'Assessment results'!$I$18:$U$18,L$19),"")</f>
        <v>4</v>
      </c>
      <c r="M21" s="90">
        <f>+IFERROR(AVERAGEIFS('Assessment results'!$I22:$U22,'Assessment results'!$I$18:$U$18,M$19),"")</f>
        <v>2.6666666666666665</v>
      </c>
      <c r="N21" s="90" t="str">
        <f>+IFERROR(AVERAGEIFS('Assessment results'!$I22:$U22,'Assessment results'!$I$18:$U$18,N$19),"")</f>
        <v/>
      </c>
      <c r="O21" s="90" t="str">
        <f>+IFERROR(AVERAGEIFS('Assessment results'!$I22:$U22,'Assessment results'!$I$18:$U$18,O$19),"")</f>
        <v/>
      </c>
      <c r="P21" s="90" t="str">
        <f>+IFERROR(AVERAGEIFS('Assessment results'!$I22:$U22,'Assessment results'!$I$18:$U$18,P$19),"")</f>
        <v/>
      </c>
      <c r="Q21" s="90" t="str">
        <f>+IFERROR(AVERAGEIFS('Assessment results'!$I22:$U22,'Assessment results'!$I$18:$U$18,Q$19),"")</f>
        <v/>
      </c>
      <c r="R21" s="90" t="str">
        <f>+IFERROR(AVERAGEIFS('Assessment results'!$I22:$U22,'Assessment results'!$I$18:$U$18,R$19),"")</f>
        <v/>
      </c>
      <c r="S21" s="95" t="str">
        <f>+IFERROR(AVERAGEIFS('Assessment results'!$I22:$U22,'Assessment results'!$I$18:$U$18,S$19),"")</f>
        <v/>
      </c>
      <c r="T21" s="90">
        <f>+IFERROR(AVERAGE('Assessment results'!$I22:$U22),"")</f>
        <v>3.125</v>
      </c>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row>
    <row r="22" spans="1:44" s="4" customFormat="1" ht="27">
      <c r="A22" s="18"/>
      <c r="B22" s="87" t="str">
        <f>+IF('Assessment results'!C23="","",'Assessment results'!C23)</f>
        <v>Supplier 2</v>
      </c>
      <c r="C22" s="87" t="str">
        <f>+IF('Assessment results'!D23="","",'Assessment results'!D23)</f>
        <v>Category 1</v>
      </c>
      <c r="D22" s="91" t="str">
        <f>+IF('Assessment results'!E23="","",'Assessment results'!E23)</f>
        <v>John Doe</v>
      </c>
      <c r="E22" s="92">
        <f>+IF('Assessment results'!F23="","",'Assessment results'!F23)</f>
        <v>44423</v>
      </c>
      <c r="F22" s="93">
        <f>+IF('Assessment results'!G23="","",'Assessment results'!G23)</f>
        <v>2021</v>
      </c>
      <c r="G22" s="94" t="str">
        <f>+IF('Assessment results'!H23="","",'Assessment results'!H23)</f>
        <v>2021-00</v>
      </c>
      <c r="H22" s="90">
        <f>+IFERROR(AVERAGEIFS('Assessment results'!$I23:$U23,'Assessment results'!$I$18:$U$18,H$19),"")</f>
        <v>2</v>
      </c>
      <c r="I22" s="90">
        <f>+IFERROR(AVERAGEIFS('Assessment results'!$I23:$U23,'Assessment results'!$I$18:$U$18,I$19),"")</f>
        <v>2</v>
      </c>
      <c r="J22" s="90">
        <f>+IFERROR(AVERAGEIFS('Assessment results'!$I23:$U23,'Assessment results'!$I$18:$U$18,J$19),"")</f>
        <v>2</v>
      </c>
      <c r="K22" s="90">
        <f>+IFERROR(AVERAGEIFS('Assessment results'!$I23:$U23,'Assessment results'!$I$18:$U$18,K$19),"")</f>
        <v>3</v>
      </c>
      <c r="L22" s="90">
        <f>+IFERROR(AVERAGEIFS('Assessment results'!$I23:$U23,'Assessment results'!$I$18:$U$18,L$19),"")</f>
        <v>3</v>
      </c>
      <c r="M22" s="90">
        <f>+IFERROR(AVERAGEIFS('Assessment results'!$I23:$U23,'Assessment results'!$I$18:$U$18,M$19),"")</f>
        <v>2</v>
      </c>
      <c r="N22" s="90" t="str">
        <f>+IFERROR(AVERAGEIFS('Assessment results'!$I23:$U23,'Assessment results'!$I$18:$U$18,N$19),"")</f>
        <v/>
      </c>
      <c r="O22" s="90" t="str">
        <f>+IFERROR(AVERAGEIFS('Assessment results'!$I23:$U23,'Assessment results'!$I$18:$U$18,O$19),"")</f>
        <v/>
      </c>
      <c r="P22" s="90" t="str">
        <f>+IFERROR(AVERAGEIFS('Assessment results'!$I23:$U23,'Assessment results'!$I$18:$U$18,P$19),"")</f>
        <v/>
      </c>
      <c r="Q22" s="90" t="str">
        <f>+IFERROR(AVERAGEIFS('Assessment results'!$I23:$U23,'Assessment results'!$I$18:$U$18,Q$19),"")</f>
        <v/>
      </c>
      <c r="R22" s="90" t="str">
        <f>+IFERROR(AVERAGEIFS('Assessment results'!$I23:$U23,'Assessment results'!$I$18:$U$18,R$19),"")</f>
        <v/>
      </c>
      <c r="S22" s="95" t="str">
        <f>+IFERROR(AVERAGEIFS('Assessment results'!$I23:$U23,'Assessment results'!$I$18:$U$18,S$19),"")</f>
        <v/>
      </c>
      <c r="T22" s="90">
        <f>+IFERROR(AVERAGE('Assessment results'!$I23:$U23),"")</f>
        <v>2.25</v>
      </c>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row>
    <row r="23" spans="1:44" s="4" customFormat="1">
      <c r="A23" s="18"/>
      <c r="B23" s="87" t="str">
        <f>+IF('Assessment results'!C24="","",'Assessment results'!C24)</f>
        <v>Supplier 2</v>
      </c>
      <c r="C23" s="87" t="str">
        <f>+IF('Assessment results'!D24="","",'Assessment results'!D24)</f>
        <v>Category 1</v>
      </c>
      <c r="D23" s="91" t="str">
        <f>+IF('Assessment results'!E24="","",'Assessment results'!E24)</f>
        <v>Jane doe</v>
      </c>
      <c r="E23" s="92">
        <f>+IF('Assessment results'!F24="","",'Assessment results'!F24)</f>
        <v>44405</v>
      </c>
      <c r="F23" s="93">
        <f>+IF('Assessment results'!G24="","",'Assessment results'!G24)</f>
        <v>2021</v>
      </c>
      <c r="G23" s="94" t="str">
        <f>+IF('Assessment results'!H24="","",'Assessment results'!H24)</f>
        <v>2021-00</v>
      </c>
      <c r="H23" s="90">
        <f>+IFERROR(AVERAGEIFS('Assessment results'!$I24:$U24,'Assessment results'!$I$18:$U$18,H$19),"")</f>
        <v>2</v>
      </c>
      <c r="I23" s="90">
        <f>+IFERROR(AVERAGEIFS('Assessment results'!$I24:$U24,'Assessment results'!$I$18:$U$18,I$19),"")</f>
        <v>2</v>
      </c>
      <c r="J23" s="90">
        <f>+IFERROR(AVERAGEIFS('Assessment results'!$I24:$U24,'Assessment results'!$I$18:$U$18,J$19),"")</f>
        <v>1</v>
      </c>
      <c r="K23" s="90">
        <f>+IFERROR(AVERAGEIFS('Assessment results'!$I24:$U24,'Assessment results'!$I$18:$U$18,K$19),"")</f>
        <v>2</v>
      </c>
      <c r="L23" s="90">
        <f>+IFERROR(AVERAGEIFS('Assessment results'!$I24:$U24,'Assessment results'!$I$18:$U$18,L$19),"")</f>
        <v>2</v>
      </c>
      <c r="M23" s="90">
        <f>+IFERROR(AVERAGEIFS('Assessment results'!$I24:$U24,'Assessment results'!$I$18:$U$18,M$19),"")</f>
        <v>1.3333333333333333</v>
      </c>
      <c r="N23" s="90" t="str">
        <f>+IFERROR(AVERAGEIFS('Assessment results'!$I24:$U24,'Assessment results'!$I$18:$U$18,N$19),"")</f>
        <v/>
      </c>
      <c r="O23" s="90" t="str">
        <f>+IFERROR(AVERAGEIFS('Assessment results'!$I24:$U24,'Assessment results'!$I$18:$U$18,O$19),"")</f>
        <v/>
      </c>
      <c r="P23" s="90" t="str">
        <f>+IFERROR(AVERAGEIFS('Assessment results'!$I24:$U24,'Assessment results'!$I$18:$U$18,P$19),"")</f>
        <v/>
      </c>
      <c r="Q23" s="90" t="str">
        <f>+IFERROR(AVERAGEIFS('Assessment results'!$I24:$U24,'Assessment results'!$I$18:$U$18,Q$19),"")</f>
        <v/>
      </c>
      <c r="R23" s="90" t="str">
        <f>+IFERROR(AVERAGEIFS('Assessment results'!$I24:$U24,'Assessment results'!$I$18:$U$18,R$19),"")</f>
        <v/>
      </c>
      <c r="S23" s="95" t="str">
        <f>+IFERROR(AVERAGEIFS('Assessment results'!$I24:$U24,'Assessment results'!$I$18:$U$18,S$19),"")</f>
        <v/>
      </c>
      <c r="T23" s="90">
        <f>+IFERROR(AVERAGE('Assessment results'!$I24:$U24),"")</f>
        <v>1.625</v>
      </c>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row>
    <row r="24" spans="1:44" s="4" customFormat="1" ht="27">
      <c r="A24" s="18"/>
      <c r="B24" s="87" t="str">
        <f>+IF('Assessment results'!C25="","",'Assessment results'!C25)</f>
        <v>Supplier 3</v>
      </c>
      <c r="C24" s="87" t="str">
        <f>+IF('Assessment results'!D25="","",'Assessment results'!D25)</f>
        <v>Category 2</v>
      </c>
      <c r="D24" s="91" t="str">
        <f>+IF('Assessment results'!E25="","",'Assessment results'!E25)</f>
        <v>John Doe</v>
      </c>
      <c r="E24" s="92">
        <f>+IF('Assessment results'!F25="","",'Assessment results'!F25)</f>
        <v>44089</v>
      </c>
      <c r="F24" s="93">
        <f>+IF('Assessment results'!G25="","",'Assessment results'!G25)</f>
        <v>2020</v>
      </c>
      <c r="G24" s="94" t="str">
        <f>+IF('Assessment results'!H25="","",'Assessment results'!H25)</f>
        <v>2020-00</v>
      </c>
      <c r="H24" s="90">
        <f>+IFERROR(AVERAGEIFS('Assessment results'!$I25:$U25,'Assessment results'!$I$18:$U$18,H$19),"")</f>
        <v>3</v>
      </c>
      <c r="I24" s="90">
        <f>+IFERROR(AVERAGEIFS('Assessment results'!$I25:$U25,'Assessment results'!$I$18:$U$18,I$19),"")</f>
        <v>3</v>
      </c>
      <c r="J24" s="90">
        <f>+IFERROR(AVERAGEIFS('Assessment results'!$I25:$U25,'Assessment results'!$I$18:$U$18,J$19),"")</f>
        <v>3</v>
      </c>
      <c r="K24" s="90">
        <f>+IFERROR(AVERAGEIFS('Assessment results'!$I25:$U25,'Assessment results'!$I$18:$U$18,K$19),"")</f>
        <v>3</v>
      </c>
      <c r="L24" s="90">
        <f>+IFERROR(AVERAGEIFS('Assessment results'!$I25:$U25,'Assessment results'!$I$18:$U$18,L$19),"")</f>
        <v>2</v>
      </c>
      <c r="M24" s="90">
        <f>+IFERROR(AVERAGEIFS('Assessment results'!$I25:$U25,'Assessment results'!$I$18:$U$18,M$19),"")</f>
        <v>2.6666666666666665</v>
      </c>
      <c r="N24" s="90" t="str">
        <f>+IFERROR(AVERAGEIFS('Assessment results'!$I25:$U25,'Assessment results'!$I$18:$U$18,N$19),"")</f>
        <v/>
      </c>
      <c r="O24" s="90" t="str">
        <f>+IFERROR(AVERAGEIFS('Assessment results'!$I25:$U25,'Assessment results'!$I$18:$U$18,O$19),"")</f>
        <v/>
      </c>
      <c r="P24" s="90" t="str">
        <f>+IFERROR(AVERAGEIFS('Assessment results'!$I25:$U25,'Assessment results'!$I$18:$U$18,P$19),"")</f>
        <v/>
      </c>
      <c r="Q24" s="90" t="str">
        <f>+IFERROR(AVERAGEIFS('Assessment results'!$I25:$U25,'Assessment results'!$I$18:$U$18,Q$19),"")</f>
        <v/>
      </c>
      <c r="R24" s="90" t="str">
        <f>+IFERROR(AVERAGEIFS('Assessment results'!$I25:$U25,'Assessment results'!$I$18:$U$18,R$19),"")</f>
        <v/>
      </c>
      <c r="S24" s="95" t="str">
        <f>+IFERROR(AVERAGEIFS('Assessment results'!$I25:$U25,'Assessment results'!$I$18:$U$18,S$19),"")</f>
        <v/>
      </c>
      <c r="T24" s="90">
        <f>+IFERROR(AVERAGE('Assessment results'!$I25:$U25),"")</f>
        <v>2.75</v>
      </c>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row>
    <row r="25" spans="1:44" s="4" customFormat="1">
      <c r="A25" s="18"/>
      <c r="B25" s="87" t="str">
        <f>+IF('Assessment results'!C26="","",'Assessment results'!C26)</f>
        <v>Supplier 3</v>
      </c>
      <c r="C25" s="87" t="str">
        <f>+IF('Assessment results'!D26="","",'Assessment results'!D26)</f>
        <v>Category 2</v>
      </c>
      <c r="D25" s="91" t="str">
        <f>+IF('Assessment results'!E26="","",'Assessment results'!E26)</f>
        <v>Jane doe</v>
      </c>
      <c r="E25" s="92">
        <f>+IF('Assessment results'!F26="","",'Assessment results'!F26)</f>
        <v>44078</v>
      </c>
      <c r="F25" s="93">
        <f>+IF('Assessment results'!G26="","",'Assessment results'!G26)</f>
        <v>2020</v>
      </c>
      <c r="G25" s="94" t="str">
        <f>+IF('Assessment results'!H26="","",'Assessment results'!H26)</f>
        <v>2020-00</v>
      </c>
      <c r="H25" s="90">
        <f>+IFERROR(AVERAGEIFS('Assessment results'!$I26:$U26,'Assessment results'!$I$18:$U$18,H$19),"")</f>
        <v>3</v>
      </c>
      <c r="I25" s="90">
        <f>+IFERROR(AVERAGEIFS('Assessment results'!$I26:$U26,'Assessment results'!$I$18:$U$18,I$19),"")</f>
        <v>3</v>
      </c>
      <c r="J25" s="90">
        <f>+IFERROR(AVERAGEIFS('Assessment results'!$I26:$U26,'Assessment results'!$I$18:$U$18,J$19),"")</f>
        <v>3</v>
      </c>
      <c r="K25" s="90">
        <f>+IFERROR(AVERAGEIFS('Assessment results'!$I26:$U26,'Assessment results'!$I$18:$U$18,K$19),"")</f>
        <v>3</v>
      </c>
      <c r="L25" s="90">
        <f>+IFERROR(AVERAGEIFS('Assessment results'!$I26:$U26,'Assessment results'!$I$18:$U$18,L$19),"")</f>
        <v>3</v>
      </c>
      <c r="M25" s="90">
        <f>+IFERROR(AVERAGEIFS('Assessment results'!$I26:$U26,'Assessment results'!$I$18:$U$18,M$19),"")</f>
        <v>3</v>
      </c>
      <c r="N25" s="90" t="str">
        <f>+IFERROR(AVERAGEIFS('Assessment results'!$I26:$U26,'Assessment results'!$I$18:$U$18,N$19),"")</f>
        <v/>
      </c>
      <c r="O25" s="90" t="str">
        <f>+IFERROR(AVERAGEIFS('Assessment results'!$I26:$U26,'Assessment results'!$I$18:$U$18,O$19),"")</f>
        <v/>
      </c>
      <c r="P25" s="90" t="str">
        <f>+IFERROR(AVERAGEIFS('Assessment results'!$I26:$U26,'Assessment results'!$I$18:$U$18,P$19),"")</f>
        <v/>
      </c>
      <c r="Q25" s="90" t="str">
        <f>+IFERROR(AVERAGEIFS('Assessment results'!$I26:$U26,'Assessment results'!$I$18:$U$18,Q$19),"")</f>
        <v/>
      </c>
      <c r="R25" s="90" t="str">
        <f>+IFERROR(AVERAGEIFS('Assessment results'!$I26:$U26,'Assessment results'!$I$18:$U$18,R$19),"")</f>
        <v/>
      </c>
      <c r="S25" s="95" t="str">
        <f>+IFERROR(AVERAGEIFS('Assessment results'!$I26:$U26,'Assessment results'!$I$18:$U$18,S$19),"")</f>
        <v/>
      </c>
      <c r="T25" s="90">
        <f>+IFERROR(AVERAGE('Assessment results'!$I26:$U26),"")</f>
        <v>3</v>
      </c>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row>
    <row r="26" spans="1:44" s="4" customFormat="1" ht="27">
      <c r="A26" s="18"/>
      <c r="B26" s="87" t="str">
        <f>+IF('Assessment results'!C27="","",'Assessment results'!C27)</f>
        <v>Supplier 3</v>
      </c>
      <c r="C26" s="87" t="str">
        <f>+IF('Assessment results'!D27="","",'Assessment results'!D27)</f>
        <v>Category 2</v>
      </c>
      <c r="D26" s="91" t="str">
        <f>+IF('Assessment results'!E27="","",'Assessment results'!E27)</f>
        <v>John Doe</v>
      </c>
      <c r="E26" s="92">
        <f>+IF('Assessment results'!F27="","",'Assessment results'!F27)</f>
        <v>44484</v>
      </c>
      <c r="F26" s="93">
        <f>+IF('Assessment results'!G27="","",'Assessment results'!G27)</f>
        <v>2021</v>
      </c>
      <c r="G26" s="94" t="str">
        <f>+IF('Assessment results'!H27="","",'Assessment results'!H27)</f>
        <v>2021-00</v>
      </c>
      <c r="H26" s="90">
        <f>+IFERROR(AVERAGEIFS('Assessment results'!$I27:$U27,'Assessment results'!$I$18:$U$18,H$19),"")</f>
        <v>4</v>
      </c>
      <c r="I26" s="90">
        <f>+IFERROR(AVERAGEIFS('Assessment results'!$I27:$U27,'Assessment results'!$I$18:$U$18,I$19),"")</f>
        <v>4</v>
      </c>
      <c r="J26" s="90">
        <f>+IFERROR(AVERAGEIFS('Assessment results'!$I27:$U27,'Assessment results'!$I$18:$U$18,J$19),"")</f>
        <v>4</v>
      </c>
      <c r="K26" s="90">
        <f>+IFERROR(AVERAGEIFS('Assessment results'!$I27:$U27,'Assessment results'!$I$18:$U$18,K$19),"")</f>
        <v>4</v>
      </c>
      <c r="L26" s="90">
        <f>+IFERROR(AVERAGEIFS('Assessment results'!$I27:$U27,'Assessment results'!$I$18:$U$18,L$19),"")</f>
        <v>3</v>
      </c>
      <c r="M26" s="90">
        <f>+IFERROR(AVERAGEIFS('Assessment results'!$I27:$U27,'Assessment results'!$I$18:$U$18,M$19),"")</f>
        <v>2.6666666666666665</v>
      </c>
      <c r="N26" s="90" t="str">
        <f>+IFERROR(AVERAGEIFS('Assessment results'!$I27:$U27,'Assessment results'!$I$18:$U$18,N$19),"")</f>
        <v/>
      </c>
      <c r="O26" s="90" t="str">
        <f>+IFERROR(AVERAGEIFS('Assessment results'!$I27:$U27,'Assessment results'!$I$18:$U$18,O$19),"")</f>
        <v/>
      </c>
      <c r="P26" s="90" t="str">
        <f>+IFERROR(AVERAGEIFS('Assessment results'!$I27:$U27,'Assessment results'!$I$18:$U$18,P$19),"")</f>
        <v/>
      </c>
      <c r="Q26" s="90" t="str">
        <f>+IFERROR(AVERAGEIFS('Assessment results'!$I27:$U27,'Assessment results'!$I$18:$U$18,Q$19),"")</f>
        <v/>
      </c>
      <c r="R26" s="90" t="str">
        <f>+IFERROR(AVERAGEIFS('Assessment results'!$I27:$U27,'Assessment results'!$I$18:$U$18,R$19),"")</f>
        <v/>
      </c>
      <c r="S26" s="95" t="str">
        <f>+IFERROR(AVERAGEIFS('Assessment results'!$I27:$U27,'Assessment results'!$I$18:$U$18,S$19),"")</f>
        <v/>
      </c>
      <c r="T26" s="90">
        <f>+IFERROR(AVERAGE('Assessment results'!$I27:$U27),"")</f>
        <v>3.375</v>
      </c>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row>
    <row r="27" spans="1:44" s="4" customFormat="1" ht="27">
      <c r="A27" s="18"/>
      <c r="B27" s="87" t="str">
        <f>+IF('Assessment results'!C28="","",'Assessment results'!C28)</f>
        <v>Supplier 4</v>
      </c>
      <c r="C27" s="87" t="str">
        <f>+IF('Assessment results'!D28="","",'Assessment results'!D28)</f>
        <v>Category 1</v>
      </c>
      <c r="D27" s="91" t="str">
        <f>+IF('Assessment results'!E28="","",'Assessment results'!E28)</f>
        <v>John Doe</v>
      </c>
      <c r="E27" s="92">
        <f>+IF('Assessment results'!F28="","",'Assessment results'!F28)</f>
        <v>44484</v>
      </c>
      <c r="F27" s="93">
        <f>+IF('Assessment results'!G28="","",'Assessment results'!G28)</f>
        <v>2021</v>
      </c>
      <c r="G27" s="94" t="str">
        <f>+IF('Assessment results'!H28="","",'Assessment results'!H28)</f>
        <v>2021-00</v>
      </c>
      <c r="H27" s="90">
        <f>+IFERROR(AVERAGEIFS('Assessment results'!$I28:$U28,'Assessment results'!$I$18:$U$18,H$19),"")</f>
        <v>4</v>
      </c>
      <c r="I27" s="90">
        <f>+IFERROR(AVERAGEIFS('Assessment results'!$I28:$U28,'Assessment results'!$I$18:$U$18,I$19),"")</f>
        <v>4</v>
      </c>
      <c r="J27" s="90">
        <f>+IFERROR(AVERAGEIFS('Assessment results'!$I28:$U28,'Assessment results'!$I$18:$U$18,J$19),"")</f>
        <v>4</v>
      </c>
      <c r="K27" s="90">
        <f>+IFERROR(AVERAGEIFS('Assessment results'!$I28:$U28,'Assessment results'!$I$18:$U$18,K$19),"")</f>
        <v>4</v>
      </c>
      <c r="L27" s="90">
        <f>+IFERROR(AVERAGEIFS('Assessment results'!$I28:$U28,'Assessment results'!$I$18:$U$18,L$19),"")</f>
        <v>4</v>
      </c>
      <c r="M27" s="90">
        <f>+IFERROR(AVERAGEIFS('Assessment results'!$I28:$U28,'Assessment results'!$I$18:$U$18,M$19),"")</f>
        <v>3.3333333333333335</v>
      </c>
      <c r="N27" s="90" t="str">
        <f>+IFERROR(AVERAGEIFS('Assessment results'!$I28:$U28,'Assessment results'!$I$18:$U$18,N$19),"")</f>
        <v/>
      </c>
      <c r="O27" s="90" t="str">
        <f>+IFERROR(AVERAGEIFS('Assessment results'!$I28:$U28,'Assessment results'!$I$18:$U$18,O$19),"")</f>
        <v/>
      </c>
      <c r="P27" s="90" t="str">
        <f>+IFERROR(AVERAGEIFS('Assessment results'!$I28:$U28,'Assessment results'!$I$18:$U$18,P$19),"")</f>
        <v/>
      </c>
      <c r="Q27" s="90" t="str">
        <f>+IFERROR(AVERAGEIFS('Assessment results'!$I28:$U28,'Assessment results'!$I$18:$U$18,Q$19),"")</f>
        <v/>
      </c>
      <c r="R27" s="90" t="str">
        <f>+IFERROR(AVERAGEIFS('Assessment results'!$I28:$U28,'Assessment results'!$I$18:$U$18,R$19),"")</f>
        <v/>
      </c>
      <c r="S27" s="95" t="str">
        <f>+IFERROR(AVERAGEIFS('Assessment results'!$I28:$U28,'Assessment results'!$I$18:$U$18,S$19),"")</f>
        <v/>
      </c>
      <c r="T27" s="90">
        <f>+IFERROR(AVERAGE('Assessment results'!$I28:$U28),"")</f>
        <v>3.75</v>
      </c>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row>
    <row r="28" spans="1:44" s="4" customFormat="1">
      <c r="A28" s="18"/>
      <c r="B28" s="87" t="str">
        <f>+IF('Assessment results'!C29="","",'Assessment results'!C29)</f>
        <v>Supplier 4</v>
      </c>
      <c r="C28" s="87" t="str">
        <f>+IF('Assessment results'!D29="","",'Assessment results'!D29)</f>
        <v>Category 1</v>
      </c>
      <c r="D28" s="91" t="str">
        <f>+IF('Assessment results'!E29="","",'Assessment results'!E29)</f>
        <v>Jane doe</v>
      </c>
      <c r="E28" s="92">
        <f>+IF('Assessment results'!F29="","",'Assessment results'!F29)</f>
        <v>44473</v>
      </c>
      <c r="F28" s="93">
        <f>+IF('Assessment results'!G29="","",'Assessment results'!G29)</f>
        <v>2021</v>
      </c>
      <c r="G28" s="94" t="str">
        <f>+IF('Assessment results'!H29="","",'Assessment results'!H29)</f>
        <v>2021-00</v>
      </c>
      <c r="H28" s="90">
        <f>+IFERROR(AVERAGEIFS('Assessment results'!$I29:$U29,'Assessment results'!$I$18:$U$18,H$19),"")</f>
        <v>3</v>
      </c>
      <c r="I28" s="90">
        <f>+IFERROR(AVERAGEIFS('Assessment results'!$I29:$U29,'Assessment results'!$I$18:$U$18,I$19),"")</f>
        <v>3</v>
      </c>
      <c r="J28" s="90">
        <f>+IFERROR(AVERAGEIFS('Assessment results'!$I29:$U29,'Assessment results'!$I$18:$U$18,J$19),"")</f>
        <v>2</v>
      </c>
      <c r="K28" s="90">
        <f>+IFERROR(AVERAGEIFS('Assessment results'!$I29:$U29,'Assessment results'!$I$18:$U$18,K$19),"")</f>
        <v>3</v>
      </c>
      <c r="L28" s="90">
        <f>+IFERROR(AVERAGEIFS('Assessment results'!$I29:$U29,'Assessment results'!$I$18:$U$18,L$19),"")</f>
        <v>3</v>
      </c>
      <c r="M28" s="90">
        <f>+IFERROR(AVERAGEIFS('Assessment results'!$I29:$U29,'Assessment results'!$I$18:$U$18,M$19),"")</f>
        <v>2.3333333333333335</v>
      </c>
      <c r="N28" s="90" t="str">
        <f>+IFERROR(AVERAGEIFS('Assessment results'!$I29:$U29,'Assessment results'!$I$18:$U$18,N$19),"")</f>
        <v/>
      </c>
      <c r="O28" s="90" t="str">
        <f>+IFERROR(AVERAGEIFS('Assessment results'!$I29:$U29,'Assessment results'!$I$18:$U$18,O$19),"")</f>
        <v/>
      </c>
      <c r="P28" s="90" t="str">
        <f>+IFERROR(AVERAGEIFS('Assessment results'!$I29:$U29,'Assessment results'!$I$18:$U$18,P$19),"")</f>
        <v/>
      </c>
      <c r="Q28" s="90" t="str">
        <f>+IFERROR(AVERAGEIFS('Assessment results'!$I29:$U29,'Assessment results'!$I$18:$U$18,Q$19),"")</f>
        <v/>
      </c>
      <c r="R28" s="90" t="str">
        <f>+IFERROR(AVERAGEIFS('Assessment results'!$I29:$U29,'Assessment results'!$I$18:$U$18,R$19),"")</f>
        <v/>
      </c>
      <c r="S28" s="95" t="str">
        <f>+IFERROR(AVERAGEIFS('Assessment results'!$I29:$U29,'Assessment results'!$I$18:$U$18,S$19),"")</f>
        <v/>
      </c>
      <c r="T28" s="90">
        <f>+IFERROR(AVERAGE('Assessment results'!$I29:$U29),"")</f>
        <v>2.625</v>
      </c>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row>
    <row r="29" spans="1:44" s="4" customFormat="1">
      <c r="A29" s="18"/>
      <c r="B29" s="87" t="str">
        <f>+IF('Assessment results'!C30="","",'Assessment results'!C30)</f>
        <v>Supplier 5</v>
      </c>
      <c r="C29" s="87" t="str">
        <f>+IF('Assessment results'!D30="","",'Assessment results'!D30)</f>
        <v>Category 2</v>
      </c>
      <c r="D29" s="91" t="str">
        <f>+IF('Assessment results'!E30="","",'Assessment results'!E30)</f>
        <v>Jane doe</v>
      </c>
      <c r="E29" s="92">
        <f>+IF('Assessment results'!F30="","",'Assessment results'!F30)</f>
        <v>44012</v>
      </c>
      <c r="F29" s="93">
        <f>+IF('Assessment results'!G30="","",'Assessment results'!G30)</f>
        <v>2020</v>
      </c>
      <c r="G29" s="94" t="str">
        <f>+IF('Assessment results'!H30="","",'Assessment results'!H30)</f>
        <v>2020-00</v>
      </c>
      <c r="H29" s="90">
        <f>+IFERROR(AVERAGEIFS('Assessment results'!$I30:$U30,'Assessment results'!$I$18:$U$18,H$19),"")</f>
        <v>3</v>
      </c>
      <c r="I29" s="90">
        <f>+IFERROR(AVERAGEIFS('Assessment results'!$I30:$U30,'Assessment results'!$I$18:$U$18,I$19),"")</f>
        <v>3</v>
      </c>
      <c r="J29" s="90">
        <f>+IFERROR(AVERAGEIFS('Assessment results'!$I30:$U30,'Assessment results'!$I$18:$U$18,J$19),"")</f>
        <v>2</v>
      </c>
      <c r="K29" s="90">
        <f>+IFERROR(AVERAGEIFS('Assessment results'!$I30:$U30,'Assessment results'!$I$18:$U$18,K$19),"")</f>
        <v>3</v>
      </c>
      <c r="L29" s="90">
        <f>+IFERROR(AVERAGEIFS('Assessment results'!$I30:$U30,'Assessment results'!$I$18:$U$18,L$19),"")</f>
        <v>3</v>
      </c>
      <c r="M29" s="90">
        <f>+IFERROR(AVERAGEIFS('Assessment results'!$I30:$U30,'Assessment results'!$I$18:$U$18,M$19),"")</f>
        <v>2.3333333333333335</v>
      </c>
      <c r="N29" s="90" t="str">
        <f>+IFERROR(AVERAGEIFS('Assessment results'!$I30:$U30,'Assessment results'!$I$18:$U$18,N$19),"")</f>
        <v/>
      </c>
      <c r="O29" s="90" t="str">
        <f>+IFERROR(AVERAGEIFS('Assessment results'!$I30:$U30,'Assessment results'!$I$18:$U$18,O$19),"")</f>
        <v/>
      </c>
      <c r="P29" s="90" t="str">
        <f>+IFERROR(AVERAGEIFS('Assessment results'!$I30:$U30,'Assessment results'!$I$18:$U$18,P$19),"")</f>
        <v/>
      </c>
      <c r="Q29" s="90" t="str">
        <f>+IFERROR(AVERAGEIFS('Assessment results'!$I30:$U30,'Assessment results'!$I$18:$U$18,Q$19),"")</f>
        <v/>
      </c>
      <c r="R29" s="90" t="str">
        <f>+IFERROR(AVERAGEIFS('Assessment results'!$I30:$U30,'Assessment results'!$I$18:$U$18,R$19),"")</f>
        <v/>
      </c>
      <c r="S29" s="95" t="str">
        <f>+IFERROR(AVERAGEIFS('Assessment results'!$I30:$U30,'Assessment results'!$I$18:$U$18,S$19),"")</f>
        <v/>
      </c>
      <c r="T29" s="90">
        <f>+IFERROR(AVERAGE('Assessment results'!$I30:$U30),"")</f>
        <v>2.625</v>
      </c>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row>
    <row r="30" spans="1:44" s="4" customFormat="1" ht="27">
      <c r="A30" s="18"/>
      <c r="B30" s="87" t="str">
        <f>+IF('Assessment results'!C31="","",'Assessment results'!C31)</f>
        <v>Supplier 3</v>
      </c>
      <c r="C30" s="87" t="str">
        <f>+IF('Assessment results'!D31="","",'Assessment results'!D31)</f>
        <v>Category 1</v>
      </c>
      <c r="D30" s="91" t="str">
        <f>+IF('Assessment results'!E31="","",'Assessment results'!E31)</f>
        <v>John Doe</v>
      </c>
      <c r="E30" s="92">
        <f>+IF('Assessment results'!F31="","",'Assessment results'!F31)</f>
        <v>43678</v>
      </c>
      <c r="F30" s="93">
        <f>+IF('Assessment results'!G31="","",'Assessment results'!G31)</f>
        <v>2019</v>
      </c>
      <c r="G30" s="94" t="str">
        <f>+IF('Assessment results'!H31="","",'Assessment results'!H31)</f>
        <v>2019-00</v>
      </c>
      <c r="H30" s="90">
        <f>+IFERROR(AVERAGEIFS('Assessment results'!$I31:$U31,'Assessment results'!$I$18:$U$18,H$19),"")</f>
        <v>2</v>
      </c>
      <c r="I30" s="90">
        <f>+IFERROR(AVERAGEIFS('Assessment results'!$I31:$U31,'Assessment results'!$I$18:$U$18,I$19),"")</f>
        <v>2</v>
      </c>
      <c r="J30" s="90">
        <f>+IFERROR(AVERAGEIFS('Assessment results'!$I31:$U31,'Assessment results'!$I$18:$U$18,J$19),"")</f>
        <v>2</v>
      </c>
      <c r="K30" s="90">
        <f>+IFERROR(AVERAGEIFS('Assessment results'!$I31:$U31,'Assessment results'!$I$18:$U$18,K$19),"")</f>
        <v>2</v>
      </c>
      <c r="L30" s="90">
        <f>+IFERROR(AVERAGEIFS('Assessment results'!$I31:$U31,'Assessment results'!$I$18:$U$18,L$19),"")</f>
        <v>2</v>
      </c>
      <c r="M30" s="90">
        <f>+IFERROR(AVERAGEIFS('Assessment results'!$I31:$U31,'Assessment results'!$I$18:$U$18,M$19),"")</f>
        <v>2</v>
      </c>
      <c r="N30" s="90" t="str">
        <f>+IFERROR(AVERAGEIFS('Assessment results'!$I31:$U31,'Assessment results'!$I$18:$U$18,N$19),"")</f>
        <v/>
      </c>
      <c r="O30" s="90" t="str">
        <f>+IFERROR(AVERAGEIFS('Assessment results'!$I31:$U31,'Assessment results'!$I$18:$U$18,O$19),"")</f>
        <v/>
      </c>
      <c r="P30" s="90" t="str">
        <f>+IFERROR(AVERAGEIFS('Assessment results'!$I31:$U31,'Assessment results'!$I$18:$U$18,P$19),"")</f>
        <v/>
      </c>
      <c r="Q30" s="90" t="str">
        <f>+IFERROR(AVERAGEIFS('Assessment results'!$I31:$U31,'Assessment results'!$I$18:$U$18,Q$19),"")</f>
        <v/>
      </c>
      <c r="R30" s="90" t="str">
        <f>+IFERROR(AVERAGEIFS('Assessment results'!$I31:$U31,'Assessment results'!$I$18:$U$18,R$19),"")</f>
        <v/>
      </c>
      <c r="S30" s="95" t="str">
        <f>+IFERROR(AVERAGEIFS('Assessment results'!$I31:$U31,'Assessment results'!$I$18:$U$18,S$19),"")</f>
        <v/>
      </c>
      <c r="T30" s="90">
        <f>+IFERROR(AVERAGE('Assessment results'!$I31:$U31),"")</f>
        <v>2</v>
      </c>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row>
    <row r="31" spans="1:44" s="4" customFormat="1">
      <c r="A31" s="18"/>
      <c r="B31" s="87" t="str">
        <f>+IF('Assessment results'!C32="","",'Assessment results'!C32)</f>
        <v/>
      </c>
      <c r="C31" s="87" t="str">
        <f>+IF('Assessment results'!D32="","",'Assessment results'!D32)</f>
        <v/>
      </c>
      <c r="D31" s="91" t="str">
        <f>+IF('Assessment results'!E32="","",'Assessment results'!E32)</f>
        <v/>
      </c>
      <c r="E31" s="92" t="str">
        <f>+IF('Assessment results'!F32="","",'Assessment results'!F32)</f>
        <v/>
      </c>
      <c r="F31" s="93" t="str">
        <f>+IF('Assessment results'!G32="","",'Assessment results'!G32)</f>
        <v/>
      </c>
      <c r="G31" s="94" t="str">
        <f>+IF('Assessment results'!H32="","",'Assessment results'!H32)</f>
        <v/>
      </c>
      <c r="H31" s="90" t="str">
        <f>+IFERROR(AVERAGEIFS('Assessment results'!$I32:$U32,'Assessment results'!$I$18:$U$18,H$19),"")</f>
        <v/>
      </c>
      <c r="I31" s="90" t="str">
        <f>+IFERROR(AVERAGEIFS('Assessment results'!$I32:$U32,'Assessment results'!$I$18:$U$18,I$19),"")</f>
        <v/>
      </c>
      <c r="J31" s="90" t="str">
        <f>+IFERROR(AVERAGEIFS('Assessment results'!$I32:$U32,'Assessment results'!$I$18:$U$18,J$19),"")</f>
        <v/>
      </c>
      <c r="K31" s="90" t="str">
        <f>+IFERROR(AVERAGEIFS('Assessment results'!$I32:$U32,'Assessment results'!$I$18:$U$18,K$19),"")</f>
        <v/>
      </c>
      <c r="L31" s="90" t="str">
        <f>+IFERROR(AVERAGEIFS('Assessment results'!$I32:$U32,'Assessment results'!$I$18:$U$18,L$19),"")</f>
        <v/>
      </c>
      <c r="M31" s="90" t="str">
        <f>+IFERROR(AVERAGEIFS('Assessment results'!$I32:$U32,'Assessment results'!$I$18:$U$18,M$19),"")</f>
        <v/>
      </c>
      <c r="N31" s="90" t="str">
        <f>+IFERROR(AVERAGEIFS('Assessment results'!$I32:$U32,'Assessment results'!$I$18:$U$18,N$19),"")</f>
        <v/>
      </c>
      <c r="O31" s="90" t="str">
        <f>+IFERROR(AVERAGEIFS('Assessment results'!$I32:$U32,'Assessment results'!$I$18:$U$18,O$19),"")</f>
        <v/>
      </c>
      <c r="P31" s="90" t="str">
        <f>+IFERROR(AVERAGEIFS('Assessment results'!$I32:$U32,'Assessment results'!$I$18:$U$18,P$19),"")</f>
        <v/>
      </c>
      <c r="Q31" s="90" t="str">
        <f>+IFERROR(AVERAGEIFS('Assessment results'!$I32:$U32,'Assessment results'!$I$18:$U$18,Q$19),"")</f>
        <v/>
      </c>
      <c r="R31" s="90" t="str">
        <f>+IFERROR(AVERAGEIFS('Assessment results'!$I32:$U32,'Assessment results'!$I$18:$U$18,R$19),"")</f>
        <v/>
      </c>
      <c r="S31" s="95" t="str">
        <f>+IFERROR(AVERAGEIFS('Assessment results'!$I32:$U32,'Assessment results'!$I$18:$U$18,S$19),"")</f>
        <v/>
      </c>
      <c r="T31" s="90" t="str">
        <f>+IFERROR(AVERAGE('Assessment results'!$I32:$U32),"")</f>
        <v/>
      </c>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row>
    <row r="32" spans="1:44" s="4" customFormat="1">
      <c r="A32" s="18"/>
      <c r="B32" s="87" t="str">
        <f>+IF('Assessment results'!C33="","",'Assessment results'!C33)</f>
        <v/>
      </c>
      <c r="C32" s="87" t="str">
        <f>+IF('Assessment results'!D33="","",'Assessment results'!D33)</f>
        <v/>
      </c>
      <c r="D32" s="91" t="str">
        <f>+IF('Assessment results'!E33="","",'Assessment results'!E33)</f>
        <v/>
      </c>
      <c r="E32" s="92" t="str">
        <f>+IF('Assessment results'!F33="","",'Assessment results'!F33)</f>
        <v/>
      </c>
      <c r="F32" s="93" t="str">
        <f>+IF('Assessment results'!G33="","",'Assessment results'!G33)</f>
        <v/>
      </c>
      <c r="G32" s="94" t="str">
        <f>+IF('Assessment results'!H33="","",'Assessment results'!H33)</f>
        <v/>
      </c>
      <c r="H32" s="90" t="str">
        <f>+IFERROR(AVERAGEIFS('Assessment results'!$I33:$U33,'Assessment results'!$I$18:$U$18,H$19),"")</f>
        <v/>
      </c>
      <c r="I32" s="90" t="str">
        <f>+IFERROR(AVERAGEIFS('Assessment results'!$I33:$U33,'Assessment results'!$I$18:$U$18,I$19),"")</f>
        <v/>
      </c>
      <c r="J32" s="90" t="str">
        <f>+IFERROR(AVERAGEIFS('Assessment results'!$I33:$U33,'Assessment results'!$I$18:$U$18,J$19),"")</f>
        <v/>
      </c>
      <c r="K32" s="90" t="str">
        <f>+IFERROR(AVERAGEIFS('Assessment results'!$I33:$U33,'Assessment results'!$I$18:$U$18,K$19),"")</f>
        <v/>
      </c>
      <c r="L32" s="90" t="str">
        <f>+IFERROR(AVERAGEIFS('Assessment results'!$I33:$U33,'Assessment results'!$I$18:$U$18,L$19),"")</f>
        <v/>
      </c>
      <c r="M32" s="90" t="str">
        <f>+IFERROR(AVERAGEIFS('Assessment results'!$I33:$U33,'Assessment results'!$I$18:$U$18,M$19),"")</f>
        <v/>
      </c>
      <c r="N32" s="90" t="str">
        <f>+IFERROR(AVERAGEIFS('Assessment results'!$I33:$U33,'Assessment results'!$I$18:$U$18,N$19),"")</f>
        <v/>
      </c>
      <c r="O32" s="90" t="str">
        <f>+IFERROR(AVERAGEIFS('Assessment results'!$I33:$U33,'Assessment results'!$I$18:$U$18,O$19),"")</f>
        <v/>
      </c>
      <c r="P32" s="90" t="str">
        <f>+IFERROR(AVERAGEIFS('Assessment results'!$I33:$U33,'Assessment results'!$I$18:$U$18,P$19),"")</f>
        <v/>
      </c>
      <c r="Q32" s="90" t="str">
        <f>+IFERROR(AVERAGEIFS('Assessment results'!$I33:$U33,'Assessment results'!$I$18:$U$18,Q$19),"")</f>
        <v/>
      </c>
      <c r="R32" s="90" t="str">
        <f>+IFERROR(AVERAGEIFS('Assessment results'!$I33:$U33,'Assessment results'!$I$18:$U$18,R$19),"")</f>
        <v/>
      </c>
      <c r="S32" s="95" t="str">
        <f>+IFERROR(AVERAGEIFS('Assessment results'!$I33:$U33,'Assessment results'!$I$18:$U$18,S$19),"")</f>
        <v/>
      </c>
      <c r="T32" s="90" t="str">
        <f>+IFERROR(AVERAGE('Assessment results'!$I33:$U33),"")</f>
        <v/>
      </c>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row>
    <row r="33" spans="1:44" s="4" customFormat="1">
      <c r="A33" s="18"/>
      <c r="B33" s="87" t="str">
        <f>+IF('Assessment results'!C34="","",'Assessment results'!C34)</f>
        <v/>
      </c>
      <c r="C33" s="87" t="str">
        <f>+IF('Assessment results'!D34="","",'Assessment results'!D34)</f>
        <v/>
      </c>
      <c r="D33" s="91" t="str">
        <f>+IF('Assessment results'!E34="","",'Assessment results'!E34)</f>
        <v/>
      </c>
      <c r="E33" s="92" t="str">
        <f>+IF('Assessment results'!F34="","",'Assessment results'!F34)</f>
        <v/>
      </c>
      <c r="F33" s="93" t="str">
        <f>+IF('Assessment results'!G34="","",'Assessment results'!G34)</f>
        <v/>
      </c>
      <c r="G33" s="94" t="str">
        <f>+IF('Assessment results'!H34="","",'Assessment results'!H34)</f>
        <v/>
      </c>
      <c r="H33" s="90" t="str">
        <f>+IFERROR(AVERAGEIFS('Assessment results'!$I34:$U34,'Assessment results'!$I$18:$U$18,H$19),"")</f>
        <v/>
      </c>
      <c r="I33" s="90" t="str">
        <f>+IFERROR(AVERAGEIFS('Assessment results'!$I34:$U34,'Assessment results'!$I$18:$U$18,I$19),"")</f>
        <v/>
      </c>
      <c r="J33" s="90" t="str">
        <f>+IFERROR(AVERAGEIFS('Assessment results'!$I34:$U34,'Assessment results'!$I$18:$U$18,J$19),"")</f>
        <v/>
      </c>
      <c r="K33" s="90" t="str">
        <f>+IFERROR(AVERAGEIFS('Assessment results'!$I34:$U34,'Assessment results'!$I$18:$U$18,K$19),"")</f>
        <v/>
      </c>
      <c r="L33" s="90" t="str">
        <f>+IFERROR(AVERAGEIFS('Assessment results'!$I34:$U34,'Assessment results'!$I$18:$U$18,L$19),"")</f>
        <v/>
      </c>
      <c r="M33" s="90" t="str">
        <f>+IFERROR(AVERAGEIFS('Assessment results'!$I34:$U34,'Assessment results'!$I$18:$U$18,M$19),"")</f>
        <v/>
      </c>
      <c r="N33" s="90" t="str">
        <f>+IFERROR(AVERAGEIFS('Assessment results'!$I34:$U34,'Assessment results'!$I$18:$U$18,N$19),"")</f>
        <v/>
      </c>
      <c r="O33" s="90" t="str">
        <f>+IFERROR(AVERAGEIFS('Assessment results'!$I34:$U34,'Assessment results'!$I$18:$U$18,O$19),"")</f>
        <v/>
      </c>
      <c r="P33" s="90" t="str">
        <f>+IFERROR(AVERAGEIFS('Assessment results'!$I34:$U34,'Assessment results'!$I$18:$U$18,P$19),"")</f>
        <v/>
      </c>
      <c r="Q33" s="90" t="str">
        <f>+IFERROR(AVERAGEIFS('Assessment results'!$I34:$U34,'Assessment results'!$I$18:$U$18,Q$19),"")</f>
        <v/>
      </c>
      <c r="R33" s="90" t="str">
        <f>+IFERROR(AVERAGEIFS('Assessment results'!$I34:$U34,'Assessment results'!$I$18:$U$18,R$19),"")</f>
        <v/>
      </c>
      <c r="S33" s="95" t="str">
        <f>+IFERROR(AVERAGEIFS('Assessment results'!$I34:$U34,'Assessment results'!$I$18:$U$18,S$19),"")</f>
        <v/>
      </c>
      <c r="T33" s="90" t="str">
        <f>+IFERROR(AVERAGE('Assessment results'!$I34:$U34),"")</f>
        <v/>
      </c>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row>
    <row r="34" spans="1:44" s="4" customFormat="1">
      <c r="A34" s="18"/>
      <c r="B34" s="87" t="str">
        <f>+IF('Assessment results'!C35="","",'Assessment results'!C35)</f>
        <v/>
      </c>
      <c r="C34" s="87" t="str">
        <f>+IF('Assessment results'!D35="","",'Assessment results'!D35)</f>
        <v/>
      </c>
      <c r="D34" s="91" t="str">
        <f>+IF('Assessment results'!E35="","",'Assessment results'!E35)</f>
        <v/>
      </c>
      <c r="E34" s="92" t="str">
        <f>+IF('Assessment results'!F35="","",'Assessment results'!F35)</f>
        <v/>
      </c>
      <c r="F34" s="93" t="str">
        <f>+IF('Assessment results'!G35="","",'Assessment results'!G35)</f>
        <v/>
      </c>
      <c r="G34" s="94" t="str">
        <f>+IF('Assessment results'!H35="","",'Assessment results'!H35)</f>
        <v/>
      </c>
      <c r="H34" s="90" t="str">
        <f>+IFERROR(AVERAGEIFS('Assessment results'!$I35:$U35,'Assessment results'!$I$18:$U$18,H$19),"")</f>
        <v/>
      </c>
      <c r="I34" s="90" t="str">
        <f>+IFERROR(AVERAGEIFS('Assessment results'!$I35:$U35,'Assessment results'!$I$18:$U$18,I$19),"")</f>
        <v/>
      </c>
      <c r="J34" s="90" t="str">
        <f>+IFERROR(AVERAGEIFS('Assessment results'!$I35:$U35,'Assessment results'!$I$18:$U$18,J$19),"")</f>
        <v/>
      </c>
      <c r="K34" s="90" t="str">
        <f>+IFERROR(AVERAGEIFS('Assessment results'!$I35:$U35,'Assessment results'!$I$18:$U$18,K$19),"")</f>
        <v/>
      </c>
      <c r="L34" s="90" t="str">
        <f>+IFERROR(AVERAGEIFS('Assessment results'!$I35:$U35,'Assessment results'!$I$18:$U$18,L$19),"")</f>
        <v/>
      </c>
      <c r="M34" s="90" t="str">
        <f>+IFERROR(AVERAGEIFS('Assessment results'!$I35:$U35,'Assessment results'!$I$18:$U$18,M$19),"")</f>
        <v/>
      </c>
      <c r="N34" s="90" t="str">
        <f>+IFERROR(AVERAGEIFS('Assessment results'!$I35:$U35,'Assessment results'!$I$18:$U$18,N$19),"")</f>
        <v/>
      </c>
      <c r="O34" s="90" t="str">
        <f>+IFERROR(AVERAGEIFS('Assessment results'!$I35:$U35,'Assessment results'!$I$18:$U$18,O$19),"")</f>
        <v/>
      </c>
      <c r="P34" s="90" t="str">
        <f>+IFERROR(AVERAGEIFS('Assessment results'!$I35:$U35,'Assessment results'!$I$18:$U$18,P$19),"")</f>
        <v/>
      </c>
      <c r="Q34" s="90" t="str">
        <f>+IFERROR(AVERAGEIFS('Assessment results'!$I35:$U35,'Assessment results'!$I$18:$U$18,Q$19),"")</f>
        <v/>
      </c>
      <c r="R34" s="90" t="str">
        <f>+IFERROR(AVERAGEIFS('Assessment results'!$I35:$U35,'Assessment results'!$I$18:$U$18,R$19),"")</f>
        <v/>
      </c>
      <c r="S34" s="95" t="str">
        <f>+IFERROR(AVERAGEIFS('Assessment results'!$I35:$U35,'Assessment results'!$I$18:$U$18,S$19),"")</f>
        <v/>
      </c>
      <c r="T34" s="90" t="str">
        <f>+IFERROR(AVERAGE('Assessment results'!$I35:$U35),"")</f>
        <v/>
      </c>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row>
    <row r="35" spans="1:44" s="4" customFormat="1">
      <c r="A35" s="18"/>
      <c r="B35" s="87" t="str">
        <f>+IF('Assessment results'!C36="","",'Assessment results'!C36)</f>
        <v/>
      </c>
      <c r="C35" s="87" t="str">
        <f>+IF('Assessment results'!D36="","",'Assessment results'!D36)</f>
        <v/>
      </c>
      <c r="D35" s="91" t="str">
        <f>+IF('Assessment results'!E36="","",'Assessment results'!E36)</f>
        <v/>
      </c>
      <c r="E35" s="92" t="str">
        <f>+IF('Assessment results'!F36="","",'Assessment results'!F36)</f>
        <v/>
      </c>
      <c r="F35" s="93" t="str">
        <f>+IF('Assessment results'!G36="","",'Assessment results'!G36)</f>
        <v/>
      </c>
      <c r="G35" s="94" t="str">
        <f>+IF('Assessment results'!H36="","",'Assessment results'!H36)</f>
        <v/>
      </c>
      <c r="H35" s="90" t="str">
        <f>+IFERROR(AVERAGEIFS('Assessment results'!$I36:$U36,'Assessment results'!$I$18:$U$18,H$19),"")</f>
        <v/>
      </c>
      <c r="I35" s="90" t="str">
        <f>+IFERROR(AVERAGEIFS('Assessment results'!$I36:$U36,'Assessment results'!$I$18:$U$18,I$19),"")</f>
        <v/>
      </c>
      <c r="J35" s="90" t="str">
        <f>+IFERROR(AVERAGEIFS('Assessment results'!$I36:$U36,'Assessment results'!$I$18:$U$18,J$19),"")</f>
        <v/>
      </c>
      <c r="K35" s="90" t="str">
        <f>+IFERROR(AVERAGEIFS('Assessment results'!$I36:$U36,'Assessment results'!$I$18:$U$18,K$19),"")</f>
        <v/>
      </c>
      <c r="L35" s="90" t="str">
        <f>+IFERROR(AVERAGEIFS('Assessment results'!$I36:$U36,'Assessment results'!$I$18:$U$18,L$19),"")</f>
        <v/>
      </c>
      <c r="M35" s="90" t="str">
        <f>+IFERROR(AVERAGEIFS('Assessment results'!$I36:$U36,'Assessment results'!$I$18:$U$18,M$19),"")</f>
        <v/>
      </c>
      <c r="N35" s="90" t="str">
        <f>+IFERROR(AVERAGEIFS('Assessment results'!$I36:$U36,'Assessment results'!$I$18:$U$18,N$19),"")</f>
        <v/>
      </c>
      <c r="O35" s="90" t="str">
        <f>+IFERROR(AVERAGEIFS('Assessment results'!$I36:$U36,'Assessment results'!$I$18:$U$18,O$19),"")</f>
        <v/>
      </c>
      <c r="P35" s="90" t="str">
        <f>+IFERROR(AVERAGEIFS('Assessment results'!$I36:$U36,'Assessment results'!$I$18:$U$18,P$19),"")</f>
        <v/>
      </c>
      <c r="Q35" s="90" t="str">
        <f>+IFERROR(AVERAGEIFS('Assessment results'!$I36:$U36,'Assessment results'!$I$18:$U$18,Q$19),"")</f>
        <v/>
      </c>
      <c r="R35" s="90" t="str">
        <f>+IFERROR(AVERAGEIFS('Assessment results'!$I36:$U36,'Assessment results'!$I$18:$U$18,R$19),"")</f>
        <v/>
      </c>
      <c r="S35" s="95" t="str">
        <f>+IFERROR(AVERAGEIFS('Assessment results'!$I36:$U36,'Assessment results'!$I$18:$U$18,S$19),"")</f>
        <v/>
      </c>
      <c r="T35" s="90" t="str">
        <f>+IFERROR(AVERAGE('Assessment results'!$I36:$U36),"")</f>
        <v/>
      </c>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row>
    <row r="36" spans="1:44" s="4" customFormat="1">
      <c r="A36" s="18"/>
      <c r="B36" s="87" t="str">
        <f>+IF('Assessment results'!C37="","",'Assessment results'!C37)</f>
        <v/>
      </c>
      <c r="C36" s="87" t="str">
        <f>+IF('Assessment results'!D37="","",'Assessment results'!D37)</f>
        <v/>
      </c>
      <c r="D36" s="91" t="str">
        <f>+IF('Assessment results'!E37="","",'Assessment results'!E37)</f>
        <v/>
      </c>
      <c r="E36" s="92" t="str">
        <f>+IF('Assessment results'!F37="","",'Assessment results'!F37)</f>
        <v/>
      </c>
      <c r="F36" s="93" t="str">
        <f>+IF('Assessment results'!G37="","",'Assessment results'!G37)</f>
        <v/>
      </c>
      <c r="G36" s="94" t="str">
        <f>+IF('Assessment results'!H37="","",'Assessment results'!H37)</f>
        <v/>
      </c>
      <c r="H36" s="90" t="str">
        <f>+IFERROR(AVERAGEIFS('Assessment results'!$I37:$U37,'Assessment results'!$I$18:$U$18,H$19),"")</f>
        <v/>
      </c>
      <c r="I36" s="90" t="str">
        <f>+IFERROR(AVERAGEIFS('Assessment results'!$I37:$U37,'Assessment results'!$I$18:$U$18,I$19),"")</f>
        <v/>
      </c>
      <c r="J36" s="90" t="str">
        <f>+IFERROR(AVERAGEIFS('Assessment results'!$I37:$U37,'Assessment results'!$I$18:$U$18,J$19),"")</f>
        <v/>
      </c>
      <c r="K36" s="90" t="str">
        <f>+IFERROR(AVERAGEIFS('Assessment results'!$I37:$U37,'Assessment results'!$I$18:$U$18,K$19),"")</f>
        <v/>
      </c>
      <c r="L36" s="90" t="str">
        <f>+IFERROR(AVERAGEIFS('Assessment results'!$I37:$U37,'Assessment results'!$I$18:$U$18,L$19),"")</f>
        <v/>
      </c>
      <c r="M36" s="90" t="str">
        <f>+IFERROR(AVERAGEIFS('Assessment results'!$I37:$U37,'Assessment results'!$I$18:$U$18,M$19),"")</f>
        <v/>
      </c>
      <c r="N36" s="90" t="str">
        <f>+IFERROR(AVERAGEIFS('Assessment results'!$I37:$U37,'Assessment results'!$I$18:$U$18,N$19),"")</f>
        <v/>
      </c>
      <c r="O36" s="90" t="str">
        <f>+IFERROR(AVERAGEIFS('Assessment results'!$I37:$U37,'Assessment results'!$I$18:$U$18,O$19),"")</f>
        <v/>
      </c>
      <c r="P36" s="90" t="str">
        <f>+IFERROR(AVERAGEIFS('Assessment results'!$I37:$U37,'Assessment results'!$I$18:$U$18,P$19),"")</f>
        <v/>
      </c>
      <c r="Q36" s="90" t="str">
        <f>+IFERROR(AVERAGEIFS('Assessment results'!$I37:$U37,'Assessment results'!$I$18:$U$18,Q$19),"")</f>
        <v/>
      </c>
      <c r="R36" s="90" t="str">
        <f>+IFERROR(AVERAGEIFS('Assessment results'!$I37:$U37,'Assessment results'!$I$18:$U$18,R$19),"")</f>
        <v/>
      </c>
      <c r="S36" s="95" t="str">
        <f>+IFERROR(AVERAGEIFS('Assessment results'!$I37:$U37,'Assessment results'!$I$18:$U$18,S$19),"")</f>
        <v/>
      </c>
      <c r="T36" s="90" t="str">
        <f>+IFERROR(AVERAGE('Assessment results'!$I37:$U37),"")</f>
        <v/>
      </c>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row>
    <row r="37" spans="1:44" s="4" customFormat="1">
      <c r="A37" s="18"/>
      <c r="B37" s="87" t="str">
        <f>+IF('Assessment results'!C38="","",'Assessment results'!C38)</f>
        <v/>
      </c>
      <c r="C37" s="87" t="str">
        <f>+IF('Assessment results'!D38="","",'Assessment results'!D38)</f>
        <v/>
      </c>
      <c r="D37" s="91" t="str">
        <f>+IF('Assessment results'!E38="","",'Assessment results'!E38)</f>
        <v/>
      </c>
      <c r="E37" s="92" t="str">
        <f>+IF('Assessment results'!F38="","",'Assessment results'!F38)</f>
        <v/>
      </c>
      <c r="F37" s="93" t="str">
        <f>+IF('Assessment results'!G38="","",'Assessment results'!G38)</f>
        <v/>
      </c>
      <c r="G37" s="94" t="str">
        <f>+IF('Assessment results'!H38="","",'Assessment results'!H38)</f>
        <v/>
      </c>
      <c r="H37" s="90" t="str">
        <f>+IFERROR(AVERAGEIFS('Assessment results'!$I38:$U38,'Assessment results'!$I$18:$U$18,H$19),"")</f>
        <v/>
      </c>
      <c r="I37" s="90" t="str">
        <f>+IFERROR(AVERAGEIFS('Assessment results'!$I38:$U38,'Assessment results'!$I$18:$U$18,I$19),"")</f>
        <v/>
      </c>
      <c r="J37" s="90" t="str">
        <f>+IFERROR(AVERAGEIFS('Assessment results'!$I38:$U38,'Assessment results'!$I$18:$U$18,J$19),"")</f>
        <v/>
      </c>
      <c r="K37" s="90" t="str">
        <f>+IFERROR(AVERAGEIFS('Assessment results'!$I38:$U38,'Assessment results'!$I$18:$U$18,K$19),"")</f>
        <v/>
      </c>
      <c r="L37" s="90" t="str">
        <f>+IFERROR(AVERAGEIFS('Assessment results'!$I38:$U38,'Assessment results'!$I$18:$U$18,L$19),"")</f>
        <v/>
      </c>
      <c r="M37" s="90" t="str">
        <f>+IFERROR(AVERAGEIFS('Assessment results'!$I38:$U38,'Assessment results'!$I$18:$U$18,M$19),"")</f>
        <v/>
      </c>
      <c r="N37" s="90" t="str">
        <f>+IFERROR(AVERAGEIFS('Assessment results'!$I38:$U38,'Assessment results'!$I$18:$U$18,N$19),"")</f>
        <v/>
      </c>
      <c r="O37" s="90" t="str">
        <f>+IFERROR(AVERAGEIFS('Assessment results'!$I38:$U38,'Assessment results'!$I$18:$U$18,O$19),"")</f>
        <v/>
      </c>
      <c r="P37" s="90" t="str">
        <f>+IFERROR(AVERAGEIFS('Assessment results'!$I38:$U38,'Assessment results'!$I$18:$U$18,P$19),"")</f>
        <v/>
      </c>
      <c r="Q37" s="90" t="str">
        <f>+IFERROR(AVERAGEIFS('Assessment results'!$I38:$U38,'Assessment results'!$I$18:$U$18,Q$19),"")</f>
        <v/>
      </c>
      <c r="R37" s="90" t="str">
        <f>+IFERROR(AVERAGEIFS('Assessment results'!$I38:$U38,'Assessment results'!$I$18:$U$18,R$19),"")</f>
        <v/>
      </c>
      <c r="S37" s="95" t="str">
        <f>+IFERROR(AVERAGEIFS('Assessment results'!$I38:$U38,'Assessment results'!$I$18:$U$18,S$19),"")</f>
        <v/>
      </c>
      <c r="T37" s="90" t="str">
        <f>+IFERROR(AVERAGE('Assessment results'!$I38:$U38),"")</f>
        <v/>
      </c>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row>
    <row r="38" spans="1:44" s="4" customFormat="1">
      <c r="A38" s="18"/>
      <c r="B38" s="87" t="str">
        <f>+IF('Assessment results'!C39="","",'Assessment results'!C39)</f>
        <v/>
      </c>
      <c r="C38" s="87" t="str">
        <f>+IF('Assessment results'!D39="","",'Assessment results'!D39)</f>
        <v/>
      </c>
      <c r="D38" s="91" t="str">
        <f>+IF('Assessment results'!E39="","",'Assessment results'!E39)</f>
        <v/>
      </c>
      <c r="E38" s="92" t="str">
        <f>+IF('Assessment results'!F39="","",'Assessment results'!F39)</f>
        <v/>
      </c>
      <c r="F38" s="93" t="str">
        <f>+IF('Assessment results'!G39="","",'Assessment results'!G39)</f>
        <v/>
      </c>
      <c r="G38" s="94" t="str">
        <f>+IF('Assessment results'!H39="","",'Assessment results'!H39)</f>
        <v/>
      </c>
      <c r="H38" s="90" t="str">
        <f>+IFERROR(AVERAGEIFS('Assessment results'!$I39:$U39,'Assessment results'!$I$18:$U$18,H$19),"")</f>
        <v/>
      </c>
      <c r="I38" s="90" t="str">
        <f>+IFERROR(AVERAGEIFS('Assessment results'!$I39:$U39,'Assessment results'!$I$18:$U$18,I$19),"")</f>
        <v/>
      </c>
      <c r="J38" s="90" t="str">
        <f>+IFERROR(AVERAGEIFS('Assessment results'!$I39:$U39,'Assessment results'!$I$18:$U$18,J$19),"")</f>
        <v/>
      </c>
      <c r="K38" s="90" t="str">
        <f>+IFERROR(AVERAGEIFS('Assessment results'!$I39:$U39,'Assessment results'!$I$18:$U$18,K$19),"")</f>
        <v/>
      </c>
      <c r="L38" s="90" t="str">
        <f>+IFERROR(AVERAGEIFS('Assessment results'!$I39:$U39,'Assessment results'!$I$18:$U$18,L$19),"")</f>
        <v/>
      </c>
      <c r="M38" s="90" t="str">
        <f>+IFERROR(AVERAGEIFS('Assessment results'!$I39:$U39,'Assessment results'!$I$18:$U$18,M$19),"")</f>
        <v/>
      </c>
      <c r="N38" s="90" t="str">
        <f>+IFERROR(AVERAGEIFS('Assessment results'!$I39:$U39,'Assessment results'!$I$18:$U$18,N$19),"")</f>
        <v/>
      </c>
      <c r="O38" s="90" t="str">
        <f>+IFERROR(AVERAGEIFS('Assessment results'!$I39:$U39,'Assessment results'!$I$18:$U$18,O$19),"")</f>
        <v/>
      </c>
      <c r="P38" s="90" t="str">
        <f>+IFERROR(AVERAGEIFS('Assessment results'!$I39:$U39,'Assessment results'!$I$18:$U$18,P$19),"")</f>
        <v/>
      </c>
      <c r="Q38" s="90" t="str">
        <f>+IFERROR(AVERAGEIFS('Assessment results'!$I39:$U39,'Assessment results'!$I$18:$U$18,Q$19),"")</f>
        <v/>
      </c>
      <c r="R38" s="90" t="str">
        <f>+IFERROR(AVERAGEIFS('Assessment results'!$I39:$U39,'Assessment results'!$I$18:$U$18,R$19),"")</f>
        <v/>
      </c>
      <c r="S38" s="95" t="str">
        <f>+IFERROR(AVERAGEIFS('Assessment results'!$I39:$U39,'Assessment results'!$I$18:$U$18,S$19),"")</f>
        <v/>
      </c>
      <c r="T38" s="90" t="str">
        <f>+IFERROR(AVERAGE('Assessment results'!$I39:$U39),"")</f>
        <v/>
      </c>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row>
    <row r="39" spans="1:44" s="4" customFormat="1">
      <c r="A39" s="18"/>
      <c r="B39" s="87" t="str">
        <f>+IF('Assessment results'!C40="","",'Assessment results'!C40)</f>
        <v/>
      </c>
      <c r="C39" s="87" t="str">
        <f>+IF('Assessment results'!D40="","",'Assessment results'!D40)</f>
        <v/>
      </c>
      <c r="D39" s="91" t="str">
        <f>+IF('Assessment results'!E40="","",'Assessment results'!E40)</f>
        <v/>
      </c>
      <c r="E39" s="92" t="str">
        <f>+IF('Assessment results'!F40="","",'Assessment results'!F40)</f>
        <v/>
      </c>
      <c r="F39" s="93" t="str">
        <f>+IF('Assessment results'!G40="","",'Assessment results'!G40)</f>
        <v/>
      </c>
      <c r="G39" s="94" t="str">
        <f>+IF('Assessment results'!H40="","",'Assessment results'!H40)</f>
        <v/>
      </c>
      <c r="H39" s="90" t="str">
        <f>+IFERROR(AVERAGEIFS('Assessment results'!$I40:$U40,'Assessment results'!$I$18:$U$18,H$19),"")</f>
        <v/>
      </c>
      <c r="I39" s="90" t="str">
        <f>+IFERROR(AVERAGEIFS('Assessment results'!$I40:$U40,'Assessment results'!$I$18:$U$18,I$19),"")</f>
        <v/>
      </c>
      <c r="J39" s="90" t="str">
        <f>+IFERROR(AVERAGEIFS('Assessment results'!$I40:$U40,'Assessment results'!$I$18:$U$18,J$19),"")</f>
        <v/>
      </c>
      <c r="K39" s="90" t="str">
        <f>+IFERROR(AVERAGEIFS('Assessment results'!$I40:$U40,'Assessment results'!$I$18:$U$18,K$19),"")</f>
        <v/>
      </c>
      <c r="L39" s="90" t="str">
        <f>+IFERROR(AVERAGEIFS('Assessment results'!$I40:$U40,'Assessment results'!$I$18:$U$18,L$19),"")</f>
        <v/>
      </c>
      <c r="M39" s="90" t="str">
        <f>+IFERROR(AVERAGEIFS('Assessment results'!$I40:$U40,'Assessment results'!$I$18:$U$18,M$19),"")</f>
        <v/>
      </c>
      <c r="N39" s="90" t="str">
        <f>+IFERROR(AVERAGEIFS('Assessment results'!$I40:$U40,'Assessment results'!$I$18:$U$18,N$19),"")</f>
        <v/>
      </c>
      <c r="O39" s="90" t="str">
        <f>+IFERROR(AVERAGEIFS('Assessment results'!$I40:$U40,'Assessment results'!$I$18:$U$18,O$19),"")</f>
        <v/>
      </c>
      <c r="P39" s="90" t="str">
        <f>+IFERROR(AVERAGEIFS('Assessment results'!$I40:$U40,'Assessment results'!$I$18:$U$18,P$19),"")</f>
        <v/>
      </c>
      <c r="Q39" s="90" t="str">
        <f>+IFERROR(AVERAGEIFS('Assessment results'!$I40:$U40,'Assessment results'!$I$18:$U$18,Q$19),"")</f>
        <v/>
      </c>
      <c r="R39" s="90" t="str">
        <f>+IFERROR(AVERAGEIFS('Assessment results'!$I40:$U40,'Assessment results'!$I$18:$U$18,R$19),"")</f>
        <v/>
      </c>
      <c r="S39" s="95" t="str">
        <f>+IFERROR(AVERAGEIFS('Assessment results'!$I40:$U40,'Assessment results'!$I$18:$U$18,S$19),"")</f>
        <v/>
      </c>
      <c r="T39" s="90" t="str">
        <f>+IFERROR(AVERAGE('Assessment results'!$I40:$U40),"")</f>
        <v/>
      </c>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row>
    <row r="40" spans="1:44" s="4" customFormat="1" hidden="1" outlineLevel="1">
      <c r="A40" s="18"/>
      <c r="B40" s="87" t="str">
        <f>+IF('Assessment results'!C41="","",'Assessment results'!C41)</f>
        <v/>
      </c>
      <c r="C40" s="87" t="str">
        <f>+IF('Assessment results'!D41="","",'Assessment results'!D41)</f>
        <v/>
      </c>
      <c r="D40" s="91" t="str">
        <f>+IF('Assessment results'!E41="","",'Assessment results'!E41)</f>
        <v/>
      </c>
      <c r="E40" s="92" t="str">
        <f>+IF('Assessment results'!F41="","",'Assessment results'!F41)</f>
        <v/>
      </c>
      <c r="F40" s="93" t="str">
        <f>+IF('Assessment results'!G41="","",'Assessment results'!G41)</f>
        <v/>
      </c>
      <c r="G40" s="94" t="str">
        <f>+IF('Assessment results'!H41="","",'Assessment results'!H41)</f>
        <v/>
      </c>
      <c r="H40" s="90" t="str">
        <f>+IFERROR(AVERAGEIFS('Assessment results'!$I41:$U41,'Assessment results'!$I$18:$U$18,H$19),"")</f>
        <v/>
      </c>
      <c r="I40" s="90" t="str">
        <f>+IFERROR(AVERAGEIFS('Assessment results'!$I41:$U41,'Assessment results'!$I$18:$U$18,I$19),"")</f>
        <v/>
      </c>
      <c r="J40" s="90" t="str">
        <f>+IFERROR(AVERAGEIFS('Assessment results'!$I41:$U41,'Assessment results'!$I$18:$U$18,J$19),"")</f>
        <v/>
      </c>
      <c r="K40" s="90" t="str">
        <f>+IFERROR(AVERAGEIFS('Assessment results'!$I41:$U41,'Assessment results'!$I$18:$U$18,K$19),"")</f>
        <v/>
      </c>
      <c r="L40" s="90" t="str">
        <f>+IFERROR(AVERAGEIFS('Assessment results'!$I41:$U41,'Assessment results'!$I$18:$U$18,L$19),"")</f>
        <v/>
      </c>
      <c r="M40" s="90" t="str">
        <f>+IFERROR(AVERAGEIFS('Assessment results'!$I41:$U41,'Assessment results'!$I$18:$U$18,M$19),"")</f>
        <v/>
      </c>
      <c r="N40" s="90" t="str">
        <f>+IFERROR(AVERAGEIFS('Assessment results'!$I41:$U41,'Assessment results'!$I$18:$U$18,N$19),"")</f>
        <v/>
      </c>
      <c r="O40" s="90" t="str">
        <f>+IFERROR(AVERAGEIFS('Assessment results'!$I41:$U41,'Assessment results'!$I$18:$U$18,O$19),"")</f>
        <v/>
      </c>
      <c r="P40" s="90" t="str">
        <f>+IFERROR(AVERAGEIFS('Assessment results'!$I41:$U41,'Assessment results'!$I$18:$U$18,P$19),"")</f>
        <v/>
      </c>
      <c r="Q40" s="90" t="str">
        <f>+IFERROR(AVERAGEIFS('Assessment results'!$I41:$U41,'Assessment results'!$I$18:$U$18,Q$19),"")</f>
        <v/>
      </c>
      <c r="R40" s="90" t="str">
        <f>+IFERROR(AVERAGEIFS('Assessment results'!$I41:$U41,'Assessment results'!$I$18:$U$18,R$19),"")</f>
        <v/>
      </c>
      <c r="S40" s="95" t="str">
        <f>+IFERROR(AVERAGEIFS('Assessment results'!$I41:$U41,'Assessment results'!$I$18:$U$18,S$19),"")</f>
        <v/>
      </c>
      <c r="T40" s="90" t="str">
        <f>+IFERROR(AVERAGE('Assessment results'!$I41:$U41),"")</f>
        <v/>
      </c>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row>
    <row r="41" spans="1:44" s="4" customFormat="1" hidden="1" outlineLevel="1">
      <c r="A41" s="18"/>
      <c r="B41" s="87" t="str">
        <f>+IF('Assessment results'!C42="","",'Assessment results'!C42)</f>
        <v/>
      </c>
      <c r="C41" s="87" t="str">
        <f>+IF('Assessment results'!D42="","",'Assessment results'!D42)</f>
        <v/>
      </c>
      <c r="D41" s="91" t="str">
        <f>+IF('Assessment results'!E42="","",'Assessment results'!E42)</f>
        <v/>
      </c>
      <c r="E41" s="92" t="str">
        <f>+IF('Assessment results'!F42="","",'Assessment results'!F42)</f>
        <v/>
      </c>
      <c r="F41" s="93" t="str">
        <f>+IF('Assessment results'!G42="","",'Assessment results'!G42)</f>
        <v/>
      </c>
      <c r="G41" s="94" t="str">
        <f>+IF('Assessment results'!H42="","",'Assessment results'!H42)</f>
        <v/>
      </c>
      <c r="H41" s="90" t="str">
        <f>+IFERROR(AVERAGEIFS('Assessment results'!$I42:$U42,'Assessment results'!$I$18:$U$18,H$19),"")</f>
        <v/>
      </c>
      <c r="I41" s="90" t="str">
        <f>+IFERROR(AVERAGEIFS('Assessment results'!$I42:$U42,'Assessment results'!$I$18:$U$18,I$19),"")</f>
        <v/>
      </c>
      <c r="J41" s="90" t="str">
        <f>+IFERROR(AVERAGEIFS('Assessment results'!$I42:$U42,'Assessment results'!$I$18:$U$18,J$19),"")</f>
        <v/>
      </c>
      <c r="K41" s="90" t="str">
        <f>+IFERROR(AVERAGEIFS('Assessment results'!$I42:$U42,'Assessment results'!$I$18:$U$18,K$19),"")</f>
        <v/>
      </c>
      <c r="L41" s="90" t="str">
        <f>+IFERROR(AVERAGEIFS('Assessment results'!$I42:$U42,'Assessment results'!$I$18:$U$18,L$19),"")</f>
        <v/>
      </c>
      <c r="M41" s="90" t="str">
        <f>+IFERROR(AVERAGEIFS('Assessment results'!$I42:$U42,'Assessment results'!$I$18:$U$18,M$19),"")</f>
        <v/>
      </c>
      <c r="N41" s="90" t="str">
        <f>+IFERROR(AVERAGEIFS('Assessment results'!$I42:$U42,'Assessment results'!$I$18:$U$18,N$19),"")</f>
        <v/>
      </c>
      <c r="O41" s="90" t="str">
        <f>+IFERROR(AVERAGEIFS('Assessment results'!$I42:$U42,'Assessment results'!$I$18:$U$18,O$19),"")</f>
        <v/>
      </c>
      <c r="P41" s="90" t="str">
        <f>+IFERROR(AVERAGEIFS('Assessment results'!$I42:$U42,'Assessment results'!$I$18:$U$18,P$19),"")</f>
        <v/>
      </c>
      <c r="Q41" s="90" t="str">
        <f>+IFERROR(AVERAGEIFS('Assessment results'!$I42:$U42,'Assessment results'!$I$18:$U$18,Q$19),"")</f>
        <v/>
      </c>
      <c r="R41" s="90" t="str">
        <f>+IFERROR(AVERAGEIFS('Assessment results'!$I42:$U42,'Assessment results'!$I$18:$U$18,R$19),"")</f>
        <v/>
      </c>
      <c r="S41" s="95" t="str">
        <f>+IFERROR(AVERAGEIFS('Assessment results'!$I42:$U42,'Assessment results'!$I$18:$U$18,S$19),"")</f>
        <v/>
      </c>
      <c r="T41" s="90" t="str">
        <f>+IFERROR(AVERAGE('Assessment results'!$I42:$U42),"")</f>
        <v/>
      </c>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row>
    <row r="42" spans="1:44" s="4" customFormat="1" hidden="1" outlineLevel="1">
      <c r="A42" s="18"/>
      <c r="B42" s="87" t="str">
        <f>+IF('Assessment results'!C43="","",'Assessment results'!C43)</f>
        <v/>
      </c>
      <c r="C42" s="87" t="str">
        <f>+IF('Assessment results'!D43="","",'Assessment results'!D43)</f>
        <v/>
      </c>
      <c r="D42" s="91" t="str">
        <f>+IF('Assessment results'!E43="","",'Assessment results'!E43)</f>
        <v/>
      </c>
      <c r="E42" s="92" t="str">
        <f>+IF('Assessment results'!F43="","",'Assessment results'!F43)</f>
        <v/>
      </c>
      <c r="F42" s="93" t="str">
        <f>+IF('Assessment results'!G43="","",'Assessment results'!G43)</f>
        <v/>
      </c>
      <c r="G42" s="94" t="str">
        <f>+IF('Assessment results'!H43="","",'Assessment results'!H43)</f>
        <v/>
      </c>
      <c r="H42" s="90" t="str">
        <f>+IFERROR(AVERAGEIFS('Assessment results'!$I43:$U43,'Assessment results'!$I$18:$U$18,H$19),"")</f>
        <v/>
      </c>
      <c r="I42" s="90" t="str">
        <f>+IFERROR(AVERAGEIFS('Assessment results'!$I43:$U43,'Assessment results'!$I$18:$U$18,I$19),"")</f>
        <v/>
      </c>
      <c r="J42" s="90" t="str">
        <f>+IFERROR(AVERAGEIFS('Assessment results'!$I43:$U43,'Assessment results'!$I$18:$U$18,J$19),"")</f>
        <v/>
      </c>
      <c r="K42" s="90" t="str">
        <f>+IFERROR(AVERAGEIFS('Assessment results'!$I43:$U43,'Assessment results'!$I$18:$U$18,K$19),"")</f>
        <v/>
      </c>
      <c r="L42" s="90" t="str">
        <f>+IFERROR(AVERAGEIFS('Assessment results'!$I43:$U43,'Assessment results'!$I$18:$U$18,L$19),"")</f>
        <v/>
      </c>
      <c r="M42" s="90" t="str">
        <f>+IFERROR(AVERAGEIFS('Assessment results'!$I43:$U43,'Assessment results'!$I$18:$U$18,M$19),"")</f>
        <v/>
      </c>
      <c r="N42" s="90" t="str">
        <f>+IFERROR(AVERAGEIFS('Assessment results'!$I43:$U43,'Assessment results'!$I$18:$U$18,N$19),"")</f>
        <v/>
      </c>
      <c r="O42" s="90" t="str">
        <f>+IFERROR(AVERAGEIFS('Assessment results'!$I43:$U43,'Assessment results'!$I$18:$U$18,O$19),"")</f>
        <v/>
      </c>
      <c r="P42" s="90" t="str">
        <f>+IFERROR(AVERAGEIFS('Assessment results'!$I43:$U43,'Assessment results'!$I$18:$U$18,P$19),"")</f>
        <v/>
      </c>
      <c r="Q42" s="90" t="str">
        <f>+IFERROR(AVERAGEIFS('Assessment results'!$I43:$U43,'Assessment results'!$I$18:$U$18,Q$19),"")</f>
        <v/>
      </c>
      <c r="R42" s="90" t="str">
        <f>+IFERROR(AVERAGEIFS('Assessment results'!$I43:$U43,'Assessment results'!$I$18:$U$18,R$19),"")</f>
        <v/>
      </c>
      <c r="S42" s="95" t="str">
        <f>+IFERROR(AVERAGEIFS('Assessment results'!$I43:$U43,'Assessment results'!$I$18:$U$18,S$19),"")</f>
        <v/>
      </c>
      <c r="T42" s="90" t="str">
        <f>+IFERROR(AVERAGE('Assessment results'!$I43:$U43),"")</f>
        <v/>
      </c>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row>
    <row r="43" spans="1:44" s="4" customFormat="1" hidden="1" outlineLevel="1">
      <c r="A43" s="18"/>
      <c r="B43" s="87" t="str">
        <f>+IF('Assessment results'!C44="","",'Assessment results'!C44)</f>
        <v/>
      </c>
      <c r="C43" s="87" t="str">
        <f>+IF('Assessment results'!D44="","",'Assessment results'!D44)</f>
        <v/>
      </c>
      <c r="D43" s="91" t="str">
        <f>+IF('Assessment results'!E44="","",'Assessment results'!E44)</f>
        <v/>
      </c>
      <c r="E43" s="92" t="str">
        <f>+IF('Assessment results'!F44="","",'Assessment results'!F44)</f>
        <v/>
      </c>
      <c r="F43" s="93" t="str">
        <f>+IF('Assessment results'!G44="","",'Assessment results'!G44)</f>
        <v/>
      </c>
      <c r="G43" s="94" t="str">
        <f>+IF('Assessment results'!H44="","",'Assessment results'!H44)</f>
        <v/>
      </c>
      <c r="H43" s="90" t="str">
        <f>+IFERROR(AVERAGEIFS('Assessment results'!$I44:$U44,'Assessment results'!$I$18:$U$18,H$19),"")</f>
        <v/>
      </c>
      <c r="I43" s="90" t="str">
        <f>+IFERROR(AVERAGEIFS('Assessment results'!$I44:$U44,'Assessment results'!$I$18:$U$18,I$19),"")</f>
        <v/>
      </c>
      <c r="J43" s="90" t="str">
        <f>+IFERROR(AVERAGEIFS('Assessment results'!$I44:$U44,'Assessment results'!$I$18:$U$18,J$19),"")</f>
        <v/>
      </c>
      <c r="K43" s="90" t="str">
        <f>+IFERROR(AVERAGEIFS('Assessment results'!$I44:$U44,'Assessment results'!$I$18:$U$18,K$19),"")</f>
        <v/>
      </c>
      <c r="L43" s="90" t="str">
        <f>+IFERROR(AVERAGEIFS('Assessment results'!$I44:$U44,'Assessment results'!$I$18:$U$18,L$19),"")</f>
        <v/>
      </c>
      <c r="M43" s="90" t="str">
        <f>+IFERROR(AVERAGEIFS('Assessment results'!$I44:$U44,'Assessment results'!$I$18:$U$18,M$19),"")</f>
        <v/>
      </c>
      <c r="N43" s="90" t="str">
        <f>+IFERROR(AVERAGEIFS('Assessment results'!$I44:$U44,'Assessment results'!$I$18:$U$18,N$19),"")</f>
        <v/>
      </c>
      <c r="O43" s="90" t="str">
        <f>+IFERROR(AVERAGEIFS('Assessment results'!$I44:$U44,'Assessment results'!$I$18:$U$18,O$19),"")</f>
        <v/>
      </c>
      <c r="P43" s="90" t="str">
        <f>+IFERROR(AVERAGEIFS('Assessment results'!$I44:$U44,'Assessment results'!$I$18:$U$18,P$19),"")</f>
        <v/>
      </c>
      <c r="Q43" s="90" t="str">
        <f>+IFERROR(AVERAGEIFS('Assessment results'!$I44:$U44,'Assessment results'!$I$18:$U$18,Q$19),"")</f>
        <v/>
      </c>
      <c r="R43" s="90" t="str">
        <f>+IFERROR(AVERAGEIFS('Assessment results'!$I44:$U44,'Assessment results'!$I$18:$U$18,R$19),"")</f>
        <v/>
      </c>
      <c r="S43" s="95" t="str">
        <f>+IFERROR(AVERAGEIFS('Assessment results'!$I44:$U44,'Assessment results'!$I$18:$U$18,S$19),"")</f>
        <v/>
      </c>
      <c r="T43" s="90" t="str">
        <f>+IFERROR(AVERAGE('Assessment results'!$I44:$U44),"")</f>
        <v/>
      </c>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row>
    <row r="44" spans="1:44" s="4" customFormat="1" hidden="1" outlineLevel="1">
      <c r="A44" s="18"/>
      <c r="B44" s="87" t="str">
        <f>+IF('Assessment results'!C45="","",'Assessment results'!C45)</f>
        <v/>
      </c>
      <c r="C44" s="87" t="str">
        <f>+IF('Assessment results'!D45="","",'Assessment results'!D45)</f>
        <v/>
      </c>
      <c r="D44" s="91" t="str">
        <f>+IF('Assessment results'!E45="","",'Assessment results'!E45)</f>
        <v/>
      </c>
      <c r="E44" s="92" t="str">
        <f>+IF('Assessment results'!F45="","",'Assessment results'!F45)</f>
        <v/>
      </c>
      <c r="F44" s="93" t="str">
        <f>+IF('Assessment results'!G45="","",'Assessment results'!G45)</f>
        <v/>
      </c>
      <c r="G44" s="94" t="str">
        <f>+IF('Assessment results'!H45="","",'Assessment results'!H45)</f>
        <v/>
      </c>
      <c r="H44" s="90" t="str">
        <f>+IFERROR(AVERAGEIFS('Assessment results'!$I45:$U45,'Assessment results'!$I$18:$U$18,H$19),"")</f>
        <v/>
      </c>
      <c r="I44" s="90" t="str">
        <f>+IFERROR(AVERAGEIFS('Assessment results'!$I45:$U45,'Assessment results'!$I$18:$U$18,I$19),"")</f>
        <v/>
      </c>
      <c r="J44" s="90" t="str">
        <f>+IFERROR(AVERAGEIFS('Assessment results'!$I45:$U45,'Assessment results'!$I$18:$U$18,J$19),"")</f>
        <v/>
      </c>
      <c r="K44" s="90" t="str">
        <f>+IFERROR(AVERAGEIFS('Assessment results'!$I45:$U45,'Assessment results'!$I$18:$U$18,K$19),"")</f>
        <v/>
      </c>
      <c r="L44" s="90" t="str">
        <f>+IFERROR(AVERAGEIFS('Assessment results'!$I45:$U45,'Assessment results'!$I$18:$U$18,L$19),"")</f>
        <v/>
      </c>
      <c r="M44" s="90" t="str">
        <f>+IFERROR(AVERAGEIFS('Assessment results'!$I45:$U45,'Assessment results'!$I$18:$U$18,M$19),"")</f>
        <v/>
      </c>
      <c r="N44" s="90" t="str">
        <f>+IFERROR(AVERAGEIFS('Assessment results'!$I45:$U45,'Assessment results'!$I$18:$U$18,N$19),"")</f>
        <v/>
      </c>
      <c r="O44" s="90" t="str">
        <f>+IFERROR(AVERAGEIFS('Assessment results'!$I45:$U45,'Assessment results'!$I$18:$U$18,O$19),"")</f>
        <v/>
      </c>
      <c r="P44" s="90" t="str">
        <f>+IFERROR(AVERAGEIFS('Assessment results'!$I45:$U45,'Assessment results'!$I$18:$U$18,P$19),"")</f>
        <v/>
      </c>
      <c r="Q44" s="90" t="str">
        <f>+IFERROR(AVERAGEIFS('Assessment results'!$I45:$U45,'Assessment results'!$I$18:$U$18,Q$19),"")</f>
        <v/>
      </c>
      <c r="R44" s="90" t="str">
        <f>+IFERROR(AVERAGEIFS('Assessment results'!$I45:$U45,'Assessment results'!$I$18:$U$18,R$19),"")</f>
        <v/>
      </c>
      <c r="S44" s="95" t="str">
        <f>+IFERROR(AVERAGEIFS('Assessment results'!$I45:$U45,'Assessment results'!$I$18:$U$18,S$19),"")</f>
        <v/>
      </c>
      <c r="T44" s="90" t="str">
        <f>+IFERROR(AVERAGE('Assessment results'!$I45:$U45),"")</f>
        <v/>
      </c>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row>
    <row r="45" spans="1:44" s="4" customFormat="1" hidden="1" outlineLevel="1">
      <c r="A45" s="18"/>
      <c r="B45" s="87" t="str">
        <f>+IF('Assessment results'!C46="","",'Assessment results'!C46)</f>
        <v/>
      </c>
      <c r="C45" s="87" t="str">
        <f>+IF('Assessment results'!D46="","",'Assessment results'!D46)</f>
        <v/>
      </c>
      <c r="D45" s="91" t="str">
        <f>+IF('Assessment results'!E46="","",'Assessment results'!E46)</f>
        <v/>
      </c>
      <c r="E45" s="92" t="str">
        <f>+IF('Assessment results'!F46="","",'Assessment results'!F46)</f>
        <v/>
      </c>
      <c r="F45" s="93" t="str">
        <f>+IF('Assessment results'!G46="","",'Assessment results'!G46)</f>
        <v/>
      </c>
      <c r="G45" s="94" t="str">
        <f>+IF('Assessment results'!H46="","",'Assessment results'!H46)</f>
        <v/>
      </c>
      <c r="H45" s="90" t="str">
        <f>+IFERROR(AVERAGEIFS('Assessment results'!$I46:$U46,'Assessment results'!$I$18:$U$18,H$19),"")</f>
        <v/>
      </c>
      <c r="I45" s="90" t="str">
        <f>+IFERROR(AVERAGEIFS('Assessment results'!$I46:$U46,'Assessment results'!$I$18:$U$18,I$19),"")</f>
        <v/>
      </c>
      <c r="J45" s="90" t="str">
        <f>+IFERROR(AVERAGEIFS('Assessment results'!$I46:$U46,'Assessment results'!$I$18:$U$18,J$19),"")</f>
        <v/>
      </c>
      <c r="K45" s="90" t="str">
        <f>+IFERROR(AVERAGEIFS('Assessment results'!$I46:$U46,'Assessment results'!$I$18:$U$18,K$19),"")</f>
        <v/>
      </c>
      <c r="L45" s="90" t="str">
        <f>+IFERROR(AVERAGEIFS('Assessment results'!$I46:$U46,'Assessment results'!$I$18:$U$18,L$19),"")</f>
        <v/>
      </c>
      <c r="M45" s="90" t="str">
        <f>+IFERROR(AVERAGEIFS('Assessment results'!$I46:$U46,'Assessment results'!$I$18:$U$18,M$19),"")</f>
        <v/>
      </c>
      <c r="N45" s="90" t="str">
        <f>+IFERROR(AVERAGEIFS('Assessment results'!$I46:$U46,'Assessment results'!$I$18:$U$18,N$19),"")</f>
        <v/>
      </c>
      <c r="O45" s="90" t="str">
        <f>+IFERROR(AVERAGEIFS('Assessment results'!$I46:$U46,'Assessment results'!$I$18:$U$18,O$19),"")</f>
        <v/>
      </c>
      <c r="P45" s="90" t="str">
        <f>+IFERROR(AVERAGEIFS('Assessment results'!$I46:$U46,'Assessment results'!$I$18:$U$18,P$19),"")</f>
        <v/>
      </c>
      <c r="Q45" s="90" t="str">
        <f>+IFERROR(AVERAGEIFS('Assessment results'!$I46:$U46,'Assessment results'!$I$18:$U$18,Q$19),"")</f>
        <v/>
      </c>
      <c r="R45" s="90" t="str">
        <f>+IFERROR(AVERAGEIFS('Assessment results'!$I46:$U46,'Assessment results'!$I$18:$U$18,R$19),"")</f>
        <v/>
      </c>
      <c r="S45" s="95" t="str">
        <f>+IFERROR(AVERAGEIFS('Assessment results'!$I46:$U46,'Assessment results'!$I$18:$U$18,S$19),"")</f>
        <v/>
      </c>
      <c r="T45" s="90" t="str">
        <f>+IFERROR(AVERAGE('Assessment results'!$I46:$U46),"")</f>
        <v/>
      </c>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row>
    <row r="46" spans="1:44" s="4" customFormat="1" hidden="1" outlineLevel="1">
      <c r="A46" s="18"/>
      <c r="B46" s="87" t="str">
        <f>+IF('Assessment results'!C47="","",'Assessment results'!C47)</f>
        <v/>
      </c>
      <c r="C46" s="87" t="str">
        <f>+IF('Assessment results'!D47="","",'Assessment results'!D47)</f>
        <v/>
      </c>
      <c r="D46" s="91" t="str">
        <f>+IF('Assessment results'!E47="","",'Assessment results'!E47)</f>
        <v/>
      </c>
      <c r="E46" s="92" t="str">
        <f>+IF('Assessment results'!F47="","",'Assessment results'!F47)</f>
        <v/>
      </c>
      <c r="F46" s="93" t="str">
        <f>+IF('Assessment results'!G47="","",'Assessment results'!G47)</f>
        <v/>
      </c>
      <c r="G46" s="94" t="str">
        <f>+IF('Assessment results'!H47="","",'Assessment results'!H47)</f>
        <v/>
      </c>
      <c r="H46" s="90" t="str">
        <f>+IFERROR(AVERAGEIFS('Assessment results'!$I47:$U47,'Assessment results'!$I$18:$U$18,H$19),"")</f>
        <v/>
      </c>
      <c r="I46" s="90" t="str">
        <f>+IFERROR(AVERAGEIFS('Assessment results'!$I47:$U47,'Assessment results'!$I$18:$U$18,I$19),"")</f>
        <v/>
      </c>
      <c r="J46" s="90" t="str">
        <f>+IFERROR(AVERAGEIFS('Assessment results'!$I47:$U47,'Assessment results'!$I$18:$U$18,J$19),"")</f>
        <v/>
      </c>
      <c r="K46" s="90" t="str">
        <f>+IFERROR(AVERAGEIFS('Assessment results'!$I47:$U47,'Assessment results'!$I$18:$U$18,K$19),"")</f>
        <v/>
      </c>
      <c r="L46" s="90" t="str">
        <f>+IFERROR(AVERAGEIFS('Assessment results'!$I47:$U47,'Assessment results'!$I$18:$U$18,L$19),"")</f>
        <v/>
      </c>
      <c r="M46" s="90" t="str">
        <f>+IFERROR(AVERAGEIFS('Assessment results'!$I47:$U47,'Assessment results'!$I$18:$U$18,M$19),"")</f>
        <v/>
      </c>
      <c r="N46" s="90" t="str">
        <f>+IFERROR(AVERAGEIFS('Assessment results'!$I47:$U47,'Assessment results'!$I$18:$U$18,N$19),"")</f>
        <v/>
      </c>
      <c r="O46" s="90" t="str">
        <f>+IFERROR(AVERAGEIFS('Assessment results'!$I47:$U47,'Assessment results'!$I$18:$U$18,O$19),"")</f>
        <v/>
      </c>
      <c r="P46" s="90" t="str">
        <f>+IFERROR(AVERAGEIFS('Assessment results'!$I47:$U47,'Assessment results'!$I$18:$U$18,P$19),"")</f>
        <v/>
      </c>
      <c r="Q46" s="90" t="str">
        <f>+IFERROR(AVERAGEIFS('Assessment results'!$I47:$U47,'Assessment results'!$I$18:$U$18,Q$19),"")</f>
        <v/>
      </c>
      <c r="R46" s="90" t="str">
        <f>+IFERROR(AVERAGEIFS('Assessment results'!$I47:$U47,'Assessment results'!$I$18:$U$18,R$19),"")</f>
        <v/>
      </c>
      <c r="S46" s="95" t="str">
        <f>+IFERROR(AVERAGEIFS('Assessment results'!$I47:$U47,'Assessment results'!$I$18:$U$18,S$19),"")</f>
        <v/>
      </c>
      <c r="T46" s="90" t="str">
        <f>+IFERROR(AVERAGE('Assessment results'!$I47:$U47),"")</f>
        <v/>
      </c>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row>
    <row r="47" spans="1:44" s="4" customFormat="1" hidden="1" outlineLevel="1">
      <c r="A47" s="18"/>
      <c r="B47" s="87" t="str">
        <f>+IF('Assessment results'!C48="","",'Assessment results'!C48)</f>
        <v/>
      </c>
      <c r="C47" s="87" t="str">
        <f>+IF('Assessment results'!D48="","",'Assessment results'!D48)</f>
        <v/>
      </c>
      <c r="D47" s="91" t="str">
        <f>+IF('Assessment results'!E48="","",'Assessment results'!E48)</f>
        <v/>
      </c>
      <c r="E47" s="92" t="str">
        <f>+IF('Assessment results'!F48="","",'Assessment results'!F48)</f>
        <v/>
      </c>
      <c r="F47" s="93" t="str">
        <f>+IF('Assessment results'!G48="","",'Assessment results'!G48)</f>
        <v/>
      </c>
      <c r="G47" s="94" t="str">
        <f>+IF('Assessment results'!H48="","",'Assessment results'!H48)</f>
        <v/>
      </c>
      <c r="H47" s="90" t="str">
        <f>+IFERROR(AVERAGEIFS('Assessment results'!$I48:$U48,'Assessment results'!$I$18:$U$18,H$19),"")</f>
        <v/>
      </c>
      <c r="I47" s="90" t="str">
        <f>+IFERROR(AVERAGEIFS('Assessment results'!$I48:$U48,'Assessment results'!$I$18:$U$18,I$19),"")</f>
        <v/>
      </c>
      <c r="J47" s="90" t="str">
        <f>+IFERROR(AVERAGEIFS('Assessment results'!$I48:$U48,'Assessment results'!$I$18:$U$18,J$19),"")</f>
        <v/>
      </c>
      <c r="K47" s="90" t="str">
        <f>+IFERROR(AVERAGEIFS('Assessment results'!$I48:$U48,'Assessment results'!$I$18:$U$18,K$19),"")</f>
        <v/>
      </c>
      <c r="L47" s="90" t="str">
        <f>+IFERROR(AVERAGEIFS('Assessment results'!$I48:$U48,'Assessment results'!$I$18:$U$18,L$19),"")</f>
        <v/>
      </c>
      <c r="M47" s="90" t="str">
        <f>+IFERROR(AVERAGEIFS('Assessment results'!$I48:$U48,'Assessment results'!$I$18:$U$18,M$19),"")</f>
        <v/>
      </c>
      <c r="N47" s="90" t="str">
        <f>+IFERROR(AVERAGEIFS('Assessment results'!$I48:$U48,'Assessment results'!$I$18:$U$18,N$19),"")</f>
        <v/>
      </c>
      <c r="O47" s="90" t="str">
        <f>+IFERROR(AVERAGEIFS('Assessment results'!$I48:$U48,'Assessment results'!$I$18:$U$18,O$19),"")</f>
        <v/>
      </c>
      <c r="P47" s="90" t="str">
        <f>+IFERROR(AVERAGEIFS('Assessment results'!$I48:$U48,'Assessment results'!$I$18:$U$18,P$19),"")</f>
        <v/>
      </c>
      <c r="Q47" s="90" t="str">
        <f>+IFERROR(AVERAGEIFS('Assessment results'!$I48:$U48,'Assessment results'!$I$18:$U$18,Q$19),"")</f>
        <v/>
      </c>
      <c r="R47" s="90" t="str">
        <f>+IFERROR(AVERAGEIFS('Assessment results'!$I48:$U48,'Assessment results'!$I$18:$U$18,R$19),"")</f>
        <v/>
      </c>
      <c r="S47" s="95" t="str">
        <f>+IFERROR(AVERAGEIFS('Assessment results'!$I48:$U48,'Assessment results'!$I$18:$U$18,S$19),"")</f>
        <v/>
      </c>
      <c r="T47" s="90" t="str">
        <f>+IFERROR(AVERAGE('Assessment results'!$I48:$U48),"")</f>
        <v/>
      </c>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row>
    <row r="48" spans="1:44" s="4" customFormat="1" hidden="1" outlineLevel="1">
      <c r="A48" s="18"/>
      <c r="B48" s="87" t="str">
        <f>+IF('Assessment results'!C49="","",'Assessment results'!C49)</f>
        <v/>
      </c>
      <c r="C48" s="87" t="str">
        <f>+IF('Assessment results'!D49="","",'Assessment results'!D49)</f>
        <v/>
      </c>
      <c r="D48" s="91" t="str">
        <f>+IF('Assessment results'!E49="","",'Assessment results'!E49)</f>
        <v/>
      </c>
      <c r="E48" s="92" t="str">
        <f>+IF('Assessment results'!F49="","",'Assessment results'!F49)</f>
        <v/>
      </c>
      <c r="F48" s="93" t="str">
        <f>+IF('Assessment results'!G49="","",'Assessment results'!G49)</f>
        <v/>
      </c>
      <c r="G48" s="94" t="str">
        <f>+IF('Assessment results'!H49="","",'Assessment results'!H49)</f>
        <v/>
      </c>
      <c r="H48" s="90" t="str">
        <f>+IFERROR(AVERAGEIFS('Assessment results'!$I49:$U49,'Assessment results'!$I$18:$U$18,H$19),"")</f>
        <v/>
      </c>
      <c r="I48" s="90" t="str">
        <f>+IFERROR(AVERAGEIFS('Assessment results'!$I49:$U49,'Assessment results'!$I$18:$U$18,I$19),"")</f>
        <v/>
      </c>
      <c r="J48" s="90" t="str">
        <f>+IFERROR(AVERAGEIFS('Assessment results'!$I49:$U49,'Assessment results'!$I$18:$U$18,J$19),"")</f>
        <v/>
      </c>
      <c r="K48" s="90" t="str">
        <f>+IFERROR(AVERAGEIFS('Assessment results'!$I49:$U49,'Assessment results'!$I$18:$U$18,K$19),"")</f>
        <v/>
      </c>
      <c r="L48" s="90" t="str">
        <f>+IFERROR(AVERAGEIFS('Assessment results'!$I49:$U49,'Assessment results'!$I$18:$U$18,L$19),"")</f>
        <v/>
      </c>
      <c r="M48" s="90" t="str">
        <f>+IFERROR(AVERAGEIFS('Assessment results'!$I49:$U49,'Assessment results'!$I$18:$U$18,M$19),"")</f>
        <v/>
      </c>
      <c r="N48" s="90" t="str">
        <f>+IFERROR(AVERAGEIFS('Assessment results'!$I49:$U49,'Assessment results'!$I$18:$U$18,N$19),"")</f>
        <v/>
      </c>
      <c r="O48" s="90" t="str">
        <f>+IFERROR(AVERAGEIFS('Assessment results'!$I49:$U49,'Assessment results'!$I$18:$U$18,O$19),"")</f>
        <v/>
      </c>
      <c r="P48" s="90" t="str">
        <f>+IFERROR(AVERAGEIFS('Assessment results'!$I49:$U49,'Assessment results'!$I$18:$U$18,P$19),"")</f>
        <v/>
      </c>
      <c r="Q48" s="90" t="str">
        <f>+IFERROR(AVERAGEIFS('Assessment results'!$I49:$U49,'Assessment results'!$I$18:$U$18,Q$19),"")</f>
        <v/>
      </c>
      <c r="R48" s="90" t="str">
        <f>+IFERROR(AVERAGEIFS('Assessment results'!$I49:$U49,'Assessment results'!$I$18:$U$18,R$19),"")</f>
        <v/>
      </c>
      <c r="S48" s="95" t="str">
        <f>+IFERROR(AVERAGEIFS('Assessment results'!$I49:$U49,'Assessment results'!$I$18:$U$18,S$19),"")</f>
        <v/>
      </c>
      <c r="T48" s="90" t="str">
        <f>+IFERROR(AVERAGE('Assessment results'!$I49:$U49),"")</f>
        <v/>
      </c>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row>
    <row r="49" spans="1:44" s="4" customFormat="1" hidden="1" outlineLevel="1">
      <c r="A49" s="18"/>
      <c r="B49" s="87" t="str">
        <f>+IF('Assessment results'!C50="","",'Assessment results'!C50)</f>
        <v/>
      </c>
      <c r="C49" s="87" t="str">
        <f>+IF('Assessment results'!D50="","",'Assessment results'!D50)</f>
        <v/>
      </c>
      <c r="D49" s="91" t="str">
        <f>+IF('Assessment results'!E50="","",'Assessment results'!E50)</f>
        <v/>
      </c>
      <c r="E49" s="92" t="str">
        <f>+IF('Assessment results'!F50="","",'Assessment results'!F50)</f>
        <v/>
      </c>
      <c r="F49" s="93" t="str">
        <f>+IF('Assessment results'!G50="","",'Assessment results'!G50)</f>
        <v/>
      </c>
      <c r="G49" s="94" t="str">
        <f>+IF('Assessment results'!H50="","",'Assessment results'!H50)</f>
        <v/>
      </c>
      <c r="H49" s="90" t="str">
        <f>+IFERROR(AVERAGEIFS('Assessment results'!$I50:$U50,'Assessment results'!$I$18:$U$18,H$19),"")</f>
        <v/>
      </c>
      <c r="I49" s="90" t="str">
        <f>+IFERROR(AVERAGEIFS('Assessment results'!$I50:$U50,'Assessment results'!$I$18:$U$18,I$19),"")</f>
        <v/>
      </c>
      <c r="J49" s="90" t="str">
        <f>+IFERROR(AVERAGEIFS('Assessment results'!$I50:$U50,'Assessment results'!$I$18:$U$18,J$19),"")</f>
        <v/>
      </c>
      <c r="K49" s="90" t="str">
        <f>+IFERROR(AVERAGEIFS('Assessment results'!$I50:$U50,'Assessment results'!$I$18:$U$18,K$19),"")</f>
        <v/>
      </c>
      <c r="L49" s="90" t="str">
        <f>+IFERROR(AVERAGEIFS('Assessment results'!$I50:$U50,'Assessment results'!$I$18:$U$18,L$19),"")</f>
        <v/>
      </c>
      <c r="M49" s="90" t="str">
        <f>+IFERROR(AVERAGEIFS('Assessment results'!$I50:$U50,'Assessment results'!$I$18:$U$18,M$19),"")</f>
        <v/>
      </c>
      <c r="N49" s="90" t="str">
        <f>+IFERROR(AVERAGEIFS('Assessment results'!$I50:$U50,'Assessment results'!$I$18:$U$18,N$19),"")</f>
        <v/>
      </c>
      <c r="O49" s="90" t="str">
        <f>+IFERROR(AVERAGEIFS('Assessment results'!$I50:$U50,'Assessment results'!$I$18:$U$18,O$19),"")</f>
        <v/>
      </c>
      <c r="P49" s="90" t="str">
        <f>+IFERROR(AVERAGEIFS('Assessment results'!$I50:$U50,'Assessment results'!$I$18:$U$18,P$19),"")</f>
        <v/>
      </c>
      <c r="Q49" s="90" t="str">
        <f>+IFERROR(AVERAGEIFS('Assessment results'!$I50:$U50,'Assessment results'!$I$18:$U$18,Q$19),"")</f>
        <v/>
      </c>
      <c r="R49" s="90" t="str">
        <f>+IFERROR(AVERAGEIFS('Assessment results'!$I50:$U50,'Assessment results'!$I$18:$U$18,R$19),"")</f>
        <v/>
      </c>
      <c r="S49" s="95" t="str">
        <f>+IFERROR(AVERAGEIFS('Assessment results'!$I50:$U50,'Assessment results'!$I$18:$U$18,S$19),"")</f>
        <v/>
      </c>
      <c r="T49" s="90" t="str">
        <f>+IFERROR(AVERAGE('Assessment results'!$I50:$U50),"")</f>
        <v/>
      </c>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row>
    <row r="50" spans="1:44" s="4" customFormat="1" hidden="1" outlineLevel="1">
      <c r="A50" s="18"/>
      <c r="B50" s="87" t="str">
        <f>+IF('Assessment results'!C51="","",'Assessment results'!C51)</f>
        <v/>
      </c>
      <c r="C50" s="87" t="str">
        <f>+IF('Assessment results'!D51="","",'Assessment results'!D51)</f>
        <v/>
      </c>
      <c r="D50" s="91" t="str">
        <f>+IF('Assessment results'!E51="","",'Assessment results'!E51)</f>
        <v/>
      </c>
      <c r="E50" s="92" t="str">
        <f>+IF('Assessment results'!F51="","",'Assessment results'!F51)</f>
        <v/>
      </c>
      <c r="F50" s="93" t="str">
        <f>+IF('Assessment results'!G51="","",'Assessment results'!G51)</f>
        <v/>
      </c>
      <c r="G50" s="94" t="str">
        <f>+IF('Assessment results'!H51="","",'Assessment results'!H51)</f>
        <v/>
      </c>
      <c r="H50" s="90" t="str">
        <f>+IFERROR(AVERAGEIFS('Assessment results'!$I51:$U51,'Assessment results'!$I$18:$U$18,H$19),"")</f>
        <v/>
      </c>
      <c r="I50" s="90" t="str">
        <f>+IFERROR(AVERAGEIFS('Assessment results'!$I51:$U51,'Assessment results'!$I$18:$U$18,I$19),"")</f>
        <v/>
      </c>
      <c r="J50" s="90" t="str">
        <f>+IFERROR(AVERAGEIFS('Assessment results'!$I51:$U51,'Assessment results'!$I$18:$U$18,J$19),"")</f>
        <v/>
      </c>
      <c r="K50" s="90" t="str">
        <f>+IFERROR(AVERAGEIFS('Assessment results'!$I51:$U51,'Assessment results'!$I$18:$U$18,K$19),"")</f>
        <v/>
      </c>
      <c r="L50" s="90" t="str">
        <f>+IFERROR(AVERAGEIFS('Assessment results'!$I51:$U51,'Assessment results'!$I$18:$U$18,L$19),"")</f>
        <v/>
      </c>
      <c r="M50" s="90" t="str">
        <f>+IFERROR(AVERAGEIFS('Assessment results'!$I51:$U51,'Assessment results'!$I$18:$U$18,M$19),"")</f>
        <v/>
      </c>
      <c r="N50" s="90" t="str">
        <f>+IFERROR(AVERAGEIFS('Assessment results'!$I51:$U51,'Assessment results'!$I$18:$U$18,N$19),"")</f>
        <v/>
      </c>
      <c r="O50" s="90" t="str">
        <f>+IFERROR(AVERAGEIFS('Assessment results'!$I51:$U51,'Assessment results'!$I$18:$U$18,O$19),"")</f>
        <v/>
      </c>
      <c r="P50" s="90" t="str">
        <f>+IFERROR(AVERAGEIFS('Assessment results'!$I51:$U51,'Assessment results'!$I$18:$U$18,P$19),"")</f>
        <v/>
      </c>
      <c r="Q50" s="90" t="str">
        <f>+IFERROR(AVERAGEIFS('Assessment results'!$I51:$U51,'Assessment results'!$I$18:$U$18,Q$19),"")</f>
        <v/>
      </c>
      <c r="R50" s="90" t="str">
        <f>+IFERROR(AVERAGEIFS('Assessment results'!$I51:$U51,'Assessment results'!$I$18:$U$18,R$19),"")</f>
        <v/>
      </c>
      <c r="S50" s="95" t="str">
        <f>+IFERROR(AVERAGEIFS('Assessment results'!$I51:$U51,'Assessment results'!$I$18:$U$18,S$19),"")</f>
        <v/>
      </c>
      <c r="T50" s="90" t="str">
        <f>+IFERROR(AVERAGE('Assessment results'!$I51:$U51),"")</f>
        <v/>
      </c>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row>
    <row r="51" spans="1:44" s="4" customFormat="1" hidden="1" outlineLevel="1">
      <c r="A51" s="18"/>
      <c r="B51" s="87" t="str">
        <f>+IF('Assessment results'!C52="","",'Assessment results'!C52)</f>
        <v/>
      </c>
      <c r="C51" s="87" t="str">
        <f>+IF('Assessment results'!D52="","",'Assessment results'!D52)</f>
        <v/>
      </c>
      <c r="D51" s="91" t="str">
        <f>+IF('Assessment results'!E52="","",'Assessment results'!E52)</f>
        <v/>
      </c>
      <c r="E51" s="92" t="str">
        <f>+IF('Assessment results'!F52="","",'Assessment results'!F52)</f>
        <v/>
      </c>
      <c r="F51" s="93" t="str">
        <f>+IF('Assessment results'!G52="","",'Assessment results'!G52)</f>
        <v/>
      </c>
      <c r="G51" s="94" t="str">
        <f>+IF('Assessment results'!H52="","",'Assessment results'!H52)</f>
        <v/>
      </c>
      <c r="H51" s="90" t="str">
        <f>+IFERROR(AVERAGEIFS('Assessment results'!$I52:$U52,'Assessment results'!$I$18:$U$18,H$19),"")</f>
        <v/>
      </c>
      <c r="I51" s="90" t="str">
        <f>+IFERROR(AVERAGEIFS('Assessment results'!$I52:$U52,'Assessment results'!$I$18:$U$18,I$19),"")</f>
        <v/>
      </c>
      <c r="J51" s="90" t="str">
        <f>+IFERROR(AVERAGEIFS('Assessment results'!$I52:$U52,'Assessment results'!$I$18:$U$18,J$19),"")</f>
        <v/>
      </c>
      <c r="K51" s="90" t="str">
        <f>+IFERROR(AVERAGEIFS('Assessment results'!$I52:$U52,'Assessment results'!$I$18:$U$18,K$19),"")</f>
        <v/>
      </c>
      <c r="L51" s="90" t="str">
        <f>+IFERROR(AVERAGEIFS('Assessment results'!$I52:$U52,'Assessment results'!$I$18:$U$18,L$19),"")</f>
        <v/>
      </c>
      <c r="M51" s="90" t="str">
        <f>+IFERROR(AVERAGEIFS('Assessment results'!$I52:$U52,'Assessment results'!$I$18:$U$18,M$19),"")</f>
        <v/>
      </c>
      <c r="N51" s="90" t="str">
        <f>+IFERROR(AVERAGEIFS('Assessment results'!$I52:$U52,'Assessment results'!$I$18:$U$18,N$19),"")</f>
        <v/>
      </c>
      <c r="O51" s="90" t="str">
        <f>+IFERROR(AVERAGEIFS('Assessment results'!$I52:$U52,'Assessment results'!$I$18:$U$18,O$19),"")</f>
        <v/>
      </c>
      <c r="P51" s="90" t="str">
        <f>+IFERROR(AVERAGEIFS('Assessment results'!$I52:$U52,'Assessment results'!$I$18:$U$18,P$19),"")</f>
        <v/>
      </c>
      <c r="Q51" s="90" t="str">
        <f>+IFERROR(AVERAGEIFS('Assessment results'!$I52:$U52,'Assessment results'!$I$18:$U$18,Q$19),"")</f>
        <v/>
      </c>
      <c r="R51" s="90" t="str">
        <f>+IFERROR(AVERAGEIFS('Assessment results'!$I52:$U52,'Assessment results'!$I$18:$U$18,R$19),"")</f>
        <v/>
      </c>
      <c r="S51" s="95" t="str">
        <f>+IFERROR(AVERAGEIFS('Assessment results'!$I52:$U52,'Assessment results'!$I$18:$U$18,S$19),"")</f>
        <v/>
      </c>
      <c r="T51" s="90" t="str">
        <f>+IFERROR(AVERAGE('Assessment results'!$I52:$U52),"")</f>
        <v/>
      </c>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row>
    <row r="52" spans="1:44" s="4" customFormat="1" hidden="1" outlineLevel="1">
      <c r="A52" s="18"/>
      <c r="B52" s="87" t="str">
        <f>+IF('Assessment results'!C53="","",'Assessment results'!C53)</f>
        <v/>
      </c>
      <c r="C52" s="87" t="str">
        <f>+IF('Assessment results'!D53="","",'Assessment results'!D53)</f>
        <v/>
      </c>
      <c r="D52" s="91" t="str">
        <f>+IF('Assessment results'!E53="","",'Assessment results'!E53)</f>
        <v/>
      </c>
      <c r="E52" s="92" t="str">
        <f>+IF('Assessment results'!F53="","",'Assessment results'!F53)</f>
        <v/>
      </c>
      <c r="F52" s="93" t="str">
        <f>+IF('Assessment results'!G53="","",'Assessment results'!G53)</f>
        <v/>
      </c>
      <c r="G52" s="94" t="str">
        <f>+IF('Assessment results'!H53="","",'Assessment results'!H53)</f>
        <v/>
      </c>
      <c r="H52" s="90" t="str">
        <f>+IFERROR(AVERAGEIFS('Assessment results'!$I53:$U53,'Assessment results'!$I$18:$U$18,H$19),"")</f>
        <v/>
      </c>
      <c r="I52" s="90" t="str">
        <f>+IFERROR(AVERAGEIFS('Assessment results'!$I53:$U53,'Assessment results'!$I$18:$U$18,I$19),"")</f>
        <v/>
      </c>
      <c r="J52" s="90" t="str">
        <f>+IFERROR(AVERAGEIFS('Assessment results'!$I53:$U53,'Assessment results'!$I$18:$U$18,J$19),"")</f>
        <v/>
      </c>
      <c r="K52" s="90" t="str">
        <f>+IFERROR(AVERAGEIFS('Assessment results'!$I53:$U53,'Assessment results'!$I$18:$U$18,K$19),"")</f>
        <v/>
      </c>
      <c r="L52" s="90" t="str">
        <f>+IFERROR(AVERAGEIFS('Assessment results'!$I53:$U53,'Assessment results'!$I$18:$U$18,L$19),"")</f>
        <v/>
      </c>
      <c r="M52" s="90" t="str">
        <f>+IFERROR(AVERAGEIFS('Assessment results'!$I53:$U53,'Assessment results'!$I$18:$U$18,M$19),"")</f>
        <v/>
      </c>
      <c r="N52" s="90" t="str">
        <f>+IFERROR(AVERAGEIFS('Assessment results'!$I53:$U53,'Assessment results'!$I$18:$U$18,N$19),"")</f>
        <v/>
      </c>
      <c r="O52" s="90" t="str">
        <f>+IFERROR(AVERAGEIFS('Assessment results'!$I53:$U53,'Assessment results'!$I$18:$U$18,O$19),"")</f>
        <v/>
      </c>
      <c r="P52" s="90" t="str">
        <f>+IFERROR(AVERAGEIFS('Assessment results'!$I53:$U53,'Assessment results'!$I$18:$U$18,P$19),"")</f>
        <v/>
      </c>
      <c r="Q52" s="90" t="str">
        <f>+IFERROR(AVERAGEIFS('Assessment results'!$I53:$U53,'Assessment results'!$I$18:$U$18,Q$19),"")</f>
        <v/>
      </c>
      <c r="R52" s="90" t="str">
        <f>+IFERROR(AVERAGEIFS('Assessment results'!$I53:$U53,'Assessment results'!$I$18:$U$18,R$19),"")</f>
        <v/>
      </c>
      <c r="S52" s="95" t="str">
        <f>+IFERROR(AVERAGEIFS('Assessment results'!$I53:$U53,'Assessment results'!$I$18:$U$18,S$19),"")</f>
        <v/>
      </c>
      <c r="T52" s="90" t="str">
        <f>+IFERROR(AVERAGE('Assessment results'!$I53:$U53),"")</f>
        <v/>
      </c>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row>
    <row r="53" spans="1:44" s="4" customFormat="1" hidden="1" outlineLevel="1">
      <c r="A53" s="18"/>
      <c r="B53" s="87" t="str">
        <f>+IF('Assessment results'!C54="","",'Assessment results'!C54)</f>
        <v/>
      </c>
      <c r="C53" s="87" t="str">
        <f>+IF('Assessment results'!D54="","",'Assessment results'!D54)</f>
        <v/>
      </c>
      <c r="D53" s="91" t="str">
        <f>+IF('Assessment results'!E54="","",'Assessment results'!E54)</f>
        <v/>
      </c>
      <c r="E53" s="92" t="str">
        <f>+IF('Assessment results'!F54="","",'Assessment results'!F54)</f>
        <v/>
      </c>
      <c r="F53" s="93" t="str">
        <f>+IF('Assessment results'!G54="","",'Assessment results'!G54)</f>
        <v/>
      </c>
      <c r="G53" s="94" t="str">
        <f>+IF('Assessment results'!H54="","",'Assessment results'!H54)</f>
        <v/>
      </c>
      <c r="H53" s="90" t="str">
        <f>+IFERROR(AVERAGEIFS('Assessment results'!$I54:$U54,'Assessment results'!$I$18:$U$18,H$19),"")</f>
        <v/>
      </c>
      <c r="I53" s="90" t="str">
        <f>+IFERROR(AVERAGEIFS('Assessment results'!$I54:$U54,'Assessment results'!$I$18:$U$18,I$19),"")</f>
        <v/>
      </c>
      <c r="J53" s="90" t="str">
        <f>+IFERROR(AVERAGEIFS('Assessment results'!$I54:$U54,'Assessment results'!$I$18:$U$18,J$19),"")</f>
        <v/>
      </c>
      <c r="K53" s="90" t="str">
        <f>+IFERROR(AVERAGEIFS('Assessment results'!$I54:$U54,'Assessment results'!$I$18:$U$18,K$19),"")</f>
        <v/>
      </c>
      <c r="L53" s="90" t="str">
        <f>+IFERROR(AVERAGEIFS('Assessment results'!$I54:$U54,'Assessment results'!$I$18:$U$18,L$19),"")</f>
        <v/>
      </c>
      <c r="M53" s="90" t="str">
        <f>+IFERROR(AVERAGEIFS('Assessment results'!$I54:$U54,'Assessment results'!$I$18:$U$18,M$19),"")</f>
        <v/>
      </c>
      <c r="N53" s="90" t="str">
        <f>+IFERROR(AVERAGEIFS('Assessment results'!$I54:$U54,'Assessment results'!$I$18:$U$18,N$19),"")</f>
        <v/>
      </c>
      <c r="O53" s="90" t="str">
        <f>+IFERROR(AVERAGEIFS('Assessment results'!$I54:$U54,'Assessment results'!$I$18:$U$18,O$19),"")</f>
        <v/>
      </c>
      <c r="P53" s="90" t="str">
        <f>+IFERROR(AVERAGEIFS('Assessment results'!$I54:$U54,'Assessment results'!$I$18:$U$18,P$19),"")</f>
        <v/>
      </c>
      <c r="Q53" s="90" t="str">
        <f>+IFERROR(AVERAGEIFS('Assessment results'!$I54:$U54,'Assessment results'!$I$18:$U$18,Q$19),"")</f>
        <v/>
      </c>
      <c r="R53" s="90" t="str">
        <f>+IFERROR(AVERAGEIFS('Assessment results'!$I54:$U54,'Assessment results'!$I$18:$U$18,R$19),"")</f>
        <v/>
      </c>
      <c r="S53" s="95" t="str">
        <f>+IFERROR(AVERAGEIFS('Assessment results'!$I54:$U54,'Assessment results'!$I$18:$U$18,S$19),"")</f>
        <v/>
      </c>
      <c r="T53" s="90" t="str">
        <f>+IFERROR(AVERAGE('Assessment results'!$I54:$U54),"")</f>
        <v/>
      </c>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row>
    <row r="54" spans="1:44" s="4" customFormat="1" hidden="1" outlineLevel="1">
      <c r="A54" s="18"/>
      <c r="B54" s="87" t="str">
        <f>+IF('Assessment results'!C55="","",'Assessment results'!C55)</f>
        <v/>
      </c>
      <c r="C54" s="87" t="str">
        <f>+IF('Assessment results'!D55="","",'Assessment results'!D55)</f>
        <v/>
      </c>
      <c r="D54" s="91" t="str">
        <f>+IF('Assessment results'!E55="","",'Assessment results'!E55)</f>
        <v/>
      </c>
      <c r="E54" s="92" t="str">
        <f>+IF('Assessment results'!F55="","",'Assessment results'!F55)</f>
        <v/>
      </c>
      <c r="F54" s="93" t="str">
        <f>+IF('Assessment results'!G55="","",'Assessment results'!G55)</f>
        <v/>
      </c>
      <c r="G54" s="94" t="str">
        <f>+IF('Assessment results'!H55="","",'Assessment results'!H55)</f>
        <v/>
      </c>
      <c r="H54" s="90" t="str">
        <f>+IFERROR(AVERAGEIFS('Assessment results'!$I55:$U55,'Assessment results'!$I$18:$U$18,H$19),"")</f>
        <v/>
      </c>
      <c r="I54" s="90" t="str">
        <f>+IFERROR(AVERAGEIFS('Assessment results'!$I55:$U55,'Assessment results'!$I$18:$U$18,I$19),"")</f>
        <v/>
      </c>
      <c r="J54" s="90" t="str">
        <f>+IFERROR(AVERAGEIFS('Assessment results'!$I55:$U55,'Assessment results'!$I$18:$U$18,J$19),"")</f>
        <v/>
      </c>
      <c r="K54" s="90" t="str">
        <f>+IFERROR(AVERAGEIFS('Assessment results'!$I55:$U55,'Assessment results'!$I$18:$U$18,K$19),"")</f>
        <v/>
      </c>
      <c r="L54" s="90" t="str">
        <f>+IFERROR(AVERAGEIFS('Assessment results'!$I55:$U55,'Assessment results'!$I$18:$U$18,L$19),"")</f>
        <v/>
      </c>
      <c r="M54" s="90" t="str">
        <f>+IFERROR(AVERAGEIFS('Assessment results'!$I55:$U55,'Assessment results'!$I$18:$U$18,M$19),"")</f>
        <v/>
      </c>
      <c r="N54" s="90" t="str">
        <f>+IFERROR(AVERAGEIFS('Assessment results'!$I55:$U55,'Assessment results'!$I$18:$U$18,N$19),"")</f>
        <v/>
      </c>
      <c r="O54" s="90" t="str">
        <f>+IFERROR(AVERAGEIFS('Assessment results'!$I55:$U55,'Assessment results'!$I$18:$U$18,O$19),"")</f>
        <v/>
      </c>
      <c r="P54" s="90" t="str">
        <f>+IFERROR(AVERAGEIFS('Assessment results'!$I55:$U55,'Assessment results'!$I$18:$U$18,P$19),"")</f>
        <v/>
      </c>
      <c r="Q54" s="90" t="str">
        <f>+IFERROR(AVERAGEIFS('Assessment results'!$I55:$U55,'Assessment results'!$I$18:$U$18,Q$19),"")</f>
        <v/>
      </c>
      <c r="R54" s="90" t="str">
        <f>+IFERROR(AVERAGEIFS('Assessment results'!$I55:$U55,'Assessment results'!$I$18:$U$18,R$19),"")</f>
        <v/>
      </c>
      <c r="S54" s="95" t="str">
        <f>+IFERROR(AVERAGEIFS('Assessment results'!$I55:$U55,'Assessment results'!$I$18:$U$18,S$19),"")</f>
        <v/>
      </c>
      <c r="T54" s="90" t="str">
        <f>+IFERROR(AVERAGE('Assessment results'!$I55:$U55),"")</f>
        <v/>
      </c>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row>
    <row r="55" spans="1:44" s="4" customFormat="1" hidden="1" outlineLevel="1">
      <c r="A55" s="18"/>
      <c r="B55" s="87" t="str">
        <f>+IF('Assessment results'!C56="","",'Assessment results'!C56)</f>
        <v/>
      </c>
      <c r="C55" s="87" t="str">
        <f>+IF('Assessment results'!D56="","",'Assessment results'!D56)</f>
        <v/>
      </c>
      <c r="D55" s="91" t="str">
        <f>+IF('Assessment results'!E56="","",'Assessment results'!E56)</f>
        <v/>
      </c>
      <c r="E55" s="92" t="str">
        <f>+IF('Assessment results'!F56="","",'Assessment results'!F56)</f>
        <v/>
      </c>
      <c r="F55" s="93" t="str">
        <f>+IF('Assessment results'!G56="","",'Assessment results'!G56)</f>
        <v/>
      </c>
      <c r="G55" s="94" t="str">
        <f>+IF('Assessment results'!H56="","",'Assessment results'!H56)</f>
        <v/>
      </c>
      <c r="H55" s="90" t="str">
        <f>+IFERROR(AVERAGEIFS('Assessment results'!$I56:$U56,'Assessment results'!$I$18:$U$18,H$19),"")</f>
        <v/>
      </c>
      <c r="I55" s="90" t="str">
        <f>+IFERROR(AVERAGEIFS('Assessment results'!$I56:$U56,'Assessment results'!$I$18:$U$18,I$19),"")</f>
        <v/>
      </c>
      <c r="J55" s="90" t="str">
        <f>+IFERROR(AVERAGEIFS('Assessment results'!$I56:$U56,'Assessment results'!$I$18:$U$18,J$19),"")</f>
        <v/>
      </c>
      <c r="K55" s="90" t="str">
        <f>+IFERROR(AVERAGEIFS('Assessment results'!$I56:$U56,'Assessment results'!$I$18:$U$18,K$19),"")</f>
        <v/>
      </c>
      <c r="L55" s="90" t="str">
        <f>+IFERROR(AVERAGEIFS('Assessment results'!$I56:$U56,'Assessment results'!$I$18:$U$18,L$19),"")</f>
        <v/>
      </c>
      <c r="M55" s="90" t="str">
        <f>+IFERROR(AVERAGEIFS('Assessment results'!$I56:$U56,'Assessment results'!$I$18:$U$18,M$19),"")</f>
        <v/>
      </c>
      <c r="N55" s="90" t="str">
        <f>+IFERROR(AVERAGEIFS('Assessment results'!$I56:$U56,'Assessment results'!$I$18:$U$18,N$19),"")</f>
        <v/>
      </c>
      <c r="O55" s="90" t="str">
        <f>+IFERROR(AVERAGEIFS('Assessment results'!$I56:$U56,'Assessment results'!$I$18:$U$18,O$19),"")</f>
        <v/>
      </c>
      <c r="P55" s="90" t="str">
        <f>+IFERROR(AVERAGEIFS('Assessment results'!$I56:$U56,'Assessment results'!$I$18:$U$18,P$19),"")</f>
        <v/>
      </c>
      <c r="Q55" s="90" t="str">
        <f>+IFERROR(AVERAGEIFS('Assessment results'!$I56:$U56,'Assessment results'!$I$18:$U$18,Q$19),"")</f>
        <v/>
      </c>
      <c r="R55" s="90" t="str">
        <f>+IFERROR(AVERAGEIFS('Assessment results'!$I56:$U56,'Assessment results'!$I$18:$U$18,R$19),"")</f>
        <v/>
      </c>
      <c r="S55" s="95" t="str">
        <f>+IFERROR(AVERAGEIFS('Assessment results'!$I56:$U56,'Assessment results'!$I$18:$U$18,S$19),"")</f>
        <v/>
      </c>
      <c r="T55" s="90" t="str">
        <f>+IFERROR(AVERAGE('Assessment results'!$I56:$U56),"")</f>
        <v/>
      </c>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row>
    <row r="56" spans="1:44" s="4" customFormat="1" hidden="1" outlineLevel="1">
      <c r="A56" s="18"/>
      <c r="B56" s="87" t="str">
        <f>+IF('Assessment results'!C57="","",'Assessment results'!C57)</f>
        <v/>
      </c>
      <c r="C56" s="87" t="str">
        <f>+IF('Assessment results'!D57="","",'Assessment results'!D57)</f>
        <v/>
      </c>
      <c r="D56" s="91" t="str">
        <f>+IF('Assessment results'!E57="","",'Assessment results'!E57)</f>
        <v/>
      </c>
      <c r="E56" s="92" t="str">
        <f>+IF('Assessment results'!F57="","",'Assessment results'!F57)</f>
        <v/>
      </c>
      <c r="F56" s="93" t="str">
        <f>+IF('Assessment results'!G57="","",'Assessment results'!G57)</f>
        <v/>
      </c>
      <c r="G56" s="94" t="str">
        <f>+IF('Assessment results'!H57="","",'Assessment results'!H57)</f>
        <v/>
      </c>
      <c r="H56" s="90" t="str">
        <f>+IFERROR(AVERAGEIFS('Assessment results'!$I57:$U57,'Assessment results'!$I$18:$U$18,H$19),"")</f>
        <v/>
      </c>
      <c r="I56" s="90" t="str">
        <f>+IFERROR(AVERAGEIFS('Assessment results'!$I57:$U57,'Assessment results'!$I$18:$U$18,I$19),"")</f>
        <v/>
      </c>
      <c r="J56" s="90" t="str">
        <f>+IFERROR(AVERAGEIFS('Assessment results'!$I57:$U57,'Assessment results'!$I$18:$U$18,J$19),"")</f>
        <v/>
      </c>
      <c r="K56" s="90" t="str">
        <f>+IFERROR(AVERAGEIFS('Assessment results'!$I57:$U57,'Assessment results'!$I$18:$U$18,K$19),"")</f>
        <v/>
      </c>
      <c r="L56" s="90" t="str">
        <f>+IFERROR(AVERAGEIFS('Assessment results'!$I57:$U57,'Assessment results'!$I$18:$U$18,L$19),"")</f>
        <v/>
      </c>
      <c r="M56" s="90" t="str">
        <f>+IFERROR(AVERAGEIFS('Assessment results'!$I57:$U57,'Assessment results'!$I$18:$U$18,M$19),"")</f>
        <v/>
      </c>
      <c r="N56" s="90" t="str">
        <f>+IFERROR(AVERAGEIFS('Assessment results'!$I57:$U57,'Assessment results'!$I$18:$U$18,N$19),"")</f>
        <v/>
      </c>
      <c r="O56" s="90" t="str">
        <f>+IFERROR(AVERAGEIFS('Assessment results'!$I57:$U57,'Assessment results'!$I$18:$U$18,O$19),"")</f>
        <v/>
      </c>
      <c r="P56" s="90" t="str">
        <f>+IFERROR(AVERAGEIFS('Assessment results'!$I57:$U57,'Assessment results'!$I$18:$U$18,P$19),"")</f>
        <v/>
      </c>
      <c r="Q56" s="90" t="str">
        <f>+IFERROR(AVERAGEIFS('Assessment results'!$I57:$U57,'Assessment results'!$I$18:$U$18,Q$19),"")</f>
        <v/>
      </c>
      <c r="R56" s="90" t="str">
        <f>+IFERROR(AVERAGEIFS('Assessment results'!$I57:$U57,'Assessment results'!$I$18:$U$18,R$19),"")</f>
        <v/>
      </c>
      <c r="S56" s="95" t="str">
        <f>+IFERROR(AVERAGEIFS('Assessment results'!$I57:$U57,'Assessment results'!$I$18:$U$18,S$19),"")</f>
        <v/>
      </c>
      <c r="T56" s="90" t="str">
        <f>+IFERROR(AVERAGE('Assessment results'!$I57:$U57),"")</f>
        <v/>
      </c>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row>
    <row r="57" spans="1:44" s="4" customFormat="1" hidden="1" outlineLevel="1">
      <c r="A57" s="18"/>
      <c r="B57" s="87" t="str">
        <f>+IF('Assessment results'!C58="","",'Assessment results'!C58)</f>
        <v/>
      </c>
      <c r="C57" s="87" t="str">
        <f>+IF('Assessment results'!D58="","",'Assessment results'!D58)</f>
        <v/>
      </c>
      <c r="D57" s="91" t="str">
        <f>+IF('Assessment results'!E58="","",'Assessment results'!E58)</f>
        <v/>
      </c>
      <c r="E57" s="92" t="str">
        <f>+IF('Assessment results'!F58="","",'Assessment results'!F58)</f>
        <v/>
      </c>
      <c r="F57" s="93" t="str">
        <f>+IF('Assessment results'!G58="","",'Assessment results'!G58)</f>
        <v/>
      </c>
      <c r="G57" s="94" t="str">
        <f>+IF('Assessment results'!H58="","",'Assessment results'!H58)</f>
        <v/>
      </c>
      <c r="H57" s="90" t="str">
        <f>+IFERROR(AVERAGEIFS('Assessment results'!$I58:$U58,'Assessment results'!$I$18:$U$18,H$19),"")</f>
        <v/>
      </c>
      <c r="I57" s="90" t="str">
        <f>+IFERROR(AVERAGEIFS('Assessment results'!$I58:$U58,'Assessment results'!$I$18:$U$18,I$19),"")</f>
        <v/>
      </c>
      <c r="J57" s="90" t="str">
        <f>+IFERROR(AVERAGEIFS('Assessment results'!$I58:$U58,'Assessment results'!$I$18:$U$18,J$19),"")</f>
        <v/>
      </c>
      <c r="K57" s="90" t="str">
        <f>+IFERROR(AVERAGEIFS('Assessment results'!$I58:$U58,'Assessment results'!$I$18:$U$18,K$19),"")</f>
        <v/>
      </c>
      <c r="L57" s="90" t="str">
        <f>+IFERROR(AVERAGEIFS('Assessment results'!$I58:$U58,'Assessment results'!$I$18:$U$18,L$19),"")</f>
        <v/>
      </c>
      <c r="M57" s="90" t="str">
        <f>+IFERROR(AVERAGEIFS('Assessment results'!$I58:$U58,'Assessment results'!$I$18:$U$18,M$19),"")</f>
        <v/>
      </c>
      <c r="N57" s="90" t="str">
        <f>+IFERROR(AVERAGEIFS('Assessment results'!$I58:$U58,'Assessment results'!$I$18:$U$18,N$19),"")</f>
        <v/>
      </c>
      <c r="O57" s="90" t="str">
        <f>+IFERROR(AVERAGEIFS('Assessment results'!$I58:$U58,'Assessment results'!$I$18:$U$18,O$19),"")</f>
        <v/>
      </c>
      <c r="P57" s="90" t="str">
        <f>+IFERROR(AVERAGEIFS('Assessment results'!$I58:$U58,'Assessment results'!$I$18:$U$18,P$19),"")</f>
        <v/>
      </c>
      <c r="Q57" s="90" t="str">
        <f>+IFERROR(AVERAGEIFS('Assessment results'!$I58:$U58,'Assessment results'!$I$18:$U$18,Q$19),"")</f>
        <v/>
      </c>
      <c r="R57" s="90" t="str">
        <f>+IFERROR(AVERAGEIFS('Assessment results'!$I58:$U58,'Assessment results'!$I$18:$U$18,R$19),"")</f>
        <v/>
      </c>
      <c r="S57" s="95" t="str">
        <f>+IFERROR(AVERAGEIFS('Assessment results'!$I58:$U58,'Assessment results'!$I$18:$U$18,S$19),"")</f>
        <v/>
      </c>
      <c r="T57" s="90" t="str">
        <f>+IFERROR(AVERAGE('Assessment results'!$I58:$U58),"")</f>
        <v/>
      </c>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row>
    <row r="58" spans="1:44" s="4" customFormat="1" hidden="1" outlineLevel="1">
      <c r="A58" s="18"/>
      <c r="B58" s="87" t="str">
        <f>+IF('Assessment results'!C59="","",'Assessment results'!C59)</f>
        <v/>
      </c>
      <c r="C58" s="87" t="str">
        <f>+IF('Assessment results'!D59="","",'Assessment results'!D59)</f>
        <v/>
      </c>
      <c r="D58" s="91" t="str">
        <f>+IF('Assessment results'!E59="","",'Assessment results'!E59)</f>
        <v/>
      </c>
      <c r="E58" s="92" t="str">
        <f>+IF('Assessment results'!F59="","",'Assessment results'!F59)</f>
        <v/>
      </c>
      <c r="F58" s="93" t="str">
        <f>+IF('Assessment results'!G59="","",'Assessment results'!G59)</f>
        <v/>
      </c>
      <c r="G58" s="94" t="str">
        <f>+IF('Assessment results'!H59="","",'Assessment results'!H59)</f>
        <v/>
      </c>
      <c r="H58" s="90" t="str">
        <f>+IFERROR(AVERAGEIFS('Assessment results'!$I59:$U59,'Assessment results'!$I$18:$U$18,H$19),"")</f>
        <v/>
      </c>
      <c r="I58" s="90" t="str">
        <f>+IFERROR(AVERAGEIFS('Assessment results'!$I59:$U59,'Assessment results'!$I$18:$U$18,I$19),"")</f>
        <v/>
      </c>
      <c r="J58" s="90" t="str">
        <f>+IFERROR(AVERAGEIFS('Assessment results'!$I59:$U59,'Assessment results'!$I$18:$U$18,J$19),"")</f>
        <v/>
      </c>
      <c r="K58" s="90" t="str">
        <f>+IFERROR(AVERAGEIFS('Assessment results'!$I59:$U59,'Assessment results'!$I$18:$U$18,K$19),"")</f>
        <v/>
      </c>
      <c r="L58" s="90" t="str">
        <f>+IFERROR(AVERAGEIFS('Assessment results'!$I59:$U59,'Assessment results'!$I$18:$U$18,L$19),"")</f>
        <v/>
      </c>
      <c r="M58" s="90" t="str">
        <f>+IFERROR(AVERAGEIFS('Assessment results'!$I59:$U59,'Assessment results'!$I$18:$U$18,M$19),"")</f>
        <v/>
      </c>
      <c r="N58" s="90" t="str">
        <f>+IFERROR(AVERAGEIFS('Assessment results'!$I59:$U59,'Assessment results'!$I$18:$U$18,N$19),"")</f>
        <v/>
      </c>
      <c r="O58" s="90" t="str">
        <f>+IFERROR(AVERAGEIFS('Assessment results'!$I59:$U59,'Assessment results'!$I$18:$U$18,O$19),"")</f>
        <v/>
      </c>
      <c r="P58" s="90" t="str">
        <f>+IFERROR(AVERAGEIFS('Assessment results'!$I59:$U59,'Assessment results'!$I$18:$U$18,P$19),"")</f>
        <v/>
      </c>
      <c r="Q58" s="90" t="str">
        <f>+IFERROR(AVERAGEIFS('Assessment results'!$I59:$U59,'Assessment results'!$I$18:$U$18,Q$19),"")</f>
        <v/>
      </c>
      <c r="R58" s="90" t="str">
        <f>+IFERROR(AVERAGEIFS('Assessment results'!$I59:$U59,'Assessment results'!$I$18:$U$18,R$19),"")</f>
        <v/>
      </c>
      <c r="S58" s="95" t="str">
        <f>+IFERROR(AVERAGEIFS('Assessment results'!$I59:$U59,'Assessment results'!$I$18:$U$18,S$19),"")</f>
        <v/>
      </c>
      <c r="T58" s="90" t="str">
        <f>+IFERROR(AVERAGE('Assessment results'!$I59:$U59),"")</f>
        <v/>
      </c>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row>
    <row r="59" spans="1:44" s="4" customFormat="1" hidden="1" outlineLevel="1">
      <c r="A59" s="18"/>
      <c r="B59" s="87" t="str">
        <f>+IF('Assessment results'!C60="","",'Assessment results'!C60)</f>
        <v/>
      </c>
      <c r="C59" s="87" t="str">
        <f>+IF('Assessment results'!D60="","",'Assessment results'!D60)</f>
        <v/>
      </c>
      <c r="D59" s="91" t="str">
        <f>+IF('Assessment results'!E60="","",'Assessment results'!E60)</f>
        <v/>
      </c>
      <c r="E59" s="92" t="str">
        <f>+IF('Assessment results'!F60="","",'Assessment results'!F60)</f>
        <v/>
      </c>
      <c r="F59" s="93" t="str">
        <f>+IF('Assessment results'!G60="","",'Assessment results'!G60)</f>
        <v/>
      </c>
      <c r="G59" s="94" t="str">
        <f>+IF('Assessment results'!H60="","",'Assessment results'!H60)</f>
        <v/>
      </c>
      <c r="H59" s="90" t="str">
        <f>+IFERROR(AVERAGEIFS('Assessment results'!$I60:$U60,'Assessment results'!$I$18:$U$18,H$19),"")</f>
        <v/>
      </c>
      <c r="I59" s="90" t="str">
        <f>+IFERROR(AVERAGEIFS('Assessment results'!$I60:$U60,'Assessment results'!$I$18:$U$18,I$19),"")</f>
        <v/>
      </c>
      <c r="J59" s="90" t="str">
        <f>+IFERROR(AVERAGEIFS('Assessment results'!$I60:$U60,'Assessment results'!$I$18:$U$18,J$19),"")</f>
        <v/>
      </c>
      <c r="K59" s="90" t="str">
        <f>+IFERROR(AVERAGEIFS('Assessment results'!$I60:$U60,'Assessment results'!$I$18:$U$18,K$19),"")</f>
        <v/>
      </c>
      <c r="L59" s="90" t="str">
        <f>+IFERROR(AVERAGEIFS('Assessment results'!$I60:$U60,'Assessment results'!$I$18:$U$18,L$19),"")</f>
        <v/>
      </c>
      <c r="M59" s="90" t="str">
        <f>+IFERROR(AVERAGEIFS('Assessment results'!$I60:$U60,'Assessment results'!$I$18:$U$18,M$19),"")</f>
        <v/>
      </c>
      <c r="N59" s="90" t="str">
        <f>+IFERROR(AVERAGEIFS('Assessment results'!$I60:$U60,'Assessment results'!$I$18:$U$18,N$19),"")</f>
        <v/>
      </c>
      <c r="O59" s="90" t="str">
        <f>+IFERROR(AVERAGEIFS('Assessment results'!$I60:$U60,'Assessment results'!$I$18:$U$18,O$19),"")</f>
        <v/>
      </c>
      <c r="P59" s="90" t="str">
        <f>+IFERROR(AVERAGEIFS('Assessment results'!$I60:$U60,'Assessment results'!$I$18:$U$18,P$19),"")</f>
        <v/>
      </c>
      <c r="Q59" s="90" t="str">
        <f>+IFERROR(AVERAGEIFS('Assessment results'!$I60:$U60,'Assessment results'!$I$18:$U$18,Q$19),"")</f>
        <v/>
      </c>
      <c r="R59" s="90" t="str">
        <f>+IFERROR(AVERAGEIFS('Assessment results'!$I60:$U60,'Assessment results'!$I$18:$U$18,R$19),"")</f>
        <v/>
      </c>
      <c r="S59" s="95" t="str">
        <f>+IFERROR(AVERAGEIFS('Assessment results'!$I60:$U60,'Assessment results'!$I$18:$U$18,S$19),"")</f>
        <v/>
      </c>
      <c r="T59" s="90" t="str">
        <f>+IFERROR(AVERAGE('Assessment results'!$I60:$U60),"")</f>
        <v/>
      </c>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row>
    <row r="60" spans="1:44" s="4" customFormat="1" hidden="1" outlineLevel="1">
      <c r="A60" s="18"/>
      <c r="B60" s="87" t="str">
        <f>+IF('Assessment results'!C61="","",'Assessment results'!C61)</f>
        <v/>
      </c>
      <c r="C60" s="87" t="str">
        <f>+IF('Assessment results'!D61="","",'Assessment results'!D61)</f>
        <v/>
      </c>
      <c r="D60" s="91" t="str">
        <f>+IF('Assessment results'!E61="","",'Assessment results'!E61)</f>
        <v/>
      </c>
      <c r="E60" s="92" t="str">
        <f>+IF('Assessment results'!F61="","",'Assessment results'!F61)</f>
        <v/>
      </c>
      <c r="F60" s="93" t="str">
        <f>+IF('Assessment results'!G61="","",'Assessment results'!G61)</f>
        <v/>
      </c>
      <c r="G60" s="94" t="str">
        <f>+IF('Assessment results'!H61="","",'Assessment results'!H61)</f>
        <v/>
      </c>
      <c r="H60" s="90" t="str">
        <f>+IFERROR(AVERAGEIFS('Assessment results'!$I61:$U61,'Assessment results'!$I$18:$U$18,H$19),"")</f>
        <v/>
      </c>
      <c r="I60" s="90" t="str">
        <f>+IFERROR(AVERAGEIFS('Assessment results'!$I61:$U61,'Assessment results'!$I$18:$U$18,I$19),"")</f>
        <v/>
      </c>
      <c r="J60" s="90" t="str">
        <f>+IFERROR(AVERAGEIFS('Assessment results'!$I61:$U61,'Assessment results'!$I$18:$U$18,J$19),"")</f>
        <v/>
      </c>
      <c r="K60" s="90" t="str">
        <f>+IFERROR(AVERAGEIFS('Assessment results'!$I61:$U61,'Assessment results'!$I$18:$U$18,K$19),"")</f>
        <v/>
      </c>
      <c r="L60" s="90" t="str">
        <f>+IFERROR(AVERAGEIFS('Assessment results'!$I61:$U61,'Assessment results'!$I$18:$U$18,L$19),"")</f>
        <v/>
      </c>
      <c r="M60" s="90" t="str">
        <f>+IFERROR(AVERAGEIFS('Assessment results'!$I61:$U61,'Assessment results'!$I$18:$U$18,M$19),"")</f>
        <v/>
      </c>
      <c r="N60" s="90" t="str">
        <f>+IFERROR(AVERAGEIFS('Assessment results'!$I61:$U61,'Assessment results'!$I$18:$U$18,N$19),"")</f>
        <v/>
      </c>
      <c r="O60" s="90" t="str">
        <f>+IFERROR(AVERAGEIFS('Assessment results'!$I61:$U61,'Assessment results'!$I$18:$U$18,O$19),"")</f>
        <v/>
      </c>
      <c r="P60" s="90" t="str">
        <f>+IFERROR(AVERAGEIFS('Assessment results'!$I61:$U61,'Assessment results'!$I$18:$U$18,P$19),"")</f>
        <v/>
      </c>
      <c r="Q60" s="90" t="str">
        <f>+IFERROR(AVERAGEIFS('Assessment results'!$I61:$U61,'Assessment results'!$I$18:$U$18,Q$19),"")</f>
        <v/>
      </c>
      <c r="R60" s="90" t="str">
        <f>+IFERROR(AVERAGEIFS('Assessment results'!$I61:$U61,'Assessment results'!$I$18:$U$18,R$19),"")</f>
        <v/>
      </c>
      <c r="S60" s="95" t="str">
        <f>+IFERROR(AVERAGEIFS('Assessment results'!$I61:$U61,'Assessment results'!$I$18:$U$18,S$19),"")</f>
        <v/>
      </c>
      <c r="T60" s="90" t="str">
        <f>+IFERROR(AVERAGE('Assessment results'!$I61:$U61),"")</f>
        <v/>
      </c>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row>
    <row r="61" spans="1:44" s="4" customFormat="1" hidden="1" outlineLevel="1">
      <c r="A61" s="18"/>
      <c r="B61" s="87" t="str">
        <f>+IF('Assessment results'!C62="","",'Assessment results'!C62)</f>
        <v/>
      </c>
      <c r="C61" s="87" t="str">
        <f>+IF('Assessment results'!D62="","",'Assessment results'!D62)</f>
        <v/>
      </c>
      <c r="D61" s="91" t="str">
        <f>+IF('Assessment results'!E62="","",'Assessment results'!E62)</f>
        <v/>
      </c>
      <c r="E61" s="92" t="str">
        <f>+IF('Assessment results'!F62="","",'Assessment results'!F62)</f>
        <v/>
      </c>
      <c r="F61" s="93" t="str">
        <f>+IF('Assessment results'!G62="","",'Assessment results'!G62)</f>
        <v/>
      </c>
      <c r="G61" s="94" t="str">
        <f>+IF('Assessment results'!H62="","",'Assessment results'!H62)</f>
        <v/>
      </c>
      <c r="H61" s="90" t="str">
        <f>+IFERROR(AVERAGEIFS('Assessment results'!$I62:$U62,'Assessment results'!$I$18:$U$18,H$19),"")</f>
        <v/>
      </c>
      <c r="I61" s="90" t="str">
        <f>+IFERROR(AVERAGEIFS('Assessment results'!$I62:$U62,'Assessment results'!$I$18:$U$18,I$19),"")</f>
        <v/>
      </c>
      <c r="J61" s="90" t="str">
        <f>+IFERROR(AVERAGEIFS('Assessment results'!$I62:$U62,'Assessment results'!$I$18:$U$18,J$19),"")</f>
        <v/>
      </c>
      <c r="K61" s="90" t="str">
        <f>+IFERROR(AVERAGEIFS('Assessment results'!$I62:$U62,'Assessment results'!$I$18:$U$18,K$19),"")</f>
        <v/>
      </c>
      <c r="L61" s="90" t="str">
        <f>+IFERROR(AVERAGEIFS('Assessment results'!$I62:$U62,'Assessment results'!$I$18:$U$18,L$19),"")</f>
        <v/>
      </c>
      <c r="M61" s="90" t="str">
        <f>+IFERROR(AVERAGEIFS('Assessment results'!$I62:$U62,'Assessment results'!$I$18:$U$18,M$19),"")</f>
        <v/>
      </c>
      <c r="N61" s="90" t="str">
        <f>+IFERROR(AVERAGEIFS('Assessment results'!$I62:$U62,'Assessment results'!$I$18:$U$18,N$19),"")</f>
        <v/>
      </c>
      <c r="O61" s="90" t="str">
        <f>+IFERROR(AVERAGEIFS('Assessment results'!$I62:$U62,'Assessment results'!$I$18:$U$18,O$19),"")</f>
        <v/>
      </c>
      <c r="P61" s="90" t="str">
        <f>+IFERROR(AVERAGEIFS('Assessment results'!$I62:$U62,'Assessment results'!$I$18:$U$18,P$19),"")</f>
        <v/>
      </c>
      <c r="Q61" s="90" t="str">
        <f>+IFERROR(AVERAGEIFS('Assessment results'!$I62:$U62,'Assessment results'!$I$18:$U$18,Q$19),"")</f>
        <v/>
      </c>
      <c r="R61" s="90" t="str">
        <f>+IFERROR(AVERAGEIFS('Assessment results'!$I62:$U62,'Assessment results'!$I$18:$U$18,R$19),"")</f>
        <v/>
      </c>
      <c r="S61" s="95" t="str">
        <f>+IFERROR(AVERAGEIFS('Assessment results'!$I62:$U62,'Assessment results'!$I$18:$U$18,S$19),"")</f>
        <v/>
      </c>
      <c r="T61" s="90" t="str">
        <f>+IFERROR(AVERAGE('Assessment results'!$I62:$U62),"")</f>
        <v/>
      </c>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row>
    <row r="62" spans="1:44" s="4" customFormat="1" hidden="1" outlineLevel="1">
      <c r="A62" s="18"/>
      <c r="B62" s="87" t="str">
        <f>+IF('Assessment results'!C63="","",'Assessment results'!C63)</f>
        <v/>
      </c>
      <c r="C62" s="87" t="str">
        <f>+IF('Assessment results'!D63="","",'Assessment results'!D63)</f>
        <v/>
      </c>
      <c r="D62" s="91" t="str">
        <f>+IF('Assessment results'!E63="","",'Assessment results'!E63)</f>
        <v/>
      </c>
      <c r="E62" s="92" t="str">
        <f>+IF('Assessment results'!F63="","",'Assessment results'!F63)</f>
        <v/>
      </c>
      <c r="F62" s="93" t="str">
        <f>+IF('Assessment results'!G63="","",'Assessment results'!G63)</f>
        <v/>
      </c>
      <c r="G62" s="94" t="str">
        <f>+IF('Assessment results'!H63="","",'Assessment results'!H63)</f>
        <v/>
      </c>
      <c r="H62" s="90" t="str">
        <f>+IFERROR(AVERAGEIFS('Assessment results'!$I63:$U63,'Assessment results'!$I$18:$U$18,H$19),"")</f>
        <v/>
      </c>
      <c r="I62" s="90" t="str">
        <f>+IFERROR(AVERAGEIFS('Assessment results'!$I63:$U63,'Assessment results'!$I$18:$U$18,I$19),"")</f>
        <v/>
      </c>
      <c r="J62" s="90" t="str">
        <f>+IFERROR(AVERAGEIFS('Assessment results'!$I63:$U63,'Assessment results'!$I$18:$U$18,J$19),"")</f>
        <v/>
      </c>
      <c r="K62" s="90" t="str">
        <f>+IFERROR(AVERAGEIFS('Assessment results'!$I63:$U63,'Assessment results'!$I$18:$U$18,K$19),"")</f>
        <v/>
      </c>
      <c r="L62" s="90" t="str">
        <f>+IFERROR(AVERAGEIFS('Assessment results'!$I63:$U63,'Assessment results'!$I$18:$U$18,L$19),"")</f>
        <v/>
      </c>
      <c r="M62" s="90" t="str">
        <f>+IFERROR(AVERAGEIFS('Assessment results'!$I63:$U63,'Assessment results'!$I$18:$U$18,M$19),"")</f>
        <v/>
      </c>
      <c r="N62" s="90" t="str">
        <f>+IFERROR(AVERAGEIFS('Assessment results'!$I63:$U63,'Assessment results'!$I$18:$U$18,N$19),"")</f>
        <v/>
      </c>
      <c r="O62" s="90" t="str">
        <f>+IFERROR(AVERAGEIFS('Assessment results'!$I63:$U63,'Assessment results'!$I$18:$U$18,O$19),"")</f>
        <v/>
      </c>
      <c r="P62" s="90" t="str">
        <f>+IFERROR(AVERAGEIFS('Assessment results'!$I63:$U63,'Assessment results'!$I$18:$U$18,P$19),"")</f>
        <v/>
      </c>
      <c r="Q62" s="90" t="str">
        <f>+IFERROR(AVERAGEIFS('Assessment results'!$I63:$U63,'Assessment results'!$I$18:$U$18,Q$19),"")</f>
        <v/>
      </c>
      <c r="R62" s="90" t="str">
        <f>+IFERROR(AVERAGEIFS('Assessment results'!$I63:$U63,'Assessment results'!$I$18:$U$18,R$19),"")</f>
        <v/>
      </c>
      <c r="S62" s="95" t="str">
        <f>+IFERROR(AVERAGEIFS('Assessment results'!$I63:$U63,'Assessment results'!$I$18:$U$18,S$19),"")</f>
        <v/>
      </c>
      <c r="T62" s="90" t="str">
        <f>+IFERROR(AVERAGE('Assessment results'!$I63:$U63),"")</f>
        <v/>
      </c>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row>
    <row r="63" spans="1:44" s="4" customFormat="1" hidden="1" outlineLevel="1">
      <c r="A63" s="18"/>
      <c r="B63" s="87" t="str">
        <f>+IF('Assessment results'!C64="","",'Assessment results'!C64)</f>
        <v/>
      </c>
      <c r="C63" s="87" t="str">
        <f>+IF('Assessment results'!D64="","",'Assessment results'!D64)</f>
        <v/>
      </c>
      <c r="D63" s="91" t="str">
        <f>+IF('Assessment results'!E64="","",'Assessment results'!E64)</f>
        <v/>
      </c>
      <c r="E63" s="92" t="str">
        <f>+IF('Assessment results'!F64="","",'Assessment results'!F64)</f>
        <v/>
      </c>
      <c r="F63" s="93" t="str">
        <f>+IF('Assessment results'!G64="","",'Assessment results'!G64)</f>
        <v/>
      </c>
      <c r="G63" s="94" t="str">
        <f>+IF('Assessment results'!H64="","",'Assessment results'!H64)</f>
        <v/>
      </c>
      <c r="H63" s="90" t="str">
        <f>+IFERROR(AVERAGEIFS('Assessment results'!$I64:$U64,'Assessment results'!$I$18:$U$18,H$19),"")</f>
        <v/>
      </c>
      <c r="I63" s="90" t="str">
        <f>+IFERROR(AVERAGEIFS('Assessment results'!$I64:$U64,'Assessment results'!$I$18:$U$18,I$19),"")</f>
        <v/>
      </c>
      <c r="J63" s="90" t="str">
        <f>+IFERROR(AVERAGEIFS('Assessment results'!$I64:$U64,'Assessment results'!$I$18:$U$18,J$19),"")</f>
        <v/>
      </c>
      <c r="K63" s="90" t="str">
        <f>+IFERROR(AVERAGEIFS('Assessment results'!$I64:$U64,'Assessment results'!$I$18:$U$18,K$19),"")</f>
        <v/>
      </c>
      <c r="L63" s="90" t="str">
        <f>+IFERROR(AVERAGEIFS('Assessment results'!$I64:$U64,'Assessment results'!$I$18:$U$18,L$19),"")</f>
        <v/>
      </c>
      <c r="M63" s="90" t="str">
        <f>+IFERROR(AVERAGEIFS('Assessment results'!$I64:$U64,'Assessment results'!$I$18:$U$18,M$19),"")</f>
        <v/>
      </c>
      <c r="N63" s="90" t="str">
        <f>+IFERROR(AVERAGEIFS('Assessment results'!$I64:$U64,'Assessment results'!$I$18:$U$18,N$19),"")</f>
        <v/>
      </c>
      <c r="O63" s="90" t="str">
        <f>+IFERROR(AVERAGEIFS('Assessment results'!$I64:$U64,'Assessment results'!$I$18:$U$18,O$19),"")</f>
        <v/>
      </c>
      <c r="P63" s="90" t="str">
        <f>+IFERROR(AVERAGEIFS('Assessment results'!$I64:$U64,'Assessment results'!$I$18:$U$18,P$19),"")</f>
        <v/>
      </c>
      <c r="Q63" s="90" t="str">
        <f>+IFERROR(AVERAGEIFS('Assessment results'!$I64:$U64,'Assessment results'!$I$18:$U$18,Q$19),"")</f>
        <v/>
      </c>
      <c r="R63" s="90" t="str">
        <f>+IFERROR(AVERAGEIFS('Assessment results'!$I64:$U64,'Assessment results'!$I$18:$U$18,R$19),"")</f>
        <v/>
      </c>
      <c r="S63" s="95" t="str">
        <f>+IFERROR(AVERAGEIFS('Assessment results'!$I64:$U64,'Assessment results'!$I$18:$U$18,S$19),"")</f>
        <v/>
      </c>
      <c r="T63" s="90" t="str">
        <f>+IFERROR(AVERAGE('Assessment results'!$I64:$U64),"")</f>
        <v/>
      </c>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row>
    <row r="64" spans="1:44" s="4" customFormat="1" hidden="1" outlineLevel="1">
      <c r="A64" s="18"/>
      <c r="B64" s="87" t="str">
        <f>+IF('Assessment results'!C65="","",'Assessment results'!C65)</f>
        <v/>
      </c>
      <c r="C64" s="87" t="str">
        <f>+IF('Assessment results'!D65="","",'Assessment results'!D65)</f>
        <v/>
      </c>
      <c r="D64" s="91" t="str">
        <f>+IF('Assessment results'!E65="","",'Assessment results'!E65)</f>
        <v/>
      </c>
      <c r="E64" s="92" t="str">
        <f>+IF('Assessment results'!F65="","",'Assessment results'!F65)</f>
        <v/>
      </c>
      <c r="F64" s="93" t="str">
        <f>+IF('Assessment results'!G65="","",'Assessment results'!G65)</f>
        <v/>
      </c>
      <c r="G64" s="94" t="str">
        <f>+IF('Assessment results'!H65="","",'Assessment results'!H65)</f>
        <v/>
      </c>
      <c r="H64" s="90" t="str">
        <f>+IFERROR(AVERAGEIFS('Assessment results'!$I65:$U65,'Assessment results'!$I$18:$U$18,H$19),"")</f>
        <v/>
      </c>
      <c r="I64" s="90" t="str">
        <f>+IFERROR(AVERAGEIFS('Assessment results'!$I65:$U65,'Assessment results'!$I$18:$U$18,I$19),"")</f>
        <v/>
      </c>
      <c r="J64" s="90" t="str">
        <f>+IFERROR(AVERAGEIFS('Assessment results'!$I65:$U65,'Assessment results'!$I$18:$U$18,J$19),"")</f>
        <v/>
      </c>
      <c r="K64" s="90" t="str">
        <f>+IFERROR(AVERAGEIFS('Assessment results'!$I65:$U65,'Assessment results'!$I$18:$U$18,K$19),"")</f>
        <v/>
      </c>
      <c r="L64" s="90" t="str">
        <f>+IFERROR(AVERAGEIFS('Assessment results'!$I65:$U65,'Assessment results'!$I$18:$U$18,L$19),"")</f>
        <v/>
      </c>
      <c r="M64" s="90" t="str">
        <f>+IFERROR(AVERAGEIFS('Assessment results'!$I65:$U65,'Assessment results'!$I$18:$U$18,M$19),"")</f>
        <v/>
      </c>
      <c r="N64" s="90" t="str">
        <f>+IFERROR(AVERAGEIFS('Assessment results'!$I65:$U65,'Assessment results'!$I$18:$U$18,N$19),"")</f>
        <v/>
      </c>
      <c r="O64" s="90" t="str">
        <f>+IFERROR(AVERAGEIFS('Assessment results'!$I65:$U65,'Assessment results'!$I$18:$U$18,O$19),"")</f>
        <v/>
      </c>
      <c r="P64" s="90" t="str">
        <f>+IFERROR(AVERAGEIFS('Assessment results'!$I65:$U65,'Assessment results'!$I$18:$U$18,P$19),"")</f>
        <v/>
      </c>
      <c r="Q64" s="90" t="str">
        <f>+IFERROR(AVERAGEIFS('Assessment results'!$I65:$U65,'Assessment results'!$I$18:$U$18,Q$19),"")</f>
        <v/>
      </c>
      <c r="R64" s="90" t="str">
        <f>+IFERROR(AVERAGEIFS('Assessment results'!$I65:$U65,'Assessment results'!$I$18:$U$18,R$19),"")</f>
        <v/>
      </c>
      <c r="S64" s="95" t="str">
        <f>+IFERROR(AVERAGEIFS('Assessment results'!$I65:$U65,'Assessment results'!$I$18:$U$18,S$19),"")</f>
        <v/>
      </c>
      <c r="T64" s="90" t="str">
        <f>+IFERROR(AVERAGE('Assessment results'!$I65:$U65),"")</f>
        <v/>
      </c>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row>
    <row r="65" spans="1:44" s="4" customFormat="1" hidden="1" outlineLevel="1">
      <c r="A65" s="18"/>
      <c r="B65" s="87" t="str">
        <f>+IF('Assessment results'!C66="","",'Assessment results'!C66)</f>
        <v/>
      </c>
      <c r="C65" s="87" t="str">
        <f>+IF('Assessment results'!D66="","",'Assessment results'!D66)</f>
        <v/>
      </c>
      <c r="D65" s="91" t="str">
        <f>+IF('Assessment results'!E66="","",'Assessment results'!E66)</f>
        <v/>
      </c>
      <c r="E65" s="92" t="str">
        <f>+IF('Assessment results'!F66="","",'Assessment results'!F66)</f>
        <v/>
      </c>
      <c r="F65" s="93" t="str">
        <f>+IF('Assessment results'!G66="","",'Assessment results'!G66)</f>
        <v/>
      </c>
      <c r="G65" s="94" t="str">
        <f>+IF('Assessment results'!H66="","",'Assessment results'!H66)</f>
        <v/>
      </c>
      <c r="H65" s="90" t="str">
        <f>+IFERROR(AVERAGEIFS('Assessment results'!$I66:$U66,'Assessment results'!$I$18:$U$18,H$19),"")</f>
        <v/>
      </c>
      <c r="I65" s="90" t="str">
        <f>+IFERROR(AVERAGEIFS('Assessment results'!$I66:$U66,'Assessment results'!$I$18:$U$18,I$19),"")</f>
        <v/>
      </c>
      <c r="J65" s="90" t="str">
        <f>+IFERROR(AVERAGEIFS('Assessment results'!$I66:$U66,'Assessment results'!$I$18:$U$18,J$19),"")</f>
        <v/>
      </c>
      <c r="K65" s="90" t="str">
        <f>+IFERROR(AVERAGEIFS('Assessment results'!$I66:$U66,'Assessment results'!$I$18:$U$18,K$19),"")</f>
        <v/>
      </c>
      <c r="L65" s="90" t="str">
        <f>+IFERROR(AVERAGEIFS('Assessment results'!$I66:$U66,'Assessment results'!$I$18:$U$18,L$19),"")</f>
        <v/>
      </c>
      <c r="M65" s="90" t="str">
        <f>+IFERROR(AVERAGEIFS('Assessment results'!$I66:$U66,'Assessment results'!$I$18:$U$18,M$19),"")</f>
        <v/>
      </c>
      <c r="N65" s="90" t="str">
        <f>+IFERROR(AVERAGEIFS('Assessment results'!$I66:$U66,'Assessment results'!$I$18:$U$18,N$19),"")</f>
        <v/>
      </c>
      <c r="O65" s="90" t="str">
        <f>+IFERROR(AVERAGEIFS('Assessment results'!$I66:$U66,'Assessment results'!$I$18:$U$18,O$19),"")</f>
        <v/>
      </c>
      <c r="P65" s="90" t="str">
        <f>+IFERROR(AVERAGEIFS('Assessment results'!$I66:$U66,'Assessment results'!$I$18:$U$18,P$19),"")</f>
        <v/>
      </c>
      <c r="Q65" s="90" t="str">
        <f>+IFERROR(AVERAGEIFS('Assessment results'!$I66:$U66,'Assessment results'!$I$18:$U$18,Q$19),"")</f>
        <v/>
      </c>
      <c r="R65" s="90" t="str">
        <f>+IFERROR(AVERAGEIFS('Assessment results'!$I66:$U66,'Assessment results'!$I$18:$U$18,R$19),"")</f>
        <v/>
      </c>
      <c r="S65" s="95" t="str">
        <f>+IFERROR(AVERAGEIFS('Assessment results'!$I66:$U66,'Assessment results'!$I$18:$U$18,S$19),"")</f>
        <v/>
      </c>
      <c r="T65" s="90" t="str">
        <f>+IFERROR(AVERAGE('Assessment results'!$I66:$U66),"")</f>
        <v/>
      </c>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row>
    <row r="66" spans="1:44" s="4" customFormat="1" hidden="1" outlineLevel="1">
      <c r="A66" s="18"/>
      <c r="B66" s="139" t="str">
        <f>+IF('Assessment results'!C67="","",'Assessment results'!C67)</f>
        <v/>
      </c>
      <c r="C66" s="87" t="str">
        <f>+IF('Assessment results'!D67="","",'Assessment results'!D67)</f>
        <v/>
      </c>
      <c r="D66" s="91" t="str">
        <f>+IF('Assessment results'!E67="","",'Assessment results'!E67)</f>
        <v/>
      </c>
      <c r="E66" s="92" t="str">
        <f>+IF('Assessment results'!F67="","",'Assessment results'!F67)</f>
        <v/>
      </c>
      <c r="F66" s="93" t="str">
        <f>+IF('Assessment results'!G67="","",'Assessment results'!G67)</f>
        <v/>
      </c>
      <c r="G66" s="94" t="str">
        <f>+IF('Assessment results'!H67="","",'Assessment results'!H67)</f>
        <v/>
      </c>
      <c r="H66" s="90" t="str">
        <f>+IFERROR(AVERAGEIFS('Assessment results'!$I67:$U67,'Assessment results'!$I$18:$U$18,H$19),"")</f>
        <v/>
      </c>
      <c r="I66" s="90" t="str">
        <f>+IFERROR(AVERAGEIFS('Assessment results'!$I67:$U67,'Assessment results'!$I$18:$U$18,I$19),"")</f>
        <v/>
      </c>
      <c r="J66" s="90" t="str">
        <f>+IFERROR(AVERAGEIFS('Assessment results'!$I67:$U67,'Assessment results'!$I$18:$U$18,J$19),"")</f>
        <v/>
      </c>
      <c r="K66" s="90" t="str">
        <f>+IFERROR(AVERAGEIFS('Assessment results'!$I67:$U67,'Assessment results'!$I$18:$U$18,K$19),"")</f>
        <v/>
      </c>
      <c r="L66" s="90" t="str">
        <f>+IFERROR(AVERAGEIFS('Assessment results'!$I67:$U67,'Assessment results'!$I$18:$U$18,L$19),"")</f>
        <v/>
      </c>
      <c r="M66" s="90" t="str">
        <f>+IFERROR(AVERAGEIFS('Assessment results'!$I67:$U67,'Assessment results'!$I$18:$U$18,M$19),"")</f>
        <v/>
      </c>
      <c r="N66" s="90" t="str">
        <f>+IFERROR(AVERAGEIFS('Assessment results'!$I67:$U67,'Assessment results'!$I$18:$U$18,N$19),"")</f>
        <v/>
      </c>
      <c r="O66" s="90" t="str">
        <f>+IFERROR(AVERAGEIFS('Assessment results'!$I67:$U67,'Assessment results'!$I$18:$U$18,O$19),"")</f>
        <v/>
      </c>
      <c r="P66" s="90" t="str">
        <f>+IFERROR(AVERAGEIFS('Assessment results'!$I67:$U67,'Assessment results'!$I$18:$U$18,P$19),"")</f>
        <v/>
      </c>
      <c r="Q66" s="90" t="str">
        <f>+IFERROR(AVERAGEIFS('Assessment results'!$I67:$U67,'Assessment results'!$I$18:$U$18,Q$19),"")</f>
        <v/>
      </c>
      <c r="R66" s="90" t="str">
        <f>+IFERROR(AVERAGEIFS('Assessment results'!$I67:$U67,'Assessment results'!$I$18:$U$18,R$19),"")</f>
        <v/>
      </c>
      <c r="S66" s="95" t="str">
        <f>+IFERROR(AVERAGEIFS('Assessment results'!$I67:$U67,'Assessment results'!$I$18:$U$18,S$19),"")</f>
        <v/>
      </c>
      <c r="T66" s="90" t="str">
        <f>+IFERROR(AVERAGE('Assessment results'!$I67:$U67),"")</f>
        <v/>
      </c>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row>
    <row r="67" spans="1:44" s="4" customFormat="1" hidden="1" outlineLevel="1">
      <c r="A67" s="18"/>
      <c r="B67" s="87" t="str">
        <f>+IF('Assessment results'!C68="","",'Assessment results'!C68)</f>
        <v/>
      </c>
      <c r="C67" s="87" t="str">
        <f>+IF('Assessment results'!D68="","",'Assessment results'!D68)</f>
        <v/>
      </c>
      <c r="D67" s="91" t="str">
        <f>+IF('Assessment results'!E68="","",'Assessment results'!E68)</f>
        <v/>
      </c>
      <c r="E67" s="92" t="str">
        <f>+IF('Assessment results'!F68="","",'Assessment results'!F68)</f>
        <v/>
      </c>
      <c r="F67" s="93" t="str">
        <f>+IF('Assessment results'!G68="","",'Assessment results'!G68)</f>
        <v/>
      </c>
      <c r="G67" s="94" t="str">
        <f>+IF('Assessment results'!H68="","",'Assessment results'!H68)</f>
        <v/>
      </c>
      <c r="H67" s="90" t="str">
        <f>+IFERROR(AVERAGEIFS('Assessment results'!$I68:$U68,'Assessment results'!$I$18:$U$18,H$19),"")</f>
        <v/>
      </c>
      <c r="I67" s="90" t="str">
        <f>+IFERROR(AVERAGEIFS('Assessment results'!$I68:$U68,'Assessment results'!$I$18:$U$18,I$19),"")</f>
        <v/>
      </c>
      <c r="J67" s="90" t="str">
        <f>+IFERROR(AVERAGEIFS('Assessment results'!$I68:$U68,'Assessment results'!$I$18:$U$18,J$19),"")</f>
        <v/>
      </c>
      <c r="K67" s="90" t="str">
        <f>+IFERROR(AVERAGEIFS('Assessment results'!$I68:$U68,'Assessment results'!$I$18:$U$18,K$19),"")</f>
        <v/>
      </c>
      <c r="L67" s="90" t="str">
        <f>+IFERROR(AVERAGEIFS('Assessment results'!$I68:$U68,'Assessment results'!$I$18:$U$18,L$19),"")</f>
        <v/>
      </c>
      <c r="M67" s="90" t="str">
        <f>+IFERROR(AVERAGEIFS('Assessment results'!$I68:$U68,'Assessment results'!$I$18:$U$18,M$19),"")</f>
        <v/>
      </c>
      <c r="N67" s="90" t="str">
        <f>+IFERROR(AVERAGEIFS('Assessment results'!$I68:$U68,'Assessment results'!$I$18:$U$18,N$19),"")</f>
        <v/>
      </c>
      <c r="O67" s="90" t="str">
        <f>+IFERROR(AVERAGEIFS('Assessment results'!$I68:$U68,'Assessment results'!$I$18:$U$18,O$19),"")</f>
        <v/>
      </c>
      <c r="P67" s="90" t="str">
        <f>+IFERROR(AVERAGEIFS('Assessment results'!$I68:$U68,'Assessment results'!$I$18:$U$18,P$19),"")</f>
        <v/>
      </c>
      <c r="Q67" s="90" t="str">
        <f>+IFERROR(AVERAGEIFS('Assessment results'!$I68:$U68,'Assessment results'!$I$18:$U$18,Q$19),"")</f>
        <v/>
      </c>
      <c r="R67" s="90" t="str">
        <f>+IFERROR(AVERAGEIFS('Assessment results'!$I68:$U68,'Assessment results'!$I$18:$U$18,R$19),"")</f>
        <v/>
      </c>
      <c r="S67" s="95" t="str">
        <f>+IFERROR(AVERAGEIFS('Assessment results'!$I68:$U68,'Assessment results'!$I$18:$U$18,S$19),"")</f>
        <v/>
      </c>
      <c r="T67" s="90" t="str">
        <f>+IFERROR(AVERAGE('Assessment results'!$I68:$U68),"")</f>
        <v/>
      </c>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row>
    <row r="68" spans="1:44" s="4" customFormat="1" hidden="1" outlineLevel="1">
      <c r="A68" s="18"/>
      <c r="B68" s="87" t="str">
        <f>+IF('Assessment results'!C69="","",'Assessment results'!C69)</f>
        <v/>
      </c>
      <c r="C68" s="87" t="str">
        <f>+IF('Assessment results'!D69="","",'Assessment results'!D69)</f>
        <v/>
      </c>
      <c r="D68" s="91" t="str">
        <f>+IF('Assessment results'!E69="","",'Assessment results'!E69)</f>
        <v/>
      </c>
      <c r="E68" s="92" t="str">
        <f>+IF('Assessment results'!F69="","",'Assessment results'!F69)</f>
        <v/>
      </c>
      <c r="F68" s="93" t="str">
        <f>+IF('Assessment results'!G69="","",'Assessment results'!G69)</f>
        <v/>
      </c>
      <c r="G68" s="94" t="str">
        <f>+IF('Assessment results'!H69="","",'Assessment results'!H69)</f>
        <v/>
      </c>
      <c r="H68" s="90" t="str">
        <f>+IFERROR(AVERAGEIFS('Assessment results'!$I69:$U69,'Assessment results'!$I$18:$U$18,H$19),"")</f>
        <v/>
      </c>
      <c r="I68" s="90" t="str">
        <f>+IFERROR(AVERAGEIFS('Assessment results'!$I69:$U69,'Assessment results'!$I$18:$U$18,I$19),"")</f>
        <v/>
      </c>
      <c r="J68" s="90" t="str">
        <f>+IFERROR(AVERAGEIFS('Assessment results'!$I69:$U69,'Assessment results'!$I$18:$U$18,J$19),"")</f>
        <v/>
      </c>
      <c r="K68" s="90" t="str">
        <f>+IFERROR(AVERAGEIFS('Assessment results'!$I69:$U69,'Assessment results'!$I$18:$U$18,K$19),"")</f>
        <v/>
      </c>
      <c r="L68" s="90" t="str">
        <f>+IFERROR(AVERAGEIFS('Assessment results'!$I69:$U69,'Assessment results'!$I$18:$U$18,L$19),"")</f>
        <v/>
      </c>
      <c r="M68" s="90" t="str">
        <f>+IFERROR(AVERAGEIFS('Assessment results'!$I69:$U69,'Assessment results'!$I$18:$U$18,M$19),"")</f>
        <v/>
      </c>
      <c r="N68" s="90" t="str">
        <f>+IFERROR(AVERAGEIFS('Assessment results'!$I69:$U69,'Assessment results'!$I$18:$U$18,N$19),"")</f>
        <v/>
      </c>
      <c r="O68" s="90" t="str">
        <f>+IFERROR(AVERAGEIFS('Assessment results'!$I69:$U69,'Assessment results'!$I$18:$U$18,O$19),"")</f>
        <v/>
      </c>
      <c r="P68" s="90" t="str">
        <f>+IFERROR(AVERAGEIFS('Assessment results'!$I69:$U69,'Assessment results'!$I$18:$U$18,P$19),"")</f>
        <v/>
      </c>
      <c r="Q68" s="90" t="str">
        <f>+IFERROR(AVERAGEIFS('Assessment results'!$I69:$U69,'Assessment results'!$I$18:$U$18,Q$19),"")</f>
        <v/>
      </c>
      <c r="R68" s="90" t="str">
        <f>+IFERROR(AVERAGEIFS('Assessment results'!$I69:$U69,'Assessment results'!$I$18:$U$18,R$19),"")</f>
        <v/>
      </c>
      <c r="S68" s="95" t="str">
        <f>+IFERROR(AVERAGEIFS('Assessment results'!$I69:$U69,'Assessment results'!$I$18:$U$18,S$19),"")</f>
        <v/>
      </c>
      <c r="T68" s="90" t="str">
        <f>+IFERROR(AVERAGE('Assessment results'!$I69:$U69),"")</f>
        <v/>
      </c>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row>
    <row r="69" spans="1:44" s="4" customFormat="1" hidden="1" outlineLevel="1">
      <c r="A69" s="18"/>
      <c r="B69" s="87" t="str">
        <f>+IF('Assessment results'!C70="","",'Assessment results'!C70)</f>
        <v/>
      </c>
      <c r="C69" s="87" t="str">
        <f>+IF('Assessment results'!D70="","",'Assessment results'!D70)</f>
        <v/>
      </c>
      <c r="D69" s="91" t="str">
        <f>+IF('Assessment results'!E70="","",'Assessment results'!E70)</f>
        <v/>
      </c>
      <c r="E69" s="92" t="str">
        <f>+IF('Assessment results'!F70="","",'Assessment results'!F70)</f>
        <v/>
      </c>
      <c r="F69" s="93" t="str">
        <f>+IF('Assessment results'!G70="","",'Assessment results'!G70)</f>
        <v/>
      </c>
      <c r="G69" s="94" t="str">
        <f>+IF('Assessment results'!H70="","",'Assessment results'!H70)</f>
        <v/>
      </c>
      <c r="H69" s="90" t="str">
        <f>+IFERROR(AVERAGEIFS('Assessment results'!$I70:$U70,'Assessment results'!$I$18:$U$18,H$19),"")</f>
        <v/>
      </c>
      <c r="I69" s="90" t="str">
        <f>+IFERROR(AVERAGEIFS('Assessment results'!$I70:$U70,'Assessment results'!$I$18:$U$18,I$19),"")</f>
        <v/>
      </c>
      <c r="J69" s="90" t="str">
        <f>+IFERROR(AVERAGEIFS('Assessment results'!$I70:$U70,'Assessment results'!$I$18:$U$18,J$19),"")</f>
        <v/>
      </c>
      <c r="K69" s="90" t="str">
        <f>+IFERROR(AVERAGEIFS('Assessment results'!$I70:$U70,'Assessment results'!$I$18:$U$18,K$19),"")</f>
        <v/>
      </c>
      <c r="L69" s="90" t="str">
        <f>+IFERROR(AVERAGEIFS('Assessment results'!$I70:$U70,'Assessment results'!$I$18:$U$18,L$19),"")</f>
        <v/>
      </c>
      <c r="M69" s="90" t="str">
        <f>+IFERROR(AVERAGEIFS('Assessment results'!$I70:$U70,'Assessment results'!$I$18:$U$18,M$19),"")</f>
        <v/>
      </c>
      <c r="N69" s="90" t="str">
        <f>+IFERROR(AVERAGEIFS('Assessment results'!$I70:$U70,'Assessment results'!$I$18:$U$18,N$19),"")</f>
        <v/>
      </c>
      <c r="O69" s="90" t="str">
        <f>+IFERROR(AVERAGEIFS('Assessment results'!$I70:$U70,'Assessment results'!$I$18:$U$18,O$19),"")</f>
        <v/>
      </c>
      <c r="P69" s="90" t="str">
        <f>+IFERROR(AVERAGEIFS('Assessment results'!$I70:$U70,'Assessment results'!$I$18:$U$18,P$19),"")</f>
        <v/>
      </c>
      <c r="Q69" s="90" t="str">
        <f>+IFERROR(AVERAGEIFS('Assessment results'!$I70:$U70,'Assessment results'!$I$18:$U$18,Q$19),"")</f>
        <v/>
      </c>
      <c r="R69" s="90" t="str">
        <f>+IFERROR(AVERAGEIFS('Assessment results'!$I70:$U70,'Assessment results'!$I$18:$U$18,R$19),"")</f>
        <v/>
      </c>
      <c r="S69" s="95" t="str">
        <f>+IFERROR(AVERAGEIFS('Assessment results'!$I70:$U70,'Assessment results'!$I$18:$U$18,S$19),"")</f>
        <v/>
      </c>
      <c r="T69" s="90" t="str">
        <f>+IFERROR(AVERAGE('Assessment results'!$I70:$U70),"")</f>
        <v/>
      </c>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row>
    <row r="70" spans="1:44" s="4" customFormat="1" hidden="1" outlineLevel="1">
      <c r="A70" s="18"/>
      <c r="B70" s="87" t="str">
        <f>+IF('Assessment results'!C71="","",'Assessment results'!C71)</f>
        <v/>
      </c>
      <c r="C70" s="87" t="str">
        <f>+IF('Assessment results'!D71="","",'Assessment results'!D71)</f>
        <v/>
      </c>
      <c r="D70" s="91" t="str">
        <f>+IF('Assessment results'!E71="","",'Assessment results'!E71)</f>
        <v/>
      </c>
      <c r="E70" s="92" t="str">
        <f>+IF('Assessment results'!F71="","",'Assessment results'!F71)</f>
        <v/>
      </c>
      <c r="F70" s="93" t="str">
        <f>+IF('Assessment results'!G71="","",'Assessment results'!G71)</f>
        <v/>
      </c>
      <c r="G70" s="94" t="str">
        <f>+IF('Assessment results'!H71="","",'Assessment results'!H71)</f>
        <v/>
      </c>
      <c r="H70" s="90" t="str">
        <f>+IFERROR(AVERAGEIFS('Assessment results'!$I71:$U71,'Assessment results'!$I$18:$U$18,H$19),"")</f>
        <v/>
      </c>
      <c r="I70" s="90" t="str">
        <f>+IFERROR(AVERAGEIFS('Assessment results'!$I71:$U71,'Assessment results'!$I$18:$U$18,I$19),"")</f>
        <v/>
      </c>
      <c r="J70" s="90" t="str">
        <f>+IFERROR(AVERAGEIFS('Assessment results'!$I71:$U71,'Assessment results'!$I$18:$U$18,J$19),"")</f>
        <v/>
      </c>
      <c r="K70" s="90" t="str">
        <f>+IFERROR(AVERAGEIFS('Assessment results'!$I71:$U71,'Assessment results'!$I$18:$U$18,K$19),"")</f>
        <v/>
      </c>
      <c r="L70" s="90" t="str">
        <f>+IFERROR(AVERAGEIFS('Assessment results'!$I71:$U71,'Assessment results'!$I$18:$U$18,L$19),"")</f>
        <v/>
      </c>
      <c r="M70" s="90" t="str">
        <f>+IFERROR(AVERAGEIFS('Assessment results'!$I71:$U71,'Assessment results'!$I$18:$U$18,M$19),"")</f>
        <v/>
      </c>
      <c r="N70" s="90" t="str">
        <f>+IFERROR(AVERAGEIFS('Assessment results'!$I71:$U71,'Assessment results'!$I$18:$U$18,N$19),"")</f>
        <v/>
      </c>
      <c r="O70" s="90" t="str">
        <f>+IFERROR(AVERAGEIFS('Assessment results'!$I71:$U71,'Assessment results'!$I$18:$U$18,O$19),"")</f>
        <v/>
      </c>
      <c r="P70" s="90" t="str">
        <f>+IFERROR(AVERAGEIFS('Assessment results'!$I71:$U71,'Assessment results'!$I$18:$U$18,P$19),"")</f>
        <v/>
      </c>
      <c r="Q70" s="90" t="str">
        <f>+IFERROR(AVERAGEIFS('Assessment results'!$I71:$U71,'Assessment results'!$I$18:$U$18,Q$19),"")</f>
        <v/>
      </c>
      <c r="R70" s="90" t="str">
        <f>+IFERROR(AVERAGEIFS('Assessment results'!$I71:$U71,'Assessment results'!$I$18:$U$18,R$19),"")</f>
        <v/>
      </c>
      <c r="S70" s="95" t="str">
        <f>+IFERROR(AVERAGEIFS('Assessment results'!$I71:$U71,'Assessment results'!$I$18:$U$18,S$19),"")</f>
        <v/>
      </c>
      <c r="T70" s="90" t="str">
        <f>+IFERROR(AVERAGE('Assessment results'!$I71:$U71),"")</f>
        <v/>
      </c>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row>
    <row r="71" spans="1:44" s="4" customFormat="1" hidden="1" outlineLevel="1">
      <c r="A71" s="18"/>
      <c r="B71" s="87" t="str">
        <f>+IF('Assessment results'!C72="","",'Assessment results'!C72)</f>
        <v/>
      </c>
      <c r="C71" s="87" t="str">
        <f>+IF('Assessment results'!D72="","",'Assessment results'!D72)</f>
        <v/>
      </c>
      <c r="D71" s="91" t="str">
        <f>+IF('Assessment results'!E72="","",'Assessment results'!E72)</f>
        <v/>
      </c>
      <c r="E71" s="92" t="str">
        <f>+IF('Assessment results'!F72="","",'Assessment results'!F72)</f>
        <v/>
      </c>
      <c r="F71" s="93" t="str">
        <f>+IF('Assessment results'!G72="","",'Assessment results'!G72)</f>
        <v/>
      </c>
      <c r="G71" s="94" t="str">
        <f>+IF('Assessment results'!H72="","",'Assessment results'!H72)</f>
        <v/>
      </c>
      <c r="H71" s="90" t="str">
        <f>+IFERROR(AVERAGEIFS('Assessment results'!$I72:$U72,'Assessment results'!$I$18:$U$18,H$19),"")</f>
        <v/>
      </c>
      <c r="I71" s="90" t="str">
        <f>+IFERROR(AVERAGEIFS('Assessment results'!$I72:$U72,'Assessment results'!$I$18:$U$18,I$19),"")</f>
        <v/>
      </c>
      <c r="J71" s="90" t="str">
        <f>+IFERROR(AVERAGEIFS('Assessment results'!$I72:$U72,'Assessment results'!$I$18:$U$18,J$19),"")</f>
        <v/>
      </c>
      <c r="K71" s="90" t="str">
        <f>+IFERROR(AVERAGEIFS('Assessment results'!$I72:$U72,'Assessment results'!$I$18:$U$18,K$19),"")</f>
        <v/>
      </c>
      <c r="L71" s="90" t="str">
        <f>+IFERROR(AVERAGEIFS('Assessment results'!$I72:$U72,'Assessment results'!$I$18:$U$18,L$19),"")</f>
        <v/>
      </c>
      <c r="M71" s="90" t="str">
        <f>+IFERROR(AVERAGEIFS('Assessment results'!$I72:$U72,'Assessment results'!$I$18:$U$18,M$19),"")</f>
        <v/>
      </c>
      <c r="N71" s="90" t="str">
        <f>+IFERROR(AVERAGEIFS('Assessment results'!$I72:$U72,'Assessment results'!$I$18:$U$18,N$19),"")</f>
        <v/>
      </c>
      <c r="O71" s="90" t="str">
        <f>+IFERROR(AVERAGEIFS('Assessment results'!$I72:$U72,'Assessment results'!$I$18:$U$18,O$19),"")</f>
        <v/>
      </c>
      <c r="P71" s="90" t="str">
        <f>+IFERROR(AVERAGEIFS('Assessment results'!$I72:$U72,'Assessment results'!$I$18:$U$18,P$19),"")</f>
        <v/>
      </c>
      <c r="Q71" s="90" t="str">
        <f>+IFERROR(AVERAGEIFS('Assessment results'!$I72:$U72,'Assessment results'!$I$18:$U$18,Q$19),"")</f>
        <v/>
      </c>
      <c r="R71" s="90" t="str">
        <f>+IFERROR(AVERAGEIFS('Assessment results'!$I72:$U72,'Assessment results'!$I$18:$U$18,R$19),"")</f>
        <v/>
      </c>
      <c r="S71" s="95" t="str">
        <f>+IFERROR(AVERAGEIFS('Assessment results'!$I72:$U72,'Assessment results'!$I$18:$U$18,S$19),"")</f>
        <v/>
      </c>
      <c r="T71" s="90" t="str">
        <f>+IFERROR(AVERAGE('Assessment results'!$I72:$U72),"")</f>
        <v/>
      </c>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row>
    <row r="72" spans="1:44" s="4" customFormat="1" hidden="1" outlineLevel="1">
      <c r="A72" s="18"/>
      <c r="B72" s="87" t="str">
        <f>+IF('Assessment results'!C73="","",'Assessment results'!C73)</f>
        <v/>
      </c>
      <c r="C72" s="87" t="str">
        <f>+IF('Assessment results'!D73="","",'Assessment results'!D73)</f>
        <v/>
      </c>
      <c r="D72" s="91" t="str">
        <f>+IF('Assessment results'!E73="","",'Assessment results'!E73)</f>
        <v/>
      </c>
      <c r="E72" s="92" t="str">
        <f>+IF('Assessment results'!F73="","",'Assessment results'!F73)</f>
        <v/>
      </c>
      <c r="F72" s="93" t="str">
        <f>+IF('Assessment results'!G73="","",'Assessment results'!G73)</f>
        <v/>
      </c>
      <c r="G72" s="94" t="str">
        <f>+IF('Assessment results'!H73="","",'Assessment results'!H73)</f>
        <v/>
      </c>
      <c r="H72" s="90" t="str">
        <f>+IFERROR(AVERAGEIFS('Assessment results'!$I73:$U73,'Assessment results'!$I$18:$U$18,H$19),"")</f>
        <v/>
      </c>
      <c r="I72" s="90" t="str">
        <f>+IFERROR(AVERAGEIFS('Assessment results'!$I73:$U73,'Assessment results'!$I$18:$U$18,I$19),"")</f>
        <v/>
      </c>
      <c r="J72" s="90" t="str">
        <f>+IFERROR(AVERAGEIFS('Assessment results'!$I73:$U73,'Assessment results'!$I$18:$U$18,J$19),"")</f>
        <v/>
      </c>
      <c r="K72" s="90" t="str">
        <f>+IFERROR(AVERAGEIFS('Assessment results'!$I73:$U73,'Assessment results'!$I$18:$U$18,K$19),"")</f>
        <v/>
      </c>
      <c r="L72" s="90" t="str">
        <f>+IFERROR(AVERAGEIFS('Assessment results'!$I73:$U73,'Assessment results'!$I$18:$U$18,L$19),"")</f>
        <v/>
      </c>
      <c r="M72" s="90" t="str">
        <f>+IFERROR(AVERAGEIFS('Assessment results'!$I73:$U73,'Assessment results'!$I$18:$U$18,M$19),"")</f>
        <v/>
      </c>
      <c r="N72" s="90" t="str">
        <f>+IFERROR(AVERAGEIFS('Assessment results'!$I73:$U73,'Assessment results'!$I$18:$U$18,N$19),"")</f>
        <v/>
      </c>
      <c r="O72" s="90" t="str">
        <f>+IFERROR(AVERAGEIFS('Assessment results'!$I73:$U73,'Assessment results'!$I$18:$U$18,O$19),"")</f>
        <v/>
      </c>
      <c r="P72" s="90" t="str">
        <f>+IFERROR(AVERAGEIFS('Assessment results'!$I73:$U73,'Assessment results'!$I$18:$U$18,P$19),"")</f>
        <v/>
      </c>
      <c r="Q72" s="90" t="str">
        <f>+IFERROR(AVERAGEIFS('Assessment results'!$I73:$U73,'Assessment results'!$I$18:$U$18,Q$19),"")</f>
        <v/>
      </c>
      <c r="R72" s="90" t="str">
        <f>+IFERROR(AVERAGEIFS('Assessment results'!$I73:$U73,'Assessment results'!$I$18:$U$18,R$19),"")</f>
        <v/>
      </c>
      <c r="S72" s="95" t="str">
        <f>+IFERROR(AVERAGEIFS('Assessment results'!$I73:$U73,'Assessment results'!$I$18:$U$18,S$19),"")</f>
        <v/>
      </c>
      <c r="T72" s="90" t="str">
        <f>+IFERROR(AVERAGE('Assessment results'!$I73:$U73),"")</f>
        <v/>
      </c>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row>
    <row r="73" spans="1:44" s="4" customFormat="1" hidden="1" outlineLevel="1">
      <c r="A73" s="18"/>
      <c r="B73" s="87" t="str">
        <f>+IF('Assessment results'!C74="","",'Assessment results'!C74)</f>
        <v/>
      </c>
      <c r="C73" s="87" t="str">
        <f>+IF('Assessment results'!D74="","",'Assessment results'!D74)</f>
        <v/>
      </c>
      <c r="D73" s="91" t="str">
        <f>+IF('Assessment results'!E74="","",'Assessment results'!E74)</f>
        <v/>
      </c>
      <c r="E73" s="92" t="str">
        <f>+IF('Assessment results'!F74="","",'Assessment results'!F74)</f>
        <v/>
      </c>
      <c r="F73" s="93" t="str">
        <f>+IF('Assessment results'!G74="","",'Assessment results'!G74)</f>
        <v/>
      </c>
      <c r="G73" s="94" t="str">
        <f>+IF('Assessment results'!H74="","",'Assessment results'!H74)</f>
        <v/>
      </c>
      <c r="H73" s="90" t="str">
        <f>+IFERROR(AVERAGEIFS('Assessment results'!$I74:$U74,'Assessment results'!$I$18:$U$18,H$19),"")</f>
        <v/>
      </c>
      <c r="I73" s="90" t="str">
        <f>+IFERROR(AVERAGEIFS('Assessment results'!$I74:$U74,'Assessment results'!$I$18:$U$18,I$19),"")</f>
        <v/>
      </c>
      <c r="J73" s="90" t="str">
        <f>+IFERROR(AVERAGEIFS('Assessment results'!$I74:$U74,'Assessment results'!$I$18:$U$18,J$19),"")</f>
        <v/>
      </c>
      <c r="K73" s="90" t="str">
        <f>+IFERROR(AVERAGEIFS('Assessment results'!$I74:$U74,'Assessment results'!$I$18:$U$18,K$19),"")</f>
        <v/>
      </c>
      <c r="L73" s="90" t="str">
        <f>+IFERROR(AVERAGEIFS('Assessment results'!$I74:$U74,'Assessment results'!$I$18:$U$18,L$19),"")</f>
        <v/>
      </c>
      <c r="M73" s="90" t="str">
        <f>+IFERROR(AVERAGEIFS('Assessment results'!$I74:$U74,'Assessment results'!$I$18:$U$18,M$19),"")</f>
        <v/>
      </c>
      <c r="N73" s="90" t="str">
        <f>+IFERROR(AVERAGEIFS('Assessment results'!$I74:$U74,'Assessment results'!$I$18:$U$18,N$19),"")</f>
        <v/>
      </c>
      <c r="O73" s="90" t="str">
        <f>+IFERROR(AVERAGEIFS('Assessment results'!$I74:$U74,'Assessment results'!$I$18:$U$18,O$19),"")</f>
        <v/>
      </c>
      <c r="P73" s="90" t="str">
        <f>+IFERROR(AVERAGEIFS('Assessment results'!$I74:$U74,'Assessment results'!$I$18:$U$18,P$19),"")</f>
        <v/>
      </c>
      <c r="Q73" s="90" t="str">
        <f>+IFERROR(AVERAGEIFS('Assessment results'!$I74:$U74,'Assessment results'!$I$18:$U$18,Q$19),"")</f>
        <v/>
      </c>
      <c r="R73" s="90" t="str">
        <f>+IFERROR(AVERAGEIFS('Assessment results'!$I74:$U74,'Assessment results'!$I$18:$U$18,R$19),"")</f>
        <v/>
      </c>
      <c r="S73" s="95" t="str">
        <f>+IFERROR(AVERAGEIFS('Assessment results'!$I74:$U74,'Assessment results'!$I$18:$U$18,S$19),"")</f>
        <v/>
      </c>
      <c r="T73" s="90" t="str">
        <f>+IFERROR(AVERAGE('Assessment results'!$I74:$U74),"")</f>
        <v/>
      </c>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row>
    <row r="74" spans="1:44" s="4" customFormat="1" hidden="1" outlineLevel="1">
      <c r="A74" s="18"/>
      <c r="B74" s="87" t="str">
        <f>+IF('Assessment results'!C75="","",'Assessment results'!C75)</f>
        <v/>
      </c>
      <c r="C74" s="87" t="str">
        <f>+IF('Assessment results'!D75="","",'Assessment results'!D75)</f>
        <v/>
      </c>
      <c r="D74" s="91" t="str">
        <f>+IF('Assessment results'!E75="","",'Assessment results'!E75)</f>
        <v/>
      </c>
      <c r="E74" s="92" t="str">
        <f>+IF('Assessment results'!F75="","",'Assessment results'!F75)</f>
        <v/>
      </c>
      <c r="F74" s="93" t="str">
        <f>+IF('Assessment results'!G75="","",'Assessment results'!G75)</f>
        <v/>
      </c>
      <c r="G74" s="94" t="str">
        <f>+IF('Assessment results'!H75="","",'Assessment results'!H75)</f>
        <v/>
      </c>
      <c r="H74" s="90" t="str">
        <f>+IFERROR(AVERAGEIFS('Assessment results'!$I75:$U75,'Assessment results'!$I$18:$U$18,H$19),"")</f>
        <v/>
      </c>
      <c r="I74" s="90" t="str">
        <f>+IFERROR(AVERAGEIFS('Assessment results'!$I75:$U75,'Assessment results'!$I$18:$U$18,I$19),"")</f>
        <v/>
      </c>
      <c r="J74" s="90" t="str">
        <f>+IFERROR(AVERAGEIFS('Assessment results'!$I75:$U75,'Assessment results'!$I$18:$U$18,J$19),"")</f>
        <v/>
      </c>
      <c r="K74" s="90" t="str">
        <f>+IFERROR(AVERAGEIFS('Assessment results'!$I75:$U75,'Assessment results'!$I$18:$U$18,K$19),"")</f>
        <v/>
      </c>
      <c r="L74" s="90" t="str">
        <f>+IFERROR(AVERAGEIFS('Assessment results'!$I75:$U75,'Assessment results'!$I$18:$U$18,L$19),"")</f>
        <v/>
      </c>
      <c r="M74" s="90" t="str">
        <f>+IFERROR(AVERAGEIFS('Assessment results'!$I75:$U75,'Assessment results'!$I$18:$U$18,M$19),"")</f>
        <v/>
      </c>
      <c r="N74" s="90" t="str">
        <f>+IFERROR(AVERAGEIFS('Assessment results'!$I75:$U75,'Assessment results'!$I$18:$U$18,N$19),"")</f>
        <v/>
      </c>
      <c r="O74" s="90" t="str">
        <f>+IFERROR(AVERAGEIFS('Assessment results'!$I75:$U75,'Assessment results'!$I$18:$U$18,O$19),"")</f>
        <v/>
      </c>
      <c r="P74" s="90" t="str">
        <f>+IFERROR(AVERAGEIFS('Assessment results'!$I75:$U75,'Assessment results'!$I$18:$U$18,P$19),"")</f>
        <v/>
      </c>
      <c r="Q74" s="90" t="str">
        <f>+IFERROR(AVERAGEIFS('Assessment results'!$I75:$U75,'Assessment results'!$I$18:$U$18,Q$19),"")</f>
        <v/>
      </c>
      <c r="R74" s="90" t="str">
        <f>+IFERROR(AVERAGEIFS('Assessment results'!$I75:$U75,'Assessment results'!$I$18:$U$18,R$19),"")</f>
        <v/>
      </c>
      <c r="S74" s="95" t="str">
        <f>+IFERROR(AVERAGEIFS('Assessment results'!$I75:$U75,'Assessment results'!$I$18:$U$18,S$19),"")</f>
        <v/>
      </c>
      <c r="T74" s="90" t="str">
        <f>+IFERROR(AVERAGE('Assessment results'!$I75:$U75),"")</f>
        <v/>
      </c>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row>
    <row r="75" spans="1:44" s="4" customFormat="1" hidden="1" outlineLevel="1">
      <c r="A75" s="18"/>
      <c r="B75" s="87" t="str">
        <f>+IF('Assessment results'!C76="","",'Assessment results'!C76)</f>
        <v/>
      </c>
      <c r="C75" s="87" t="str">
        <f>+IF('Assessment results'!D76="","",'Assessment results'!D76)</f>
        <v/>
      </c>
      <c r="D75" s="91" t="str">
        <f>+IF('Assessment results'!E76="","",'Assessment results'!E76)</f>
        <v/>
      </c>
      <c r="E75" s="92" t="str">
        <f>+IF('Assessment results'!F76="","",'Assessment results'!F76)</f>
        <v/>
      </c>
      <c r="F75" s="93" t="str">
        <f>+IF('Assessment results'!G76="","",'Assessment results'!G76)</f>
        <v/>
      </c>
      <c r="G75" s="94" t="str">
        <f>+IF('Assessment results'!H76="","",'Assessment results'!H76)</f>
        <v/>
      </c>
      <c r="H75" s="90" t="str">
        <f>+IFERROR(AVERAGEIFS('Assessment results'!$I76:$U76,'Assessment results'!$I$18:$U$18,H$19),"")</f>
        <v/>
      </c>
      <c r="I75" s="90" t="str">
        <f>+IFERROR(AVERAGEIFS('Assessment results'!$I76:$U76,'Assessment results'!$I$18:$U$18,I$19),"")</f>
        <v/>
      </c>
      <c r="J75" s="90" t="str">
        <f>+IFERROR(AVERAGEIFS('Assessment results'!$I76:$U76,'Assessment results'!$I$18:$U$18,J$19),"")</f>
        <v/>
      </c>
      <c r="K75" s="90" t="str">
        <f>+IFERROR(AVERAGEIFS('Assessment results'!$I76:$U76,'Assessment results'!$I$18:$U$18,K$19),"")</f>
        <v/>
      </c>
      <c r="L75" s="90" t="str">
        <f>+IFERROR(AVERAGEIFS('Assessment results'!$I76:$U76,'Assessment results'!$I$18:$U$18,L$19),"")</f>
        <v/>
      </c>
      <c r="M75" s="90" t="str">
        <f>+IFERROR(AVERAGEIFS('Assessment results'!$I76:$U76,'Assessment results'!$I$18:$U$18,M$19),"")</f>
        <v/>
      </c>
      <c r="N75" s="90" t="str">
        <f>+IFERROR(AVERAGEIFS('Assessment results'!$I76:$U76,'Assessment results'!$I$18:$U$18,N$19),"")</f>
        <v/>
      </c>
      <c r="O75" s="90" t="str">
        <f>+IFERROR(AVERAGEIFS('Assessment results'!$I76:$U76,'Assessment results'!$I$18:$U$18,O$19),"")</f>
        <v/>
      </c>
      <c r="P75" s="90" t="str">
        <f>+IFERROR(AVERAGEIFS('Assessment results'!$I76:$U76,'Assessment results'!$I$18:$U$18,P$19),"")</f>
        <v/>
      </c>
      <c r="Q75" s="90" t="str">
        <f>+IFERROR(AVERAGEIFS('Assessment results'!$I76:$U76,'Assessment results'!$I$18:$U$18,Q$19),"")</f>
        <v/>
      </c>
      <c r="R75" s="90" t="str">
        <f>+IFERROR(AVERAGEIFS('Assessment results'!$I76:$U76,'Assessment results'!$I$18:$U$18,R$19),"")</f>
        <v/>
      </c>
      <c r="S75" s="95" t="str">
        <f>+IFERROR(AVERAGEIFS('Assessment results'!$I76:$U76,'Assessment results'!$I$18:$U$18,S$19),"")</f>
        <v/>
      </c>
      <c r="T75" s="90" t="str">
        <f>+IFERROR(AVERAGE('Assessment results'!$I76:$U76),"")</f>
        <v/>
      </c>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row>
    <row r="76" spans="1:44" s="4" customFormat="1" hidden="1" outlineLevel="1">
      <c r="A76" s="18"/>
      <c r="B76" s="87" t="str">
        <f>+IF('Assessment results'!C77="","",'Assessment results'!C77)</f>
        <v/>
      </c>
      <c r="C76" s="87" t="str">
        <f>+IF('Assessment results'!D77="","",'Assessment results'!D77)</f>
        <v/>
      </c>
      <c r="D76" s="91" t="str">
        <f>+IF('Assessment results'!E77="","",'Assessment results'!E77)</f>
        <v/>
      </c>
      <c r="E76" s="92" t="str">
        <f>+IF('Assessment results'!F77="","",'Assessment results'!F77)</f>
        <v/>
      </c>
      <c r="F76" s="93" t="str">
        <f>+IF('Assessment results'!G77="","",'Assessment results'!G77)</f>
        <v/>
      </c>
      <c r="G76" s="94" t="str">
        <f>+IF('Assessment results'!H77="","",'Assessment results'!H77)</f>
        <v/>
      </c>
      <c r="H76" s="90" t="str">
        <f>+IFERROR(AVERAGEIFS('Assessment results'!$I77:$U77,'Assessment results'!$I$18:$U$18,H$19),"")</f>
        <v/>
      </c>
      <c r="I76" s="90" t="str">
        <f>+IFERROR(AVERAGEIFS('Assessment results'!$I77:$U77,'Assessment results'!$I$18:$U$18,I$19),"")</f>
        <v/>
      </c>
      <c r="J76" s="90" t="str">
        <f>+IFERROR(AVERAGEIFS('Assessment results'!$I77:$U77,'Assessment results'!$I$18:$U$18,J$19),"")</f>
        <v/>
      </c>
      <c r="K76" s="90" t="str">
        <f>+IFERROR(AVERAGEIFS('Assessment results'!$I77:$U77,'Assessment results'!$I$18:$U$18,K$19),"")</f>
        <v/>
      </c>
      <c r="L76" s="90" t="str">
        <f>+IFERROR(AVERAGEIFS('Assessment results'!$I77:$U77,'Assessment results'!$I$18:$U$18,L$19),"")</f>
        <v/>
      </c>
      <c r="M76" s="90" t="str">
        <f>+IFERROR(AVERAGEIFS('Assessment results'!$I77:$U77,'Assessment results'!$I$18:$U$18,M$19),"")</f>
        <v/>
      </c>
      <c r="N76" s="90" t="str">
        <f>+IFERROR(AVERAGEIFS('Assessment results'!$I77:$U77,'Assessment results'!$I$18:$U$18,N$19),"")</f>
        <v/>
      </c>
      <c r="O76" s="90" t="str">
        <f>+IFERROR(AVERAGEIFS('Assessment results'!$I77:$U77,'Assessment results'!$I$18:$U$18,O$19),"")</f>
        <v/>
      </c>
      <c r="P76" s="90" t="str">
        <f>+IFERROR(AVERAGEIFS('Assessment results'!$I77:$U77,'Assessment results'!$I$18:$U$18,P$19),"")</f>
        <v/>
      </c>
      <c r="Q76" s="90" t="str">
        <f>+IFERROR(AVERAGEIFS('Assessment results'!$I77:$U77,'Assessment results'!$I$18:$U$18,Q$19),"")</f>
        <v/>
      </c>
      <c r="R76" s="90" t="str">
        <f>+IFERROR(AVERAGEIFS('Assessment results'!$I77:$U77,'Assessment results'!$I$18:$U$18,R$19),"")</f>
        <v/>
      </c>
      <c r="S76" s="95" t="str">
        <f>+IFERROR(AVERAGEIFS('Assessment results'!$I77:$U77,'Assessment results'!$I$18:$U$18,S$19),"")</f>
        <v/>
      </c>
      <c r="T76" s="90" t="str">
        <f>+IFERROR(AVERAGE('Assessment results'!$I77:$U77),"")</f>
        <v/>
      </c>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row>
    <row r="77" spans="1:44" s="4" customFormat="1" hidden="1" outlineLevel="1">
      <c r="A77" s="18"/>
      <c r="B77" s="87" t="str">
        <f>+IF('Assessment results'!C78="","",'Assessment results'!C78)</f>
        <v/>
      </c>
      <c r="C77" s="87" t="str">
        <f>+IF('Assessment results'!D78="","",'Assessment results'!D78)</f>
        <v/>
      </c>
      <c r="D77" s="91" t="str">
        <f>+IF('Assessment results'!E78="","",'Assessment results'!E78)</f>
        <v/>
      </c>
      <c r="E77" s="92" t="str">
        <f>+IF('Assessment results'!F78="","",'Assessment results'!F78)</f>
        <v/>
      </c>
      <c r="F77" s="93" t="str">
        <f>+IF('Assessment results'!G78="","",'Assessment results'!G78)</f>
        <v/>
      </c>
      <c r="G77" s="94" t="str">
        <f>+IF('Assessment results'!H78="","",'Assessment results'!H78)</f>
        <v/>
      </c>
      <c r="H77" s="90" t="str">
        <f>+IFERROR(AVERAGEIFS('Assessment results'!$I78:$U78,'Assessment results'!$I$18:$U$18,H$19),"")</f>
        <v/>
      </c>
      <c r="I77" s="90" t="str">
        <f>+IFERROR(AVERAGEIFS('Assessment results'!$I78:$U78,'Assessment results'!$I$18:$U$18,I$19),"")</f>
        <v/>
      </c>
      <c r="J77" s="90" t="str">
        <f>+IFERROR(AVERAGEIFS('Assessment results'!$I78:$U78,'Assessment results'!$I$18:$U$18,J$19),"")</f>
        <v/>
      </c>
      <c r="K77" s="90" t="str">
        <f>+IFERROR(AVERAGEIFS('Assessment results'!$I78:$U78,'Assessment results'!$I$18:$U$18,K$19),"")</f>
        <v/>
      </c>
      <c r="L77" s="90" t="str">
        <f>+IFERROR(AVERAGEIFS('Assessment results'!$I78:$U78,'Assessment results'!$I$18:$U$18,L$19),"")</f>
        <v/>
      </c>
      <c r="M77" s="90" t="str">
        <f>+IFERROR(AVERAGEIFS('Assessment results'!$I78:$U78,'Assessment results'!$I$18:$U$18,M$19),"")</f>
        <v/>
      </c>
      <c r="N77" s="90" t="str">
        <f>+IFERROR(AVERAGEIFS('Assessment results'!$I78:$U78,'Assessment results'!$I$18:$U$18,N$19),"")</f>
        <v/>
      </c>
      <c r="O77" s="90" t="str">
        <f>+IFERROR(AVERAGEIFS('Assessment results'!$I78:$U78,'Assessment results'!$I$18:$U$18,O$19),"")</f>
        <v/>
      </c>
      <c r="P77" s="90" t="str">
        <f>+IFERROR(AVERAGEIFS('Assessment results'!$I78:$U78,'Assessment results'!$I$18:$U$18,P$19),"")</f>
        <v/>
      </c>
      <c r="Q77" s="90" t="str">
        <f>+IFERROR(AVERAGEIFS('Assessment results'!$I78:$U78,'Assessment results'!$I$18:$U$18,Q$19),"")</f>
        <v/>
      </c>
      <c r="R77" s="90" t="str">
        <f>+IFERROR(AVERAGEIFS('Assessment results'!$I78:$U78,'Assessment results'!$I$18:$U$18,R$19),"")</f>
        <v/>
      </c>
      <c r="S77" s="95" t="str">
        <f>+IFERROR(AVERAGEIFS('Assessment results'!$I78:$U78,'Assessment results'!$I$18:$U$18,S$19),"")</f>
        <v/>
      </c>
      <c r="T77" s="90" t="str">
        <f>+IFERROR(AVERAGE('Assessment results'!$I78:$U78),"")</f>
        <v/>
      </c>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row>
    <row r="78" spans="1:44" s="4" customFormat="1" hidden="1" outlineLevel="1">
      <c r="A78" s="18"/>
      <c r="B78" s="87" t="str">
        <f>+IF('Assessment results'!C79="","",'Assessment results'!C79)</f>
        <v/>
      </c>
      <c r="C78" s="87" t="str">
        <f>+IF('Assessment results'!D79="","",'Assessment results'!D79)</f>
        <v/>
      </c>
      <c r="D78" s="91" t="str">
        <f>+IF('Assessment results'!E79="","",'Assessment results'!E79)</f>
        <v/>
      </c>
      <c r="E78" s="92" t="str">
        <f>+IF('Assessment results'!F79="","",'Assessment results'!F79)</f>
        <v/>
      </c>
      <c r="F78" s="93" t="str">
        <f>+IF('Assessment results'!G79="","",'Assessment results'!G79)</f>
        <v/>
      </c>
      <c r="G78" s="94" t="str">
        <f>+IF('Assessment results'!H79="","",'Assessment results'!H79)</f>
        <v/>
      </c>
      <c r="H78" s="90" t="str">
        <f>+IFERROR(AVERAGEIFS('Assessment results'!$I79:$U79,'Assessment results'!$I$18:$U$18,H$19),"")</f>
        <v/>
      </c>
      <c r="I78" s="90" t="str">
        <f>+IFERROR(AVERAGEIFS('Assessment results'!$I79:$U79,'Assessment results'!$I$18:$U$18,I$19),"")</f>
        <v/>
      </c>
      <c r="J78" s="90" t="str">
        <f>+IFERROR(AVERAGEIFS('Assessment results'!$I79:$U79,'Assessment results'!$I$18:$U$18,J$19),"")</f>
        <v/>
      </c>
      <c r="K78" s="90" t="str">
        <f>+IFERROR(AVERAGEIFS('Assessment results'!$I79:$U79,'Assessment results'!$I$18:$U$18,K$19),"")</f>
        <v/>
      </c>
      <c r="L78" s="90" t="str">
        <f>+IFERROR(AVERAGEIFS('Assessment results'!$I79:$U79,'Assessment results'!$I$18:$U$18,L$19),"")</f>
        <v/>
      </c>
      <c r="M78" s="90" t="str">
        <f>+IFERROR(AVERAGEIFS('Assessment results'!$I79:$U79,'Assessment results'!$I$18:$U$18,M$19),"")</f>
        <v/>
      </c>
      <c r="N78" s="90" t="str">
        <f>+IFERROR(AVERAGEIFS('Assessment results'!$I79:$U79,'Assessment results'!$I$18:$U$18,N$19),"")</f>
        <v/>
      </c>
      <c r="O78" s="90" t="str">
        <f>+IFERROR(AVERAGEIFS('Assessment results'!$I79:$U79,'Assessment results'!$I$18:$U$18,O$19),"")</f>
        <v/>
      </c>
      <c r="P78" s="90" t="str">
        <f>+IFERROR(AVERAGEIFS('Assessment results'!$I79:$U79,'Assessment results'!$I$18:$U$18,P$19),"")</f>
        <v/>
      </c>
      <c r="Q78" s="90" t="str">
        <f>+IFERROR(AVERAGEIFS('Assessment results'!$I79:$U79,'Assessment results'!$I$18:$U$18,Q$19),"")</f>
        <v/>
      </c>
      <c r="R78" s="90" t="str">
        <f>+IFERROR(AVERAGEIFS('Assessment results'!$I79:$U79,'Assessment results'!$I$18:$U$18,R$19),"")</f>
        <v/>
      </c>
      <c r="S78" s="95" t="str">
        <f>+IFERROR(AVERAGEIFS('Assessment results'!$I79:$U79,'Assessment results'!$I$18:$U$18,S$19),"")</f>
        <v/>
      </c>
      <c r="T78" s="90" t="str">
        <f>+IFERROR(AVERAGE('Assessment results'!$I79:$U79),"")</f>
        <v/>
      </c>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row>
    <row r="79" spans="1:44" s="4" customFormat="1" hidden="1" outlineLevel="1">
      <c r="A79" s="18"/>
      <c r="B79" s="87" t="str">
        <f>+IF('Assessment results'!C80="","",'Assessment results'!C80)</f>
        <v/>
      </c>
      <c r="C79" s="87" t="str">
        <f>+IF('Assessment results'!D80="","",'Assessment results'!D80)</f>
        <v/>
      </c>
      <c r="D79" s="91" t="str">
        <f>+IF('Assessment results'!E80="","",'Assessment results'!E80)</f>
        <v/>
      </c>
      <c r="E79" s="92" t="str">
        <f>+IF('Assessment results'!F80="","",'Assessment results'!F80)</f>
        <v/>
      </c>
      <c r="F79" s="93" t="str">
        <f>+IF('Assessment results'!G80="","",'Assessment results'!G80)</f>
        <v/>
      </c>
      <c r="G79" s="94" t="str">
        <f>+IF('Assessment results'!H80="","",'Assessment results'!H80)</f>
        <v/>
      </c>
      <c r="H79" s="90" t="str">
        <f>+IFERROR(AVERAGEIFS('Assessment results'!$I80:$U80,'Assessment results'!$I$18:$U$18,H$19),"")</f>
        <v/>
      </c>
      <c r="I79" s="90" t="str">
        <f>+IFERROR(AVERAGEIFS('Assessment results'!$I80:$U80,'Assessment results'!$I$18:$U$18,I$19),"")</f>
        <v/>
      </c>
      <c r="J79" s="90" t="str">
        <f>+IFERROR(AVERAGEIFS('Assessment results'!$I80:$U80,'Assessment results'!$I$18:$U$18,J$19),"")</f>
        <v/>
      </c>
      <c r="K79" s="90" t="str">
        <f>+IFERROR(AVERAGEIFS('Assessment results'!$I80:$U80,'Assessment results'!$I$18:$U$18,K$19),"")</f>
        <v/>
      </c>
      <c r="L79" s="90" t="str">
        <f>+IFERROR(AVERAGEIFS('Assessment results'!$I80:$U80,'Assessment results'!$I$18:$U$18,L$19),"")</f>
        <v/>
      </c>
      <c r="M79" s="90" t="str">
        <f>+IFERROR(AVERAGEIFS('Assessment results'!$I80:$U80,'Assessment results'!$I$18:$U$18,M$19),"")</f>
        <v/>
      </c>
      <c r="N79" s="90" t="str">
        <f>+IFERROR(AVERAGEIFS('Assessment results'!$I80:$U80,'Assessment results'!$I$18:$U$18,N$19),"")</f>
        <v/>
      </c>
      <c r="O79" s="90" t="str">
        <f>+IFERROR(AVERAGEIFS('Assessment results'!$I80:$U80,'Assessment results'!$I$18:$U$18,O$19),"")</f>
        <v/>
      </c>
      <c r="P79" s="90" t="str">
        <f>+IFERROR(AVERAGEIFS('Assessment results'!$I80:$U80,'Assessment results'!$I$18:$U$18,P$19),"")</f>
        <v/>
      </c>
      <c r="Q79" s="90" t="str">
        <f>+IFERROR(AVERAGEIFS('Assessment results'!$I80:$U80,'Assessment results'!$I$18:$U$18,Q$19),"")</f>
        <v/>
      </c>
      <c r="R79" s="90" t="str">
        <f>+IFERROR(AVERAGEIFS('Assessment results'!$I80:$U80,'Assessment results'!$I$18:$U$18,R$19),"")</f>
        <v/>
      </c>
      <c r="S79" s="95" t="str">
        <f>+IFERROR(AVERAGEIFS('Assessment results'!$I80:$U80,'Assessment results'!$I$18:$U$18,S$19),"")</f>
        <v/>
      </c>
      <c r="T79" s="90" t="str">
        <f>+IFERROR(AVERAGE('Assessment results'!$I80:$U80),"")</f>
        <v/>
      </c>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row>
    <row r="80" spans="1:44" s="4" customFormat="1" hidden="1" outlineLevel="1">
      <c r="A80" s="18"/>
      <c r="B80" s="87" t="str">
        <f>+IF('Assessment results'!C81="","",'Assessment results'!C81)</f>
        <v/>
      </c>
      <c r="C80" s="87" t="str">
        <f>+IF('Assessment results'!D81="","",'Assessment results'!D81)</f>
        <v/>
      </c>
      <c r="D80" s="91" t="str">
        <f>+IF('Assessment results'!E81="","",'Assessment results'!E81)</f>
        <v/>
      </c>
      <c r="E80" s="92" t="str">
        <f>+IF('Assessment results'!F81="","",'Assessment results'!F81)</f>
        <v/>
      </c>
      <c r="F80" s="93" t="str">
        <f>+IF('Assessment results'!G81="","",'Assessment results'!G81)</f>
        <v/>
      </c>
      <c r="G80" s="94" t="str">
        <f>+IF('Assessment results'!H81="","",'Assessment results'!H81)</f>
        <v/>
      </c>
      <c r="H80" s="90" t="str">
        <f>+IFERROR(AVERAGEIFS('Assessment results'!$I81:$U81,'Assessment results'!$I$18:$U$18,H$19),"")</f>
        <v/>
      </c>
      <c r="I80" s="90" t="str">
        <f>+IFERROR(AVERAGEIFS('Assessment results'!$I81:$U81,'Assessment results'!$I$18:$U$18,I$19),"")</f>
        <v/>
      </c>
      <c r="J80" s="90" t="str">
        <f>+IFERROR(AVERAGEIFS('Assessment results'!$I81:$U81,'Assessment results'!$I$18:$U$18,J$19),"")</f>
        <v/>
      </c>
      <c r="K80" s="90" t="str">
        <f>+IFERROR(AVERAGEIFS('Assessment results'!$I81:$U81,'Assessment results'!$I$18:$U$18,K$19),"")</f>
        <v/>
      </c>
      <c r="L80" s="90" t="str">
        <f>+IFERROR(AVERAGEIFS('Assessment results'!$I81:$U81,'Assessment results'!$I$18:$U$18,L$19),"")</f>
        <v/>
      </c>
      <c r="M80" s="90" t="str">
        <f>+IFERROR(AVERAGEIFS('Assessment results'!$I81:$U81,'Assessment results'!$I$18:$U$18,M$19),"")</f>
        <v/>
      </c>
      <c r="N80" s="90" t="str">
        <f>+IFERROR(AVERAGEIFS('Assessment results'!$I81:$U81,'Assessment results'!$I$18:$U$18,N$19),"")</f>
        <v/>
      </c>
      <c r="O80" s="90" t="str">
        <f>+IFERROR(AVERAGEIFS('Assessment results'!$I81:$U81,'Assessment results'!$I$18:$U$18,O$19),"")</f>
        <v/>
      </c>
      <c r="P80" s="90" t="str">
        <f>+IFERROR(AVERAGEIFS('Assessment results'!$I81:$U81,'Assessment results'!$I$18:$U$18,P$19),"")</f>
        <v/>
      </c>
      <c r="Q80" s="90" t="str">
        <f>+IFERROR(AVERAGEIFS('Assessment results'!$I81:$U81,'Assessment results'!$I$18:$U$18,Q$19),"")</f>
        <v/>
      </c>
      <c r="R80" s="90" t="str">
        <f>+IFERROR(AVERAGEIFS('Assessment results'!$I81:$U81,'Assessment results'!$I$18:$U$18,R$19),"")</f>
        <v/>
      </c>
      <c r="S80" s="95" t="str">
        <f>+IFERROR(AVERAGEIFS('Assessment results'!$I81:$U81,'Assessment results'!$I$18:$U$18,S$19),"")</f>
        <v/>
      </c>
      <c r="T80" s="90" t="str">
        <f>+IFERROR(AVERAGE('Assessment results'!$I81:$U81),"")</f>
        <v/>
      </c>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row>
    <row r="81" spans="1:44" s="4" customFormat="1" hidden="1" outlineLevel="1">
      <c r="A81" s="18"/>
      <c r="B81" s="87" t="str">
        <f>+IF('Assessment results'!C82="","",'Assessment results'!C82)</f>
        <v/>
      </c>
      <c r="C81" s="87" t="str">
        <f>+IF('Assessment results'!D82="","",'Assessment results'!D82)</f>
        <v/>
      </c>
      <c r="D81" s="91" t="str">
        <f>+IF('Assessment results'!E82="","",'Assessment results'!E82)</f>
        <v/>
      </c>
      <c r="E81" s="92" t="str">
        <f>+IF('Assessment results'!F82="","",'Assessment results'!F82)</f>
        <v/>
      </c>
      <c r="F81" s="93" t="str">
        <f>+IF('Assessment results'!G82="","",'Assessment results'!G82)</f>
        <v/>
      </c>
      <c r="G81" s="94" t="str">
        <f>+IF('Assessment results'!H82="","",'Assessment results'!H82)</f>
        <v/>
      </c>
      <c r="H81" s="90" t="str">
        <f>+IFERROR(AVERAGEIFS('Assessment results'!$I82:$U82,'Assessment results'!$I$18:$U$18,H$19),"")</f>
        <v/>
      </c>
      <c r="I81" s="90" t="str">
        <f>+IFERROR(AVERAGEIFS('Assessment results'!$I82:$U82,'Assessment results'!$I$18:$U$18,I$19),"")</f>
        <v/>
      </c>
      <c r="J81" s="90" t="str">
        <f>+IFERROR(AVERAGEIFS('Assessment results'!$I82:$U82,'Assessment results'!$I$18:$U$18,J$19),"")</f>
        <v/>
      </c>
      <c r="K81" s="90" t="str">
        <f>+IFERROR(AVERAGEIFS('Assessment results'!$I82:$U82,'Assessment results'!$I$18:$U$18,K$19),"")</f>
        <v/>
      </c>
      <c r="L81" s="90" t="str">
        <f>+IFERROR(AVERAGEIFS('Assessment results'!$I82:$U82,'Assessment results'!$I$18:$U$18,L$19),"")</f>
        <v/>
      </c>
      <c r="M81" s="90" t="str">
        <f>+IFERROR(AVERAGEIFS('Assessment results'!$I82:$U82,'Assessment results'!$I$18:$U$18,M$19),"")</f>
        <v/>
      </c>
      <c r="N81" s="90" t="str">
        <f>+IFERROR(AVERAGEIFS('Assessment results'!$I82:$U82,'Assessment results'!$I$18:$U$18,N$19),"")</f>
        <v/>
      </c>
      <c r="O81" s="90" t="str">
        <f>+IFERROR(AVERAGEIFS('Assessment results'!$I82:$U82,'Assessment results'!$I$18:$U$18,O$19),"")</f>
        <v/>
      </c>
      <c r="P81" s="90" t="str">
        <f>+IFERROR(AVERAGEIFS('Assessment results'!$I82:$U82,'Assessment results'!$I$18:$U$18,P$19),"")</f>
        <v/>
      </c>
      <c r="Q81" s="90" t="str">
        <f>+IFERROR(AVERAGEIFS('Assessment results'!$I82:$U82,'Assessment results'!$I$18:$U$18,Q$19),"")</f>
        <v/>
      </c>
      <c r="R81" s="90" t="str">
        <f>+IFERROR(AVERAGEIFS('Assessment results'!$I82:$U82,'Assessment results'!$I$18:$U$18,R$19),"")</f>
        <v/>
      </c>
      <c r="S81" s="95" t="str">
        <f>+IFERROR(AVERAGEIFS('Assessment results'!$I82:$U82,'Assessment results'!$I$18:$U$18,S$19),"")</f>
        <v/>
      </c>
      <c r="T81" s="90" t="str">
        <f>+IFERROR(AVERAGE('Assessment results'!$I82:$U82),"")</f>
        <v/>
      </c>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row>
    <row r="82" spans="1:44" s="4" customFormat="1" hidden="1" outlineLevel="1">
      <c r="A82" s="18"/>
      <c r="B82" s="87" t="str">
        <f>+IF('Assessment results'!C83="","",'Assessment results'!C83)</f>
        <v/>
      </c>
      <c r="C82" s="87" t="str">
        <f>+IF('Assessment results'!D83="","",'Assessment results'!D83)</f>
        <v/>
      </c>
      <c r="D82" s="91" t="str">
        <f>+IF('Assessment results'!E83="","",'Assessment results'!E83)</f>
        <v/>
      </c>
      <c r="E82" s="92" t="str">
        <f>+IF('Assessment results'!F83="","",'Assessment results'!F83)</f>
        <v/>
      </c>
      <c r="F82" s="93" t="str">
        <f>+IF('Assessment results'!G83="","",'Assessment results'!G83)</f>
        <v/>
      </c>
      <c r="G82" s="94" t="str">
        <f>+IF('Assessment results'!H83="","",'Assessment results'!H83)</f>
        <v/>
      </c>
      <c r="H82" s="90" t="str">
        <f>+IFERROR(AVERAGEIFS('Assessment results'!$I83:$U83,'Assessment results'!$I$18:$U$18,H$19),"")</f>
        <v/>
      </c>
      <c r="I82" s="90" t="str">
        <f>+IFERROR(AVERAGEIFS('Assessment results'!$I83:$U83,'Assessment results'!$I$18:$U$18,I$19),"")</f>
        <v/>
      </c>
      <c r="J82" s="90" t="str">
        <f>+IFERROR(AVERAGEIFS('Assessment results'!$I83:$U83,'Assessment results'!$I$18:$U$18,J$19),"")</f>
        <v/>
      </c>
      <c r="K82" s="90" t="str">
        <f>+IFERROR(AVERAGEIFS('Assessment results'!$I83:$U83,'Assessment results'!$I$18:$U$18,K$19),"")</f>
        <v/>
      </c>
      <c r="L82" s="90" t="str">
        <f>+IFERROR(AVERAGEIFS('Assessment results'!$I83:$U83,'Assessment results'!$I$18:$U$18,L$19),"")</f>
        <v/>
      </c>
      <c r="M82" s="90" t="str">
        <f>+IFERROR(AVERAGEIFS('Assessment results'!$I83:$U83,'Assessment results'!$I$18:$U$18,M$19),"")</f>
        <v/>
      </c>
      <c r="N82" s="90" t="str">
        <f>+IFERROR(AVERAGEIFS('Assessment results'!$I83:$U83,'Assessment results'!$I$18:$U$18,N$19),"")</f>
        <v/>
      </c>
      <c r="O82" s="90" t="str">
        <f>+IFERROR(AVERAGEIFS('Assessment results'!$I83:$U83,'Assessment results'!$I$18:$U$18,O$19),"")</f>
        <v/>
      </c>
      <c r="P82" s="90" t="str">
        <f>+IFERROR(AVERAGEIFS('Assessment results'!$I83:$U83,'Assessment results'!$I$18:$U$18,P$19),"")</f>
        <v/>
      </c>
      <c r="Q82" s="90" t="str">
        <f>+IFERROR(AVERAGEIFS('Assessment results'!$I83:$U83,'Assessment results'!$I$18:$U$18,Q$19),"")</f>
        <v/>
      </c>
      <c r="R82" s="90" t="str">
        <f>+IFERROR(AVERAGEIFS('Assessment results'!$I83:$U83,'Assessment results'!$I$18:$U$18,R$19),"")</f>
        <v/>
      </c>
      <c r="S82" s="95" t="str">
        <f>+IFERROR(AVERAGEIFS('Assessment results'!$I83:$U83,'Assessment results'!$I$18:$U$18,S$19),"")</f>
        <v/>
      </c>
      <c r="T82" s="90" t="str">
        <f>+IFERROR(AVERAGE('Assessment results'!$I83:$U83),"")</f>
        <v/>
      </c>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row>
    <row r="83" spans="1:44" s="4" customFormat="1" hidden="1" outlineLevel="1">
      <c r="A83" s="18"/>
      <c r="B83" s="87" t="str">
        <f>+IF('Assessment results'!C84="","",'Assessment results'!C84)</f>
        <v/>
      </c>
      <c r="C83" s="87" t="str">
        <f>+IF('Assessment results'!D84="","",'Assessment results'!D84)</f>
        <v/>
      </c>
      <c r="D83" s="91" t="str">
        <f>+IF('Assessment results'!E84="","",'Assessment results'!E84)</f>
        <v/>
      </c>
      <c r="E83" s="92" t="str">
        <f>+IF('Assessment results'!F84="","",'Assessment results'!F84)</f>
        <v/>
      </c>
      <c r="F83" s="93" t="str">
        <f>+IF('Assessment results'!G84="","",'Assessment results'!G84)</f>
        <v/>
      </c>
      <c r="G83" s="94" t="str">
        <f>+IF('Assessment results'!H84="","",'Assessment results'!H84)</f>
        <v/>
      </c>
      <c r="H83" s="90" t="str">
        <f>+IFERROR(AVERAGEIFS('Assessment results'!$I84:$U84,'Assessment results'!$I$18:$U$18,H$19),"")</f>
        <v/>
      </c>
      <c r="I83" s="90" t="str">
        <f>+IFERROR(AVERAGEIFS('Assessment results'!$I84:$U84,'Assessment results'!$I$18:$U$18,I$19),"")</f>
        <v/>
      </c>
      <c r="J83" s="90" t="str">
        <f>+IFERROR(AVERAGEIFS('Assessment results'!$I84:$U84,'Assessment results'!$I$18:$U$18,J$19),"")</f>
        <v/>
      </c>
      <c r="K83" s="90" t="str">
        <f>+IFERROR(AVERAGEIFS('Assessment results'!$I84:$U84,'Assessment results'!$I$18:$U$18,K$19),"")</f>
        <v/>
      </c>
      <c r="L83" s="90" t="str">
        <f>+IFERROR(AVERAGEIFS('Assessment results'!$I84:$U84,'Assessment results'!$I$18:$U$18,L$19),"")</f>
        <v/>
      </c>
      <c r="M83" s="90" t="str">
        <f>+IFERROR(AVERAGEIFS('Assessment results'!$I84:$U84,'Assessment results'!$I$18:$U$18,M$19),"")</f>
        <v/>
      </c>
      <c r="N83" s="90" t="str">
        <f>+IFERROR(AVERAGEIFS('Assessment results'!$I84:$U84,'Assessment results'!$I$18:$U$18,N$19),"")</f>
        <v/>
      </c>
      <c r="O83" s="90" t="str">
        <f>+IFERROR(AVERAGEIFS('Assessment results'!$I84:$U84,'Assessment results'!$I$18:$U$18,O$19),"")</f>
        <v/>
      </c>
      <c r="P83" s="90" t="str">
        <f>+IFERROR(AVERAGEIFS('Assessment results'!$I84:$U84,'Assessment results'!$I$18:$U$18,P$19),"")</f>
        <v/>
      </c>
      <c r="Q83" s="90" t="str">
        <f>+IFERROR(AVERAGEIFS('Assessment results'!$I84:$U84,'Assessment results'!$I$18:$U$18,Q$19),"")</f>
        <v/>
      </c>
      <c r="R83" s="90" t="str">
        <f>+IFERROR(AVERAGEIFS('Assessment results'!$I84:$U84,'Assessment results'!$I$18:$U$18,R$19),"")</f>
        <v/>
      </c>
      <c r="S83" s="95" t="str">
        <f>+IFERROR(AVERAGEIFS('Assessment results'!$I84:$U84,'Assessment results'!$I$18:$U$18,S$19),"")</f>
        <v/>
      </c>
      <c r="T83" s="90" t="str">
        <f>+IFERROR(AVERAGE('Assessment results'!$I84:$U84),"")</f>
        <v/>
      </c>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row>
    <row r="84" spans="1:44" s="4" customFormat="1" hidden="1" outlineLevel="1">
      <c r="A84" s="18"/>
      <c r="B84" s="87" t="str">
        <f>+IF('Assessment results'!C85="","",'Assessment results'!C85)</f>
        <v/>
      </c>
      <c r="C84" s="87" t="str">
        <f>+IF('Assessment results'!D85="","",'Assessment results'!D85)</f>
        <v/>
      </c>
      <c r="D84" s="91" t="str">
        <f>+IF('Assessment results'!E85="","",'Assessment results'!E85)</f>
        <v/>
      </c>
      <c r="E84" s="92" t="str">
        <f>+IF('Assessment results'!F85="","",'Assessment results'!F85)</f>
        <v/>
      </c>
      <c r="F84" s="93" t="str">
        <f>+IF('Assessment results'!G85="","",'Assessment results'!G85)</f>
        <v/>
      </c>
      <c r="G84" s="94" t="str">
        <f>+IF('Assessment results'!H85="","",'Assessment results'!H85)</f>
        <v/>
      </c>
      <c r="H84" s="90" t="str">
        <f>+IFERROR(AVERAGEIFS('Assessment results'!$I85:$U85,'Assessment results'!$I$18:$U$18,H$19),"")</f>
        <v/>
      </c>
      <c r="I84" s="90" t="str">
        <f>+IFERROR(AVERAGEIFS('Assessment results'!$I85:$U85,'Assessment results'!$I$18:$U$18,I$19),"")</f>
        <v/>
      </c>
      <c r="J84" s="90" t="str">
        <f>+IFERROR(AVERAGEIFS('Assessment results'!$I85:$U85,'Assessment results'!$I$18:$U$18,J$19),"")</f>
        <v/>
      </c>
      <c r="K84" s="90" t="str">
        <f>+IFERROR(AVERAGEIFS('Assessment results'!$I85:$U85,'Assessment results'!$I$18:$U$18,K$19),"")</f>
        <v/>
      </c>
      <c r="L84" s="90" t="str">
        <f>+IFERROR(AVERAGEIFS('Assessment results'!$I85:$U85,'Assessment results'!$I$18:$U$18,L$19),"")</f>
        <v/>
      </c>
      <c r="M84" s="90" t="str">
        <f>+IFERROR(AVERAGEIFS('Assessment results'!$I85:$U85,'Assessment results'!$I$18:$U$18,M$19),"")</f>
        <v/>
      </c>
      <c r="N84" s="90" t="str">
        <f>+IFERROR(AVERAGEIFS('Assessment results'!$I85:$U85,'Assessment results'!$I$18:$U$18,N$19),"")</f>
        <v/>
      </c>
      <c r="O84" s="90" t="str">
        <f>+IFERROR(AVERAGEIFS('Assessment results'!$I85:$U85,'Assessment results'!$I$18:$U$18,O$19),"")</f>
        <v/>
      </c>
      <c r="P84" s="90" t="str">
        <f>+IFERROR(AVERAGEIFS('Assessment results'!$I85:$U85,'Assessment results'!$I$18:$U$18,P$19),"")</f>
        <v/>
      </c>
      <c r="Q84" s="90" t="str">
        <f>+IFERROR(AVERAGEIFS('Assessment results'!$I85:$U85,'Assessment results'!$I$18:$U$18,Q$19),"")</f>
        <v/>
      </c>
      <c r="R84" s="90" t="str">
        <f>+IFERROR(AVERAGEIFS('Assessment results'!$I85:$U85,'Assessment results'!$I$18:$U$18,R$19),"")</f>
        <v/>
      </c>
      <c r="S84" s="95" t="str">
        <f>+IFERROR(AVERAGEIFS('Assessment results'!$I85:$U85,'Assessment results'!$I$18:$U$18,S$19),"")</f>
        <v/>
      </c>
      <c r="T84" s="90" t="str">
        <f>+IFERROR(AVERAGE('Assessment results'!$I85:$U85),"")</f>
        <v/>
      </c>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row>
    <row r="85" spans="1:44" s="4" customFormat="1" hidden="1" outlineLevel="1">
      <c r="A85" s="18"/>
      <c r="B85" s="87" t="str">
        <f>+IF('Assessment results'!C86="","",'Assessment results'!C86)</f>
        <v/>
      </c>
      <c r="C85" s="87" t="str">
        <f>+IF('Assessment results'!D86="","",'Assessment results'!D86)</f>
        <v/>
      </c>
      <c r="D85" s="91" t="str">
        <f>+IF('Assessment results'!E86="","",'Assessment results'!E86)</f>
        <v/>
      </c>
      <c r="E85" s="92" t="str">
        <f>+IF('Assessment results'!F86="","",'Assessment results'!F86)</f>
        <v/>
      </c>
      <c r="F85" s="93" t="str">
        <f>+IF('Assessment results'!G86="","",'Assessment results'!G86)</f>
        <v/>
      </c>
      <c r="G85" s="94" t="str">
        <f>+IF('Assessment results'!H86="","",'Assessment results'!H86)</f>
        <v/>
      </c>
      <c r="H85" s="90" t="str">
        <f>+IFERROR(AVERAGEIFS('Assessment results'!$I86:$U86,'Assessment results'!$I$18:$U$18,H$19),"")</f>
        <v/>
      </c>
      <c r="I85" s="90" t="str">
        <f>+IFERROR(AVERAGEIFS('Assessment results'!$I86:$U86,'Assessment results'!$I$18:$U$18,I$19),"")</f>
        <v/>
      </c>
      <c r="J85" s="90" t="str">
        <f>+IFERROR(AVERAGEIFS('Assessment results'!$I86:$U86,'Assessment results'!$I$18:$U$18,J$19),"")</f>
        <v/>
      </c>
      <c r="K85" s="90" t="str">
        <f>+IFERROR(AVERAGEIFS('Assessment results'!$I86:$U86,'Assessment results'!$I$18:$U$18,K$19),"")</f>
        <v/>
      </c>
      <c r="L85" s="90" t="str">
        <f>+IFERROR(AVERAGEIFS('Assessment results'!$I86:$U86,'Assessment results'!$I$18:$U$18,L$19),"")</f>
        <v/>
      </c>
      <c r="M85" s="90" t="str">
        <f>+IFERROR(AVERAGEIFS('Assessment results'!$I86:$U86,'Assessment results'!$I$18:$U$18,M$19),"")</f>
        <v/>
      </c>
      <c r="N85" s="90" t="str">
        <f>+IFERROR(AVERAGEIFS('Assessment results'!$I86:$U86,'Assessment results'!$I$18:$U$18,N$19),"")</f>
        <v/>
      </c>
      <c r="O85" s="90" t="str">
        <f>+IFERROR(AVERAGEIFS('Assessment results'!$I86:$U86,'Assessment results'!$I$18:$U$18,O$19),"")</f>
        <v/>
      </c>
      <c r="P85" s="90" t="str">
        <f>+IFERROR(AVERAGEIFS('Assessment results'!$I86:$U86,'Assessment results'!$I$18:$U$18,P$19),"")</f>
        <v/>
      </c>
      <c r="Q85" s="90" t="str">
        <f>+IFERROR(AVERAGEIFS('Assessment results'!$I86:$U86,'Assessment results'!$I$18:$U$18,Q$19),"")</f>
        <v/>
      </c>
      <c r="R85" s="90" t="str">
        <f>+IFERROR(AVERAGEIFS('Assessment results'!$I86:$U86,'Assessment results'!$I$18:$U$18,R$19),"")</f>
        <v/>
      </c>
      <c r="S85" s="95" t="str">
        <f>+IFERROR(AVERAGEIFS('Assessment results'!$I86:$U86,'Assessment results'!$I$18:$U$18,S$19),"")</f>
        <v/>
      </c>
      <c r="T85" s="90" t="str">
        <f>+IFERROR(AVERAGE('Assessment results'!$I86:$U86),"")</f>
        <v/>
      </c>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row>
    <row r="86" spans="1:44" s="4" customFormat="1" hidden="1" outlineLevel="1">
      <c r="A86" s="18"/>
      <c r="B86" s="87" t="str">
        <f>+IF('Assessment results'!C87="","",'Assessment results'!C87)</f>
        <v/>
      </c>
      <c r="C86" s="87" t="str">
        <f>+IF('Assessment results'!D87="","",'Assessment results'!D87)</f>
        <v/>
      </c>
      <c r="D86" s="91" t="str">
        <f>+IF('Assessment results'!E87="","",'Assessment results'!E87)</f>
        <v/>
      </c>
      <c r="E86" s="92" t="str">
        <f>+IF('Assessment results'!F87="","",'Assessment results'!F87)</f>
        <v/>
      </c>
      <c r="F86" s="93" t="str">
        <f>+IF('Assessment results'!G87="","",'Assessment results'!G87)</f>
        <v/>
      </c>
      <c r="G86" s="94" t="str">
        <f>+IF('Assessment results'!H87="","",'Assessment results'!H87)</f>
        <v/>
      </c>
      <c r="H86" s="90" t="str">
        <f>+IFERROR(AVERAGEIFS('Assessment results'!$I87:$U87,'Assessment results'!$I$18:$U$18,H$19),"")</f>
        <v/>
      </c>
      <c r="I86" s="90" t="str">
        <f>+IFERROR(AVERAGEIFS('Assessment results'!$I87:$U87,'Assessment results'!$I$18:$U$18,I$19),"")</f>
        <v/>
      </c>
      <c r="J86" s="90" t="str">
        <f>+IFERROR(AVERAGEIFS('Assessment results'!$I87:$U87,'Assessment results'!$I$18:$U$18,J$19),"")</f>
        <v/>
      </c>
      <c r="K86" s="90" t="str">
        <f>+IFERROR(AVERAGEIFS('Assessment results'!$I87:$U87,'Assessment results'!$I$18:$U$18,K$19),"")</f>
        <v/>
      </c>
      <c r="L86" s="90" t="str">
        <f>+IFERROR(AVERAGEIFS('Assessment results'!$I87:$U87,'Assessment results'!$I$18:$U$18,L$19),"")</f>
        <v/>
      </c>
      <c r="M86" s="90" t="str">
        <f>+IFERROR(AVERAGEIFS('Assessment results'!$I87:$U87,'Assessment results'!$I$18:$U$18,M$19),"")</f>
        <v/>
      </c>
      <c r="N86" s="90" t="str">
        <f>+IFERROR(AVERAGEIFS('Assessment results'!$I87:$U87,'Assessment results'!$I$18:$U$18,N$19),"")</f>
        <v/>
      </c>
      <c r="O86" s="90" t="str">
        <f>+IFERROR(AVERAGEIFS('Assessment results'!$I87:$U87,'Assessment results'!$I$18:$U$18,O$19),"")</f>
        <v/>
      </c>
      <c r="P86" s="90" t="str">
        <f>+IFERROR(AVERAGEIFS('Assessment results'!$I87:$U87,'Assessment results'!$I$18:$U$18,P$19),"")</f>
        <v/>
      </c>
      <c r="Q86" s="90" t="str">
        <f>+IFERROR(AVERAGEIFS('Assessment results'!$I87:$U87,'Assessment results'!$I$18:$U$18,Q$19),"")</f>
        <v/>
      </c>
      <c r="R86" s="90" t="str">
        <f>+IFERROR(AVERAGEIFS('Assessment results'!$I87:$U87,'Assessment results'!$I$18:$U$18,R$19),"")</f>
        <v/>
      </c>
      <c r="S86" s="95" t="str">
        <f>+IFERROR(AVERAGEIFS('Assessment results'!$I87:$U87,'Assessment results'!$I$18:$U$18,S$19),"")</f>
        <v/>
      </c>
      <c r="T86" s="90" t="str">
        <f>+IFERROR(AVERAGE('Assessment results'!$I87:$U87),"")</f>
        <v/>
      </c>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row>
    <row r="87" spans="1:44" s="4" customFormat="1" hidden="1" outlineLevel="1">
      <c r="A87" s="18"/>
      <c r="B87" s="87" t="str">
        <f>+IF('Assessment results'!C88="","",'Assessment results'!C88)</f>
        <v/>
      </c>
      <c r="C87" s="87" t="str">
        <f>+IF('Assessment results'!D88="","",'Assessment results'!D88)</f>
        <v/>
      </c>
      <c r="D87" s="91" t="str">
        <f>+IF('Assessment results'!E88="","",'Assessment results'!E88)</f>
        <v/>
      </c>
      <c r="E87" s="92" t="str">
        <f>+IF('Assessment results'!F88="","",'Assessment results'!F88)</f>
        <v/>
      </c>
      <c r="F87" s="93" t="str">
        <f>+IF('Assessment results'!G88="","",'Assessment results'!G88)</f>
        <v/>
      </c>
      <c r="G87" s="94" t="str">
        <f>+IF('Assessment results'!H88="","",'Assessment results'!H88)</f>
        <v/>
      </c>
      <c r="H87" s="90" t="str">
        <f>+IFERROR(AVERAGEIFS('Assessment results'!$I88:$U88,'Assessment results'!$I$18:$U$18,H$19),"")</f>
        <v/>
      </c>
      <c r="I87" s="90" t="str">
        <f>+IFERROR(AVERAGEIFS('Assessment results'!$I88:$U88,'Assessment results'!$I$18:$U$18,I$19),"")</f>
        <v/>
      </c>
      <c r="J87" s="90" t="str">
        <f>+IFERROR(AVERAGEIFS('Assessment results'!$I88:$U88,'Assessment results'!$I$18:$U$18,J$19),"")</f>
        <v/>
      </c>
      <c r="K87" s="90" t="str">
        <f>+IFERROR(AVERAGEIFS('Assessment results'!$I88:$U88,'Assessment results'!$I$18:$U$18,K$19),"")</f>
        <v/>
      </c>
      <c r="L87" s="90" t="str">
        <f>+IFERROR(AVERAGEIFS('Assessment results'!$I88:$U88,'Assessment results'!$I$18:$U$18,L$19),"")</f>
        <v/>
      </c>
      <c r="M87" s="90" t="str">
        <f>+IFERROR(AVERAGEIFS('Assessment results'!$I88:$U88,'Assessment results'!$I$18:$U$18,M$19),"")</f>
        <v/>
      </c>
      <c r="N87" s="90" t="str">
        <f>+IFERROR(AVERAGEIFS('Assessment results'!$I88:$U88,'Assessment results'!$I$18:$U$18,N$19),"")</f>
        <v/>
      </c>
      <c r="O87" s="90" t="str">
        <f>+IFERROR(AVERAGEIFS('Assessment results'!$I88:$U88,'Assessment results'!$I$18:$U$18,O$19),"")</f>
        <v/>
      </c>
      <c r="P87" s="90" t="str">
        <f>+IFERROR(AVERAGEIFS('Assessment results'!$I88:$U88,'Assessment results'!$I$18:$U$18,P$19),"")</f>
        <v/>
      </c>
      <c r="Q87" s="90" t="str">
        <f>+IFERROR(AVERAGEIFS('Assessment results'!$I88:$U88,'Assessment results'!$I$18:$U$18,Q$19),"")</f>
        <v/>
      </c>
      <c r="R87" s="90" t="str">
        <f>+IFERROR(AVERAGEIFS('Assessment results'!$I88:$U88,'Assessment results'!$I$18:$U$18,R$19),"")</f>
        <v/>
      </c>
      <c r="S87" s="95" t="str">
        <f>+IFERROR(AVERAGEIFS('Assessment results'!$I88:$U88,'Assessment results'!$I$18:$U$18,S$19),"")</f>
        <v/>
      </c>
      <c r="T87" s="90" t="str">
        <f>+IFERROR(AVERAGE('Assessment results'!$I88:$U88),"")</f>
        <v/>
      </c>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row>
    <row r="88" spans="1:44" s="4" customFormat="1" hidden="1" outlineLevel="1">
      <c r="A88" s="18"/>
      <c r="B88" s="87" t="str">
        <f>+IF('Assessment results'!C89="","",'Assessment results'!C89)</f>
        <v/>
      </c>
      <c r="C88" s="87" t="str">
        <f>+IF('Assessment results'!D89="","",'Assessment results'!D89)</f>
        <v/>
      </c>
      <c r="D88" s="91" t="str">
        <f>+IF('Assessment results'!E89="","",'Assessment results'!E89)</f>
        <v/>
      </c>
      <c r="E88" s="92" t="str">
        <f>+IF('Assessment results'!F89="","",'Assessment results'!F89)</f>
        <v/>
      </c>
      <c r="F88" s="93" t="str">
        <f>+IF('Assessment results'!G89="","",'Assessment results'!G89)</f>
        <v/>
      </c>
      <c r="G88" s="94" t="str">
        <f>+IF('Assessment results'!H89="","",'Assessment results'!H89)</f>
        <v/>
      </c>
      <c r="H88" s="90" t="str">
        <f>+IFERROR(AVERAGEIFS('Assessment results'!$I89:$U89,'Assessment results'!$I$18:$U$18,H$19),"")</f>
        <v/>
      </c>
      <c r="I88" s="90" t="str">
        <f>+IFERROR(AVERAGEIFS('Assessment results'!$I89:$U89,'Assessment results'!$I$18:$U$18,I$19),"")</f>
        <v/>
      </c>
      <c r="J88" s="90" t="str">
        <f>+IFERROR(AVERAGEIFS('Assessment results'!$I89:$U89,'Assessment results'!$I$18:$U$18,J$19),"")</f>
        <v/>
      </c>
      <c r="K88" s="90" t="str">
        <f>+IFERROR(AVERAGEIFS('Assessment results'!$I89:$U89,'Assessment results'!$I$18:$U$18,K$19),"")</f>
        <v/>
      </c>
      <c r="L88" s="90" t="str">
        <f>+IFERROR(AVERAGEIFS('Assessment results'!$I89:$U89,'Assessment results'!$I$18:$U$18,L$19),"")</f>
        <v/>
      </c>
      <c r="M88" s="90" t="str">
        <f>+IFERROR(AVERAGEIFS('Assessment results'!$I89:$U89,'Assessment results'!$I$18:$U$18,M$19),"")</f>
        <v/>
      </c>
      <c r="N88" s="90" t="str">
        <f>+IFERROR(AVERAGEIFS('Assessment results'!$I89:$U89,'Assessment results'!$I$18:$U$18,N$19),"")</f>
        <v/>
      </c>
      <c r="O88" s="90" t="str">
        <f>+IFERROR(AVERAGEIFS('Assessment results'!$I89:$U89,'Assessment results'!$I$18:$U$18,O$19),"")</f>
        <v/>
      </c>
      <c r="P88" s="90" t="str">
        <f>+IFERROR(AVERAGEIFS('Assessment results'!$I89:$U89,'Assessment results'!$I$18:$U$18,P$19),"")</f>
        <v/>
      </c>
      <c r="Q88" s="90" t="str">
        <f>+IFERROR(AVERAGEIFS('Assessment results'!$I89:$U89,'Assessment results'!$I$18:$U$18,Q$19),"")</f>
        <v/>
      </c>
      <c r="R88" s="90" t="str">
        <f>+IFERROR(AVERAGEIFS('Assessment results'!$I89:$U89,'Assessment results'!$I$18:$U$18,R$19),"")</f>
        <v/>
      </c>
      <c r="S88" s="95" t="str">
        <f>+IFERROR(AVERAGEIFS('Assessment results'!$I89:$U89,'Assessment results'!$I$18:$U$18,S$19),"")</f>
        <v/>
      </c>
      <c r="T88" s="90" t="str">
        <f>+IFERROR(AVERAGE('Assessment results'!$I89:$U89),"")</f>
        <v/>
      </c>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row>
    <row r="89" spans="1:44" s="4" customFormat="1" hidden="1" outlineLevel="1">
      <c r="A89" s="18"/>
      <c r="B89" s="87" t="str">
        <f>+IF('Assessment results'!C90="","",'Assessment results'!C90)</f>
        <v/>
      </c>
      <c r="C89" s="87" t="str">
        <f>+IF('Assessment results'!D90="","",'Assessment results'!D90)</f>
        <v/>
      </c>
      <c r="D89" s="91" t="str">
        <f>+IF('Assessment results'!E90="","",'Assessment results'!E90)</f>
        <v/>
      </c>
      <c r="E89" s="92" t="str">
        <f>+IF('Assessment results'!F90="","",'Assessment results'!F90)</f>
        <v/>
      </c>
      <c r="F89" s="93" t="str">
        <f>+IF('Assessment results'!G90="","",'Assessment results'!G90)</f>
        <v/>
      </c>
      <c r="G89" s="94" t="str">
        <f>+IF('Assessment results'!H90="","",'Assessment results'!H90)</f>
        <v/>
      </c>
      <c r="H89" s="90" t="str">
        <f>+IFERROR(AVERAGEIFS('Assessment results'!$I90:$U90,'Assessment results'!$I$18:$U$18,H$19),"")</f>
        <v/>
      </c>
      <c r="I89" s="90" t="str">
        <f>+IFERROR(AVERAGEIFS('Assessment results'!$I90:$U90,'Assessment results'!$I$18:$U$18,I$19),"")</f>
        <v/>
      </c>
      <c r="J89" s="90" t="str">
        <f>+IFERROR(AVERAGEIFS('Assessment results'!$I90:$U90,'Assessment results'!$I$18:$U$18,J$19),"")</f>
        <v/>
      </c>
      <c r="K89" s="90" t="str">
        <f>+IFERROR(AVERAGEIFS('Assessment results'!$I90:$U90,'Assessment results'!$I$18:$U$18,K$19),"")</f>
        <v/>
      </c>
      <c r="L89" s="90" t="str">
        <f>+IFERROR(AVERAGEIFS('Assessment results'!$I90:$U90,'Assessment results'!$I$18:$U$18,L$19),"")</f>
        <v/>
      </c>
      <c r="M89" s="90" t="str">
        <f>+IFERROR(AVERAGEIFS('Assessment results'!$I90:$U90,'Assessment results'!$I$18:$U$18,M$19),"")</f>
        <v/>
      </c>
      <c r="N89" s="90" t="str">
        <f>+IFERROR(AVERAGEIFS('Assessment results'!$I90:$U90,'Assessment results'!$I$18:$U$18,N$19),"")</f>
        <v/>
      </c>
      <c r="O89" s="90" t="str">
        <f>+IFERROR(AVERAGEIFS('Assessment results'!$I90:$U90,'Assessment results'!$I$18:$U$18,O$19),"")</f>
        <v/>
      </c>
      <c r="P89" s="90" t="str">
        <f>+IFERROR(AVERAGEIFS('Assessment results'!$I90:$U90,'Assessment results'!$I$18:$U$18,P$19),"")</f>
        <v/>
      </c>
      <c r="Q89" s="90" t="str">
        <f>+IFERROR(AVERAGEIFS('Assessment results'!$I90:$U90,'Assessment results'!$I$18:$U$18,Q$19),"")</f>
        <v/>
      </c>
      <c r="R89" s="90" t="str">
        <f>+IFERROR(AVERAGEIFS('Assessment results'!$I90:$U90,'Assessment results'!$I$18:$U$18,R$19),"")</f>
        <v/>
      </c>
      <c r="S89" s="95" t="str">
        <f>+IFERROR(AVERAGEIFS('Assessment results'!$I90:$U90,'Assessment results'!$I$18:$U$18,S$19),"")</f>
        <v/>
      </c>
      <c r="T89" s="90" t="str">
        <f>+IFERROR(AVERAGE('Assessment results'!$I90:$U90),"")</f>
        <v/>
      </c>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row>
    <row r="90" spans="1:44" s="4" customFormat="1" hidden="1" outlineLevel="1">
      <c r="A90" s="18"/>
      <c r="B90" s="87" t="str">
        <f>+IF('Assessment results'!C91="","",'Assessment results'!C91)</f>
        <v/>
      </c>
      <c r="C90" s="87" t="str">
        <f>+IF('Assessment results'!D91="","",'Assessment results'!D91)</f>
        <v/>
      </c>
      <c r="D90" s="91" t="str">
        <f>+IF('Assessment results'!E91="","",'Assessment results'!E91)</f>
        <v/>
      </c>
      <c r="E90" s="92" t="str">
        <f>+IF('Assessment results'!F91="","",'Assessment results'!F91)</f>
        <v/>
      </c>
      <c r="F90" s="93" t="str">
        <f>+IF('Assessment results'!G91="","",'Assessment results'!G91)</f>
        <v/>
      </c>
      <c r="G90" s="94" t="str">
        <f>+IF('Assessment results'!H91="","",'Assessment results'!H91)</f>
        <v/>
      </c>
      <c r="H90" s="90" t="str">
        <f>+IFERROR(AVERAGEIFS('Assessment results'!$I91:$U91,'Assessment results'!$I$18:$U$18,H$19),"")</f>
        <v/>
      </c>
      <c r="I90" s="90" t="str">
        <f>+IFERROR(AVERAGEIFS('Assessment results'!$I91:$U91,'Assessment results'!$I$18:$U$18,I$19),"")</f>
        <v/>
      </c>
      <c r="J90" s="90" t="str">
        <f>+IFERROR(AVERAGEIFS('Assessment results'!$I91:$U91,'Assessment results'!$I$18:$U$18,J$19),"")</f>
        <v/>
      </c>
      <c r="K90" s="90" t="str">
        <f>+IFERROR(AVERAGEIFS('Assessment results'!$I91:$U91,'Assessment results'!$I$18:$U$18,K$19),"")</f>
        <v/>
      </c>
      <c r="L90" s="90" t="str">
        <f>+IFERROR(AVERAGEIFS('Assessment results'!$I91:$U91,'Assessment results'!$I$18:$U$18,L$19),"")</f>
        <v/>
      </c>
      <c r="M90" s="90" t="str">
        <f>+IFERROR(AVERAGEIFS('Assessment results'!$I91:$U91,'Assessment results'!$I$18:$U$18,M$19),"")</f>
        <v/>
      </c>
      <c r="N90" s="90" t="str">
        <f>+IFERROR(AVERAGEIFS('Assessment results'!$I91:$U91,'Assessment results'!$I$18:$U$18,N$19),"")</f>
        <v/>
      </c>
      <c r="O90" s="90" t="str">
        <f>+IFERROR(AVERAGEIFS('Assessment results'!$I91:$U91,'Assessment results'!$I$18:$U$18,O$19),"")</f>
        <v/>
      </c>
      <c r="P90" s="90" t="str">
        <f>+IFERROR(AVERAGEIFS('Assessment results'!$I91:$U91,'Assessment results'!$I$18:$U$18,P$19),"")</f>
        <v/>
      </c>
      <c r="Q90" s="90" t="str">
        <f>+IFERROR(AVERAGEIFS('Assessment results'!$I91:$U91,'Assessment results'!$I$18:$U$18,Q$19),"")</f>
        <v/>
      </c>
      <c r="R90" s="90" t="str">
        <f>+IFERROR(AVERAGEIFS('Assessment results'!$I91:$U91,'Assessment results'!$I$18:$U$18,R$19),"")</f>
        <v/>
      </c>
      <c r="S90" s="95" t="str">
        <f>+IFERROR(AVERAGEIFS('Assessment results'!$I91:$U91,'Assessment results'!$I$18:$U$18,S$19),"")</f>
        <v/>
      </c>
      <c r="T90" s="90" t="str">
        <f>+IFERROR(AVERAGE('Assessment results'!$I91:$U91),"")</f>
        <v/>
      </c>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row>
    <row r="91" spans="1:44" s="4" customFormat="1" hidden="1" outlineLevel="1">
      <c r="A91" s="18"/>
      <c r="B91" s="87" t="str">
        <f>+IF('Assessment results'!C92="","",'Assessment results'!C92)</f>
        <v/>
      </c>
      <c r="C91" s="87" t="str">
        <f>+IF('Assessment results'!D92="","",'Assessment results'!D92)</f>
        <v/>
      </c>
      <c r="D91" s="91" t="str">
        <f>+IF('Assessment results'!E92="","",'Assessment results'!E92)</f>
        <v/>
      </c>
      <c r="E91" s="92" t="str">
        <f>+IF('Assessment results'!F92="","",'Assessment results'!F92)</f>
        <v/>
      </c>
      <c r="F91" s="93" t="str">
        <f>+IF('Assessment results'!G92="","",'Assessment results'!G92)</f>
        <v/>
      </c>
      <c r="G91" s="94" t="str">
        <f>+IF('Assessment results'!H92="","",'Assessment results'!H92)</f>
        <v/>
      </c>
      <c r="H91" s="90" t="str">
        <f>+IFERROR(AVERAGEIFS('Assessment results'!$I92:$U92,'Assessment results'!$I$18:$U$18,H$19),"")</f>
        <v/>
      </c>
      <c r="I91" s="90" t="str">
        <f>+IFERROR(AVERAGEIFS('Assessment results'!$I92:$U92,'Assessment results'!$I$18:$U$18,I$19),"")</f>
        <v/>
      </c>
      <c r="J91" s="90" t="str">
        <f>+IFERROR(AVERAGEIFS('Assessment results'!$I92:$U92,'Assessment results'!$I$18:$U$18,J$19),"")</f>
        <v/>
      </c>
      <c r="K91" s="90" t="str">
        <f>+IFERROR(AVERAGEIFS('Assessment results'!$I92:$U92,'Assessment results'!$I$18:$U$18,K$19),"")</f>
        <v/>
      </c>
      <c r="L91" s="90" t="str">
        <f>+IFERROR(AVERAGEIFS('Assessment results'!$I92:$U92,'Assessment results'!$I$18:$U$18,L$19),"")</f>
        <v/>
      </c>
      <c r="M91" s="90" t="str">
        <f>+IFERROR(AVERAGEIFS('Assessment results'!$I92:$U92,'Assessment results'!$I$18:$U$18,M$19),"")</f>
        <v/>
      </c>
      <c r="N91" s="90" t="str">
        <f>+IFERROR(AVERAGEIFS('Assessment results'!$I92:$U92,'Assessment results'!$I$18:$U$18,N$19),"")</f>
        <v/>
      </c>
      <c r="O91" s="90" t="str">
        <f>+IFERROR(AVERAGEIFS('Assessment results'!$I92:$U92,'Assessment results'!$I$18:$U$18,O$19),"")</f>
        <v/>
      </c>
      <c r="P91" s="90" t="str">
        <f>+IFERROR(AVERAGEIFS('Assessment results'!$I92:$U92,'Assessment results'!$I$18:$U$18,P$19),"")</f>
        <v/>
      </c>
      <c r="Q91" s="90" t="str">
        <f>+IFERROR(AVERAGEIFS('Assessment results'!$I92:$U92,'Assessment results'!$I$18:$U$18,Q$19),"")</f>
        <v/>
      </c>
      <c r="R91" s="90" t="str">
        <f>+IFERROR(AVERAGEIFS('Assessment results'!$I92:$U92,'Assessment results'!$I$18:$U$18,R$19),"")</f>
        <v/>
      </c>
      <c r="S91" s="95" t="str">
        <f>+IFERROR(AVERAGEIFS('Assessment results'!$I92:$U92,'Assessment results'!$I$18:$U$18,S$19),"")</f>
        <v/>
      </c>
      <c r="T91" s="90" t="str">
        <f>+IFERROR(AVERAGE('Assessment results'!$I92:$U92),"")</f>
        <v/>
      </c>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row>
    <row r="92" spans="1:44" s="4" customFormat="1" hidden="1" outlineLevel="1">
      <c r="A92" s="18"/>
      <c r="B92" s="87" t="str">
        <f>+IF('Assessment results'!C93="","",'Assessment results'!C93)</f>
        <v/>
      </c>
      <c r="C92" s="87" t="str">
        <f>+IF('Assessment results'!D93="","",'Assessment results'!D93)</f>
        <v/>
      </c>
      <c r="D92" s="91" t="str">
        <f>+IF('Assessment results'!E93="","",'Assessment results'!E93)</f>
        <v/>
      </c>
      <c r="E92" s="92" t="str">
        <f>+IF('Assessment results'!F93="","",'Assessment results'!F93)</f>
        <v/>
      </c>
      <c r="F92" s="93" t="str">
        <f>+IF('Assessment results'!G93="","",'Assessment results'!G93)</f>
        <v/>
      </c>
      <c r="G92" s="94" t="str">
        <f>+IF('Assessment results'!H93="","",'Assessment results'!H93)</f>
        <v/>
      </c>
      <c r="H92" s="90" t="str">
        <f>+IFERROR(AVERAGEIFS('Assessment results'!$I93:$U93,'Assessment results'!$I$18:$U$18,H$19),"")</f>
        <v/>
      </c>
      <c r="I92" s="90" t="str">
        <f>+IFERROR(AVERAGEIFS('Assessment results'!$I93:$U93,'Assessment results'!$I$18:$U$18,I$19),"")</f>
        <v/>
      </c>
      <c r="J92" s="90" t="str">
        <f>+IFERROR(AVERAGEIFS('Assessment results'!$I93:$U93,'Assessment results'!$I$18:$U$18,J$19),"")</f>
        <v/>
      </c>
      <c r="K92" s="90" t="str">
        <f>+IFERROR(AVERAGEIFS('Assessment results'!$I93:$U93,'Assessment results'!$I$18:$U$18,K$19),"")</f>
        <v/>
      </c>
      <c r="L92" s="90" t="str">
        <f>+IFERROR(AVERAGEIFS('Assessment results'!$I93:$U93,'Assessment results'!$I$18:$U$18,L$19),"")</f>
        <v/>
      </c>
      <c r="M92" s="90" t="str">
        <f>+IFERROR(AVERAGEIFS('Assessment results'!$I93:$U93,'Assessment results'!$I$18:$U$18,M$19),"")</f>
        <v/>
      </c>
      <c r="N92" s="90" t="str">
        <f>+IFERROR(AVERAGEIFS('Assessment results'!$I93:$U93,'Assessment results'!$I$18:$U$18,N$19),"")</f>
        <v/>
      </c>
      <c r="O92" s="90" t="str">
        <f>+IFERROR(AVERAGEIFS('Assessment results'!$I93:$U93,'Assessment results'!$I$18:$U$18,O$19),"")</f>
        <v/>
      </c>
      <c r="P92" s="90" t="str">
        <f>+IFERROR(AVERAGEIFS('Assessment results'!$I93:$U93,'Assessment results'!$I$18:$U$18,P$19),"")</f>
        <v/>
      </c>
      <c r="Q92" s="90" t="str">
        <f>+IFERROR(AVERAGEIFS('Assessment results'!$I93:$U93,'Assessment results'!$I$18:$U$18,Q$19),"")</f>
        <v/>
      </c>
      <c r="R92" s="90" t="str">
        <f>+IFERROR(AVERAGEIFS('Assessment results'!$I93:$U93,'Assessment results'!$I$18:$U$18,R$19),"")</f>
        <v/>
      </c>
      <c r="S92" s="95" t="str">
        <f>+IFERROR(AVERAGEIFS('Assessment results'!$I93:$U93,'Assessment results'!$I$18:$U$18,S$19),"")</f>
        <v/>
      </c>
      <c r="T92" s="90" t="str">
        <f>+IFERROR(AVERAGE('Assessment results'!$I93:$U93),"")</f>
        <v/>
      </c>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row>
    <row r="93" spans="1:44" s="4" customFormat="1" hidden="1" outlineLevel="1">
      <c r="A93" s="18"/>
      <c r="B93" s="87" t="str">
        <f>+IF('Assessment results'!C94="","",'Assessment results'!C94)</f>
        <v/>
      </c>
      <c r="C93" s="87" t="str">
        <f>+IF('Assessment results'!D94="","",'Assessment results'!D94)</f>
        <v/>
      </c>
      <c r="D93" s="91" t="str">
        <f>+IF('Assessment results'!E94="","",'Assessment results'!E94)</f>
        <v/>
      </c>
      <c r="E93" s="92" t="str">
        <f>+IF('Assessment results'!F94="","",'Assessment results'!F94)</f>
        <v/>
      </c>
      <c r="F93" s="93" t="str">
        <f>+IF('Assessment results'!G94="","",'Assessment results'!G94)</f>
        <v/>
      </c>
      <c r="G93" s="94" t="str">
        <f>+IF('Assessment results'!H94="","",'Assessment results'!H94)</f>
        <v/>
      </c>
      <c r="H93" s="90" t="str">
        <f>+IFERROR(AVERAGEIFS('Assessment results'!$I94:$U94,'Assessment results'!$I$18:$U$18,H$19),"")</f>
        <v/>
      </c>
      <c r="I93" s="90" t="str">
        <f>+IFERROR(AVERAGEIFS('Assessment results'!$I94:$U94,'Assessment results'!$I$18:$U$18,I$19),"")</f>
        <v/>
      </c>
      <c r="J93" s="90" t="str">
        <f>+IFERROR(AVERAGEIFS('Assessment results'!$I94:$U94,'Assessment results'!$I$18:$U$18,J$19),"")</f>
        <v/>
      </c>
      <c r="K93" s="90" t="str">
        <f>+IFERROR(AVERAGEIFS('Assessment results'!$I94:$U94,'Assessment results'!$I$18:$U$18,K$19),"")</f>
        <v/>
      </c>
      <c r="L93" s="90" t="str">
        <f>+IFERROR(AVERAGEIFS('Assessment results'!$I94:$U94,'Assessment results'!$I$18:$U$18,L$19),"")</f>
        <v/>
      </c>
      <c r="M93" s="90" t="str">
        <f>+IFERROR(AVERAGEIFS('Assessment results'!$I94:$U94,'Assessment results'!$I$18:$U$18,M$19),"")</f>
        <v/>
      </c>
      <c r="N93" s="90" t="str">
        <f>+IFERROR(AVERAGEIFS('Assessment results'!$I94:$U94,'Assessment results'!$I$18:$U$18,N$19),"")</f>
        <v/>
      </c>
      <c r="O93" s="90" t="str">
        <f>+IFERROR(AVERAGEIFS('Assessment results'!$I94:$U94,'Assessment results'!$I$18:$U$18,O$19),"")</f>
        <v/>
      </c>
      <c r="P93" s="90" t="str">
        <f>+IFERROR(AVERAGEIFS('Assessment results'!$I94:$U94,'Assessment results'!$I$18:$U$18,P$19),"")</f>
        <v/>
      </c>
      <c r="Q93" s="90" t="str">
        <f>+IFERROR(AVERAGEIFS('Assessment results'!$I94:$U94,'Assessment results'!$I$18:$U$18,Q$19),"")</f>
        <v/>
      </c>
      <c r="R93" s="90" t="str">
        <f>+IFERROR(AVERAGEIFS('Assessment results'!$I94:$U94,'Assessment results'!$I$18:$U$18,R$19),"")</f>
        <v/>
      </c>
      <c r="S93" s="95" t="str">
        <f>+IFERROR(AVERAGEIFS('Assessment results'!$I94:$U94,'Assessment results'!$I$18:$U$18,S$19),"")</f>
        <v/>
      </c>
      <c r="T93" s="90" t="str">
        <f>+IFERROR(AVERAGE('Assessment results'!$I94:$U94),"")</f>
        <v/>
      </c>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row>
    <row r="94" spans="1:44" s="4" customFormat="1" hidden="1" outlineLevel="1">
      <c r="A94" s="18"/>
      <c r="B94" s="87" t="str">
        <f>+IF('Assessment results'!C95="","",'Assessment results'!C95)</f>
        <v/>
      </c>
      <c r="C94" s="87" t="str">
        <f>+IF('Assessment results'!D95="","",'Assessment results'!D95)</f>
        <v/>
      </c>
      <c r="D94" s="91" t="str">
        <f>+IF('Assessment results'!E95="","",'Assessment results'!E95)</f>
        <v/>
      </c>
      <c r="E94" s="92" t="str">
        <f>+IF('Assessment results'!F95="","",'Assessment results'!F95)</f>
        <v/>
      </c>
      <c r="F94" s="93" t="str">
        <f>+IF('Assessment results'!G95="","",'Assessment results'!G95)</f>
        <v/>
      </c>
      <c r="G94" s="94" t="str">
        <f>+IF('Assessment results'!H95="","",'Assessment results'!H95)</f>
        <v/>
      </c>
      <c r="H94" s="90" t="str">
        <f>+IFERROR(AVERAGEIFS('Assessment results'!$I95:$U95,'Assessment results'!$I$18:$U$18,H$19),"")</f>
        <v/>
      </c>
      <c r="I94" s="90" t="str">
        <f>+IFERROR(AVERAGEIFS('Assessment results'!$I95:$U95,'Assessment results'!$I$18:$U$18,I$19),"")</f>
        <v/>
      </c>
      <c r="J94" s="90" t="str">
        <f>+IFERROR(AVERAGEIFS('Assessment results'!$I95:$U95,'Assessment results'!$I$18:$U$18,J$19),"")</f>
        <v/>
      </c>
      <c r="K94" s="90" t="str">
        <f>+IFERROR(AVERAGEIFS('Assessment results'!$I95:$U95,'Assessment results'!$I$18:$U$18,K$19),"")</f>
        <v/>
      </c>
      <c r="L94" s="90" t="str">
        <f>+IFERROR(AVERAGEIFS('Assessment results'!$I95:$U95,'Assessment results'!$I$18:$U$18,L$19),"")</f>
        <v/>
      </c>
      <c r="M94" s="90" t="str">
        <f>+IFERROR(AVERAGEIFS('Assessment results'!$I95:$U95,'Assessment results'!$I$18:$U$18,M$19),"")</f>
        <v/>
      </c>
      <c r="N94" s="90" t="str">
        <f>+IFERROR(AVERAGEIFS('Assessment results'!$I95:$U95,'Assessment results'!$I$18:$U$18,N$19),"")</f>
        <v/>
      </c>
      <c r="O94" s="90" t="str">
        <f>+IFERROR(AVERAGEIFS('Assessment results'!$I95:$U95,'Assessment results'!$I$18:$U$18,O$19),"")</f>
        <v/>
      </c>
      <c r="P94" s="90" t="str">
        <f>+IFERROR(AVERAGEIFS('Assessment results'!$I95:$U95,'Assessment results'!$I$18:$U$18,P$19),"")</f>
        <v/>
      </c>
      <c r="Q94" s="90" t="str">
        <f>+IFERROR(AVERAGEIFS('Assessment results'!$I95:$U95,'Assessment results'!$I$18:$U$18,Q$19),"")</f>
        <v/>
      </c>
      <c r="R94" s="90" t="str">
        <f>+IFERROR(AVERAGEIFS('Assessment results'!$I95:$U95,'Assessment results'!$I$18:$U$18,R$19),"")</f>
        <v/>
      </c>
      <c r="S94" s="95" t="str">
        <f>+IFERROR(AVERAGEIFS('Assessment results'!$I95:$U95,'Assessment results'!$I$18:$U$18,S$19),"")</f>
        <v/>
      </c>
      <c r="T94" s="90" t="str">
        <f>+IFERROR(AVERAGE('Assessment results'!$I95:$U95),"")</f>
        <v/>
      </c>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row>
    <row r="95" spans="1:44" s="4" customFormat="1" hidden="1" outlineLevel="1">
      <c r="A95" s="18"/>
      <c r="B95" s="87" t="str">
        <f>+IF('Assessment results'!C96="","",'Assessment results'!C96)</f>
        <v/>
      </c>
      <c r="C95" s="87" t="str">
        <f>+IF('Assessment results'!D96="","",'Assessment results'!D96)</f>
        <v/>
      </c>
      <c r="D95" s="91" t="str">
        <f>+IF('Assessment results'!E96="","",'Assessment results'!E96)</f>
        <v/>
      </c>
      <c r="E95" s="92" t="str">
        <f>+IF('Assessment results'!F96="","",'Assessment results'!F96)</f>
        <v/>
      </c>
      <c r="F95" s="93" t="str">
        <f>+IF('Assessment results'!G96="","",'Assessment results'!G96)</f>
        <v/>
      </c>
      <c r="G95" s="94" t="str">
        <f>+IF('Assessment results'!H96="","",'Assessment results'!H96)</f>
        <v/>
      </c>
      <c r="H95" s="90" t="str">
        <f>+IFERROR(AVERAGEIFS('Assessment results'!$I96:$U96,'Assessment results'!$I$18:$U$18,H$19),"")</f>
        <v/>
      </c>
      <c r="I95" s="90" t="str">
        <f>+IFERROR(AVERAGEIFS('Assessment results'!$I96:$U96,'Assessment results'!$I$18:$U$18,I$19),"")</f>
        <v/>
      </c>
      <c r="J95" s="90" t="str">
        <f>+IFERROR(AVERAGEIFS('Assessment results'!$I96:$U96,'Assessment results'!$I$18:$U$18,J$19),"")</f>
        <v/>
      </c>
      <c r="K95" s="90" t="str">
        <f>+IFERROR(AVERAGEIFS('Assessment results'!$I96:$U96,'Assessment results'!$I$18:$U$18,K$19),"")</f>
        <v/>
      </c>
      <c r="L95" s="90" t="str">
        <f>+IFERROR(AVERAGEIFS('Assessment results'!$I96:$U96,'Assessment results'!$I$18:$U$18,L$19),"")</f>
        <v/>
      </c>
      <c r="M95" s="90" t="str">
        <f>+IFERROR(AVERAGEIFS('Assessment results'!$I96:$U96,'Assessment results'!$I$18:$U$18,M$19),"")</f>
        <v/>
      </c>
      <c r="N95" s="90" t="str">
        <f>+IFERROR(AVERAGEIFS('Assessment results'!$I96:$U96,'Assessment results'!$I$18:$U$18,N$19),"")</f>
        <v/>
      </c>
      <c r="O95" s="90" t="str">
        <f>+IFERROR(AVERAGEIFS('Assessment results'!$I96:$U96,'Assessment results'!$I$18:$U$18,O$19),"")</f>
        <v/>
      </c>
      <c r="P95" s="90" t="str">
        <f>+IFERROR(AVERAGEIFS('Assessment results'!$I96:$U96,'Assessment results'!$I$18:$U$18,P$19),"")</f>
        <v/>
      </c>
      <c r="Q95" s="90" t="str">
        <f>+IFERROR(AVERAGEIFS('Assessment results'!$I96:$U96,'Assessment results'!$I$18:$U$18,Q$19),"")</f>
        <v/>
      </c>
      <c r="R95" s="90" t="str">
        <f>+IFERROR(AVERAGEIFS('Assessment results'!$I96:$U96,'Assessment results'!$I$18:$U$18,R$19),"")</f>
        <v/>
      </c>
      <c r="S95" s="95" t="str">
        <f>+IFERROR(AVERAGEIFS('Assessment results'!$I96:$U96,'Assessment results'!$I$18:$U$18,S$19),"")</f>
        <v/>
      </c>
      <c r="T95" s="90" t="str">
        <f>+IFERROR(AVERAGE('Assessment results'!$I96:$U96),"")</f>
        <v/>
      </c>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row>
    <row r="96" spans="1:44" s="4" customFormat="1" hidden="1" outlineLevel="1">
      <c r="A96" s="18"/>
      <c r="B96" s="87" t="str">
        <f>+IF('Assessment results'!C97="","",'Assessment results'!C97)</f>
        <v/>
      </c>
      <c r="C96" s="87" t="str">
        <f>+IF('Assessment results'!D97="","",'Assessment results'!D97)</f>
        <v/>
      </c>
      <c r="D96" s="91" t="str">
        <f>+IF('Assessment results'!E97="","",'Assessment results'!E97)</f>
        <v/>
      </c>
      <c r="E96" s="92" t="str">
        <f>+IF('Assessment results'!F97="","",'Assessment results'!F97)</f>
        <v/>
      </c>
      <c r="F96" s="93" t="str">
        <f>+IF('Assessment results'!G97="","",'Assessment results'!G97)</f>
        <v/>
      </c>
      <c r="G96" s="94" t="str">
        <f>+IF('Assessment results'!H97="","",'Assessment results'!H97)</f>
        <v/>
      </c>
      <c r="H96" s="90" t="str">
        <f>+IFERROR(AVERAGEIFS('Assessment results'!$I97:$U97,'Assessment results'!$I$18:$U$18,H$19),"")</f>
        <v/>
      </c>
      <c r="I96" s="90" t="str">
        <f>+IFERROR(AVERAGEIFS('Assessment results'!$I97:$U97,'Assessment results'!$I$18:$U$18,I$19),"")</f>
        <v/>
      </c>
      <c r="J96" s="90" t="str">
        <f>+IFERROR(AVERAGEIFS('Assessment results'!$I97:$U97,'Assessment results'!$I$18:$U$18,J$19),"")</f>
        <v/>
      </c>
      <c r="K96" s="90" t="str">
        <f>+IFERROR(AVERAGEIFS('Assessment results'!$I97:$U97,'Assessment results'!$I$18:$U$18,K$19),"")</f>
        <v/>
      </c>
      <c r="L96" s="90" t="str">
        <f>+IFERROR(AVERAGEIFS('Assessment results'!$I97:$U97,'Assessment results'!$I$18:$U$18,L$19),"")</f>
        <v/>
      </c>
      <c r="M96" s="90" t="str">
        <f>+IFERROR(AVERAGEIFS('Assessment results'!$I97:$U97,'Assessment results'!$I$18:$U$18,M$19),"")</f>
        <v/>
      </c>
      <c r="N96" s="90" t="str">
        <f>+IFERROR(AVERAGEIFS('Assessment results'!$I97:$U97,'Assessment results'!$I$18:$U$18,N$19),"")</f>
        <v/>
      </c>
      <c r="O96" s="90" t="str">
        <f>+IFERROR(AVERAGEIFS('Assessment results'!$I97:$U97,'Assessment results'!$I$18:$U$18,O$19),"")</f>
        <v/>
      </c>
      <c r="P96" s="90" t="str">
        <f>+IFERROR(AVERAGEIFS('Assessment results'!$I97:$U97,'Assessment results'!$I$18:$U$18,P$19),"")</f>
        <v/>
      </c>
      <c r="Q96" s="90" t="str">
        <f>+IFERROR(AVERAGEIFS('Assessment results'!$I97:$U97,'Assessment results'!$I$18:$U$18,Q$19),"")</f>
        <v/>
      </c>
      <c r="R96" s="90" t="str">
        <f>+IFERROR(AVERAGEIFS('Assessment results'!$I97:$U97,'Assessment results'!$I$18:$U$18,R$19),"")</f>
        <v/>
      </c>
      <c r="S96" s="95" t="str">
        <f>+IFERROR(AVERAGEIFS('Assessment results'!$I97:$U97,'Assessment results'!$I$18:$U$18,S$19),"")</f>
        <v/>
      </c>
      <c r="T96" s="90" t="str">
        <f>+IFERROR(AVERAGE('Assessment results'!$I97:$U97),"")</f>
        <v/>
      </c>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row>
    <row r="97" spans="1:44" s="4" customFormat="1" hidden="1" outlineLevel="1">
      <c r="A97" s="18"/>
      <c r="B97" s="87" t="str">
        <f>+IF('Assessment results'!C98="","",'Assessment results'!C98)</f>
        <v/>
      </c>
      <c r="C97" s="87" t="str">
        <f>+IF('Assessment results'!D98="","",'Assessment results'!D98)</f>
        <v/>
      </c>
      <c r="D97" s="91" t="str">
        <f>+IF('Assessment results'!E98="","",'Assessment results'!E98)</f>
        <v/>
      </c>
      <c r="E97" s="92" t="str">
        <f>+IF('Assessment results'!F98="","",'Assessment results'!F98)</f>
        <v/>
      </c>
      <c r="F97" s="93" t="str">
        <f>+IF('Assessment results'!G98="","",'Assessment results'!G98)</f>
        <v/>
      </c>
      <c r="G97" s="94" t="str">
        <f>+IF('Assessment results'!H98="","",'Assessment results'!H98)</f>
        <v/>
      </c>
      <c r="H97" s="90" t="str">
        <f>+IFERROR(AVERAGEIFS('Assessment results'!$I98:$U98,'Assessment results'!$I$18:$U$18,H$19),"")</f>
        <v/>
      </c>
      <c r="I97" s="90" t="str">
        <f>+IFERROR(AVERAGEIFS('Assessment results'!$I98:$U98,'Assessment results'!$I$18:$U$18,I$19),"")</f>
        <v/>
      </c>
      <c r="J97" s="90" t="str">
        <f>+IFERROR(AVERAGEIFS('Assessment results'!$I98:$U98,'Assessment results'!$I$18:$U$18,J$19),"")</f>
        <v/>
      </c>
      <c r="K97" s="90" t="str">
        <f>+IFERROR(AVERAGEIFS('Assessment results'!$I98:$U98,'Assessment results'!$I$18:$U$18,K$19),"")</f>
        <v/>
      </c>
      <c r="L97" s="90" t="str">
        <f>+IFERROR(AVERAGEIFS('Assessment results'!$I98:$U98,'Assessment results'!$I$18:$U$18,L$19),"")</f>
        <v/>
      </c>
      <c r="M97" s="90" t="str">
        <f>+IFERROR(AVERAGEIFS('Assessment results'!$I98:$U98,'Assessment results'!$I$18:$U$18,M$19),"")</f>
        <v/>
      </c>
      <c r="N97" s="90" t="str">
        <f>+IFERROR(AVERAGEIFS('Assessment results'!$I98:$U98,'Assessment results'!$I$18:$U$18,N$19),"")</f>
        <v/>
      </c>
      <c r="O97" s="90" t="str">
        <f>+IFERROR(AVERAGEIFS('Assessment results'!$I98:$U98,'Assessment results'!$I$18:$U$18,O$19),"")</f>
        <v/>
      </c>
      <c r="P97" s="90" t="str">
        <f>+IFERROR(AVERAGEIFS('Assessment results'!$I98:$U98,'Assessment results'!$I$18:$U$18,P$19),"")</f>
        <v/>
      </c>
      <c r="Q97" s="90" t="str">
        <f>+IFERROR(AVERAGEIFS('Assessment results'!$I98:$U98,'Assessment results'!$I$18:$U$18,Q$19),"")</f>
        <v/>
      </c>
      <c r="R97" s="90" t="str">
        <f>+IFERROR(AVERAGEIFS('Assessment results'!$I98:$U98,'Assessment results'!$I$18:$U$18,R$19),"")</f>
        <v/>
      </c>
      <c r="S97" s="95" t="str">
        <f>+IFERROR(AVERAGEIFS('Assessment results'!$I98:$U98,'Assessment results'!$I$18:$U$18,S$19),"")</f>
        <v/>
      </c>
      <c r="T97" s="90" t="str">
        <f>+IFERROR(AVERAGE('Assessment results'!$I98:$U98),"")</f>
        <v/>
      </c>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row>
    <row r="98" spans="1:44" s="4" customFormat="1" hidden="1" outlineLevel="1">
      <c r="A98" s="18"/>
      <c r="B98" s="87" t="str">
        <f>+IF('Assessment results'!C99="","",'Assessment results'!C99)</f>
        <v/>
      </c>
      <c r="C98" s="87" t="str">
        <f>+IF('Assessment results'!D99="","",'Assessment results'!D99)</f>
        <v/>
      </c>
      <c r="D98" s="91" t="str">
        <f>+IF('Assessment results'!E99="","",'Assessment results'!E99)</f>
        <v/>
      </c>
      <c r="E98" s="92" t="str">
        <f>+IF('Assessment results'!F99="","",'Assessment results'!F99)</f>
        <v/>
      </c>
      <c r="F98" s="93" t="str">
        <f>+IF('Assessment results'!G99="","",'Assessment results'!G99)</f>
        <v/>
      </c>
      <c r="G98" s="94" t="str">
        <f>+IF('Assessment results'!H99="","",'Assessment results'!H99)</f>
        <v/>
      </c>
      <c r="H98" s="90" t="str">
        <f>+IFERROR(AVERAGEIFS('Assessment results'!$I99:$U99,'Assessment results'!$I$18:$U$18,H$19),"")</f>
        <v/>
      </c>
      <c r="I98" s="90" t="str">
        <f>+IFERROR(AVERAGEIFS('Assessment results'!$I99:$U99,'Assessment results'!$I$18:$U$18,I$19),"")</f>
        <v/>
      </c>
      <c r="J98" s="90" t="str">
        <f>+IFERROR(AVERAGEIFS('Assessment results'!$I99:$U99,'Assessment results'!$I$18:$U$18,J$19),"")</f>
        <v/>
      </c>
      <c r="K98" s="90" t="str">
        <f>+IFERROR(AVERAGEIFS('Assessment results'!$I99:$U99,'Assessment results'!$I$18:$U$18,K$19),"")</f>
        <v/>
      </c>
      <c r="L98" s="90" t="str">
        <f>+IFERROR(AVERAGEIFS('Assessment results'!$I99:$U99,'Assessment results'!$I$18:$U$18,L$19),"")</f>
        <v/>
      </c>
      <c r="M98" s="90" t="str">
        <f>+IFERROR(AVERAGEIFS('Assessment results'!$I99:$U99,'Assessment results'!$I$18:$U$18,M$19),"")</f>
        <v/>
      </c>
      <c r="N98" s="90" t="str">
        <f>+IFERROR(AVERAGEIFS('Assessment results'!$I99:$U99,'Assessment results'!$I$18:$U$18,N$19),"")</f>
        <v/>
      </c>
      <c r="O98" s="90" t="str">
        <f>+IFERROR(AVERAGEIFS('Assessment results'!$I99:$U99,'Assessment results'!$I$18:$U$18,O$19),"")</f>
        <v/>
      </c>
      <c r="P98" s="90" t="str">
        <f>+IFERROR(AVERAGEIFS('Assessment results'!$I99:$U99,'Assessment results'!$I$18:$U$18,P$19),"")</f>
        <v/>
      </c>
      <c r="Q98" s="90" t="str">
        <f>+IFERROR(AVERAGEIFS('Assessment results'!$I99:$U99,'Assessment results'!$I$18:$U$18,Q$19),"")</f>
        <v/>
      </c>
      <c r="R98" s="90" t="str">
        <f>+IFERROR(AVERAGEIFS('Assessment results'!$I99:$U99,'Assessment results'!$I$18:$U$18,R$19),"")</f>
        <v/>
      </c>
      <c r="S98" s="95" t="str">
        <f>+IFERROR(AVERAGEIFS('Assessment results'!$I99:$U99,'Assessment results'!$I$18:$U$18,S$19),"")</f>
        <v/>
      </c>
      <c r="T98" s="90" t="str">
        <f>+IFERROR(AVERAGE('Assessment results'!$I99:$U99),"")</f>
        <v/>
      </c>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row>
    <row r="99" spans="1:44" s="4" customFormat="1" hidden="1" outlineLevel="1">
      <c r="A99" s="18"/>
      <c r="B99" s="87" t="str">
        <f>+IF('Assessment results'!C100="","",'Assessment results'!C100)</f>
        <v/>
      </c>
      <c r="C99" s="87" t="str">
        <f>+IF('Assessment results'!D100="","",'Assessment results'!D100)</f>
        <v/>
      </c>
      <c r="D99" s="91" t="str">
        <f>+IF('Assessment results'!E100="","",'Assessment results'!E100)</f>
        <v/>
      </c>
      <c r="E99" s="92" t="str">
        <f>+IF('Assessment results'!F100="","",'Assessment results'!F100)</f>
        <v/>
      </c>
      <c r="F99" s="93" t="str">
        <f>+IF('Assessment results'!G100="","",'Assessment results'!G100)</f>
        <v/>
      </c>
      <c r="G99" s="94" t="str">
        <f>+IF('Assessment results'!H100="","",'Assessment results'!H100)</f>
        <v/>
      </c>
      <c r="H99" s="90" t="str">
        <f>+IFERROR(AVERAGEIFS('Assessment results'!$I100:$U100,'Assessment results'!$I$18:$U$18,H$19),"")</f>
        <v/>
      </c>
      <c r="I99" s="90" t="str">
        <f>+IFERROR(AVERAGEIFS('Assessment results'!$I100:$U100,'Assessment results'!$I$18:$U$18,I$19),"")</f>
        <v/>
      </c>
      <c r="J99" s="90" t="str">
        <f>+IFERROR(AVERAGEIFS('Assessment results'!$I100:$U100,'Assessment results'!$I$18:$U$18,J$19),"")</f>
        <v/>
      </c>
      <c r="K99" s="90" t="str">
        <f>+IFERROR(AVERAGEIFS('Assessment results'!$I100:$U100,'Assessment results'!$I$18:$U$18,K$19),"")</f>
        <v/>
      </c>
      <c r="L99" s="90" t="str">
        <f>+IFERROR(AVERAGEIFS('Assessment results'!$I100:$U100,'Assessment results'!$I$18:$U$18,L$19),"")</f>
        <v/>
      </c>
      <c r="M99" s="90" t="str">
        <f>+IFERROR(AVERAGEIFS('Assessment results'!$I100:$U100,'Assessment results'!$I$18:$U$18,M$19),"")</f>
        <v/>
      </c>
      <c r="N99" s="90" t="str">
        <f>+IFERROR(AVERAGEIFS('Assessment results'!$I100:$U100,'Assessment results'!$I$18:$U$18,N$19),"")</f>
        <v/>
      </c>
      <c r="O99" s="90" t="str">
        <f>+IFERROR(AVERAGEIFS('Assessment results'!$I100:$U100,'Assessment results'!$I$18:$U$18,O$19),"")</f>
        <v/>
      </c>
      <c r="P99" s="90" t="str">
        <f>+IFERROR(AVERAGEIFS('Assessment results'!$I100:$U100,'Assessment results'!$I$18:$U$18,P$19),"")</f>
        <v/>
      </c>
      <c r="Q99" s="90" t="str">
        <f>+IFERROR(AVERAGEIFS('Assessment results'!$I100:$U100,'Assessment results'!$I$18:$U$18,Q$19),"")</f>
        <v/>
      </c>
      <c r="R99" s="90" t="str">
        <f>+IFERROR(AVERAGEIFS('Assessment results'!$I100:$U100,'Assessment results'!$I$18:$U$18,R$19),"")</f>
        <v/>
      </c>
      <c r="S99" s="95" t="str">
        <f>+IFERROR(AVERAGEIFS('Assessment results'!$I100:$U100,'Assessment results'!$I$18:$U$18,S$19),"")</f>
        <v/>
      </c>
      <c r="T99" s="90" t="str">
        <f>+IFERROR(AVERAGE('Assessment results'!$I100:$U100),"")</f>
        <v/>
      </c>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row>
    <row r="100" spans="1:44" s="4" customFormat="1" hidden="1" outlineLevel="1">
      <c r="A100" s="18"/>
      <c r="B100" s="87" t="str">
        <f>+IF('Assessment results'!C101="","",'Assessment results'!C101)</f>
        <v/>
      </c>
      <c r="C100" s="87" t="str">
        <f>+IF('Assessment results'!D101="","",'Assessment results'!D101)</f>
        <v/>
      </c>
      <c r="D100" s="91" t="str">
        <f>+IF('Assessment results'!E101="","",'Assessment results'!E101)</f>
        <v/>
      </c>
      <c r="E100" s="92" t="str">
        <f>+IF('Assessment results'!F101="","",'Assessment results'!F101)</f>
        <v/>
      </c>
      <c r="F100" s="93" t="str">
        <f>+IF('Assessment results'!G101="","",'Assessment results'!G101)</f>
        <v/>
      </c>
      <c r="G100" s="94" t="str">
        <f>+IF('Assessment results'!H101="","",'Assessment results'!H101)</f>
        <v/>
      </c>
      <c r="H100" s="90" t="str">
        <f>+IFERROR(AVERAGEIFS('Assessment results'!$I101:$U101,'Assessment results'!$I$18:$U$18,H$19),"")</f>
        <v/>
      </c>
      <c r="I100" s="90" t="str">
        <f>+IFERROR(AVERAGEIFS('Assessment results'!$I101:$U101,'Assessment results'!$I$18:$U$18,I$19),"")</f>
        <v/>
      </c>
      <c r="J100" s="90" t="str">
        <f>+IFERROR(AVERAGEIFS('Assessment results'!$I101:$U101,'Assessment results'!$I$18:$U$18,J$19),"")</f>
        <v/>
      </c>
      <c r="K100" s="90" t="str">
        <f>+IFERROR(AVERAGEIFS('Assessment results'!$I101:$U101,'Assessment results'!$I$18:$U$18,K$19),"")</f>
        <v/>
      </c>
      <c r="L100" s="90" t="str">
        <f>+IFERROR(AVERAGEIFS('Assessment results'!$I101:$U101,'Assessment results'!$I$18:$U$18,L$19),"")</f>
        <v/>
      </c>
      <c r="M100" s="90" t="str">
        <f>+IFERROR(AVERAGEIFS('Assessment results'!$I101:$U101,'Assessment results'!$I$18:$U$18,M$19),"")</f>
        <v/>
      </c>
      <c r="N100" s="90" t="str">
        <f>+IFERROR(AVERAGEIFS('Assessment results'!$I101:$U101,'Assessment results'!$I$18:$U$18,N$19),"")</f>
        <v/>
      </c>
      <c r="O100" s="90" t="str">
        <f>+IFERROR(AVERAGEIFS('Assessment results'!$I101:$U101,'Assessment results'!$I$18:$U$18,O$19),"")</f>
        <v/>
      </c>
      <c r="P100" s="90" t="str">
        <f>+IFERROR(AVERAGEIFS('Assessment results'!$I101:$U101,'Assessment results'!$I$18:$U$18,P$19),"")</f>
        <v/>
      </c>
      <c r="Q100" s="90" t="str">
        <f>+IFERROR(AVERAGEIFS('Assessment results'!$I101:$U101,'Assessment results'!$I$18:$U$18,Q$19),"")</f>
        <v/>
      </c>
      <c r="R100" s="90" t="str">
        <f>+IFERROR(AVERAGEIFS('Assessment results'!$I101:$U101,'Assessment results'!$I$18:$U$18,R$19),"")</f>
        <v/>
      </c>
      <c r="S100" s="95" t="str">
        <f>+IFERROR(AVERAGEIFS('Assessment results'!$I101:$U101,'Assessment results'!$I$18:$U$18,S$19),"")</f>
        <v/>
      </c>
      <c r="T100" s="90" t="str">
        <f>+IFERROR(AVERAGE('Assessment results'!$I101:$U101),"")</f>
        <v/>
      </c>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row>
    <row r="101" spans="1:44" s="4" customFormat="1" hidden="1" outlineLevel="1">
      <c r="A101" s="18"/>
      <c r="B101" s="87" t="str">
        <f>+IF('Assessment results'!C102="","",'Assessment results'!C102)</f>
        <v/>
      </c>
      <c r="C101" s="87" t="str">
        <f>+IF('Assessment results'!D102="","",'Assessment results'!D102)</f>
        <v/>
      </c>
      <c r="D101" s="91" t="str">
        <f>+IF('Assessment results'!E102="","",'Assessment results'!E102)</f>
        <v/>
      </c>
      <c r="E101" s="92" t="str">
        <f>+IF('Assessment results'!F102="","",'Assessment results'!F102)</f>
        <v/>
      </c>
      <c r="F101" s="93" t="str">
        <f>+IF('Assessment results'!G102="","",'Assessment results'!G102)</f>
        <v/>
      </c>
      <c r="G101" s="94" t="str">
        <f>+IF('Assessment results'!H102="","",'Assessment results'!H102)</f>
        <v/>
      </c>
      <c r="H101" s="90" t="str">
        <f>+IFERROR(AVERAGEIFS('Assessment results'!$I102:$U102,'Assessment results'!$I$18:$U$18,H$19),"")</f>
        <v/>
      </c>
      <c r="I101" s="90" t="str">
        <f>+IFERROR(AVERAGEIFS('Assessment results'!$I102:$U102,'Assessment results'!$I$18:$U$18,I$19),"")</f>
        <v/>
      </c>
      <c r="J101" s="90" t="str">
        <f>+IFERROR(AVERAGEIFS('Assessment results'!$I102:$U102,'Assessment results'!$I$18:$U$18,J$19),"")</f>
        <v/>
      </c>
      <c r="K101" s="90" t="str">
        <f>+IFERROR(AVERAGEIFS('Assessment results'!$I102:$U102,'Assessment results'!$I$18:$U$18,K$19),"")</f>
        <v/>
      </c>
      <c r="L101" s="90" t="str">
        <f>+IFERROR(AVERAGEIFS('Assessment results'!$I102:$U102,'Assessment results'!$I$18:$U$18,L$19),"")</f>
        <v/>
      </c>
      <c r="M101" s="90" t="str">
        <f>+IFERROR(AVERAGEIFS('Assessment results'!$I102:$U102,'Assessment results'!$I$18:$U$18,M$19),"")</f>
        <v/>
      </c>
      <c r="N101" s="90" t="str">
        <f>+IFERROR(AVERAGEIFS('Assessment results'!$I102:$U102,'Assessment results'!$I$18:$U$18,N$19),"")</f>
        <v/>
      </c>
      <c r="O101" s="90" t="str">
        <f>+IFERROR(AVERAGEIFS('Assessment results'!$I102:$U102,'Assessment results'!$I$18:$U$18,O$19),"")</f>
        <v/>
      </c>
      <c r="P101" s="90" t="str">
        <f>+IFERROR(AVERAGEIFS('Assessment results'!$I102:$U102,'Assessment results'!$I$18:$U$18,P$19),"")</f>
        <v/>
      </c>
      <c r="Q101" s="90" t="str">
        <f>+IFERROR(AVERAGEIFS('Assessment results'!$I102:$U102,'Assessment results'!$I$18:$U$18,Q$19),"")</f>
        <v/>
      </c>
      <c r="R101" s="90" t="str">
        <f>+IFERROR(AVERAGEIFS('Assessment results'!$I102:$U102,'Assessment results'!$I$18:$U$18,R$19),"")</f>
        <v/>
      </c>
      <c r="S101" s="95" t="str">
        <f>+IFERROR(AVERAGEIFS('Assessment results'!$I102:$U102,'Assessment results'!$I$18:$U$18,S$19),"")</f>
        <v/>
      </c>
      <c r="T101" s="90" t="str">
        <f>+IFERROR(AVERAGE('Assessment results'!$I102:$U102),"")</f>
        <v/>
      </c>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row>
    <row r="102" spans="1:44" s="4" customFormat="1" hidden="1" outlineLevel="1">
      <c r="A102" s="18"/>
      <c r="B102" s="87" t="str">
        <f>+IF('Assessment results'!C103="","",'Assessment results'!C103)</f>
        <v/>
      </c>
      <c r="C102" s="87" t="str">
        <f>+IF('Assessment results'!D103="","",'Assessment results'!D103)</f>
        <v/>
      </c>
      <c r="D102" s="91" t="str">
        <f>+IF('Assessment results'!E103="","",'Assessment results'!E103)</f>
        <v/>
      </c>
      <c r="E102" s="92" t="str">
        <f>+IF('Assessment results'!F103="","",'Assessment results'!F103)</f>
        <v/>
      </c>
      <c r="F102" s="93" t="str">
        <f>+IF('Assessment results'!G103="","",'Assessment results'!G103)</f>
        <v/>
      </c>
      <c r="G102" s="94" t="str">
        <f>+IF('Assessment results'!H103="","",'Assessment results'!H103)</f>
        <v/>
      </c>
      <c r="H102" s="90" t="str">
        <f>+IFERROR(AVERAGEIFS('Assessment results'!$I103:$U103,'Assessment results'!$I$18:$U$18,H$19),"")</f>
        <v/>
      </c>
      <c r="I102" s="90" t="str">
        <f>+IFERROR(AVERAGEIFS('Assessment results'!$I103:$U103,'Assessment results'!$I$18:$U$18,I$19),"")</f>
        <v/>
      </c>
      <c r="J102" s="90" t="str">
        <f>+IFERROR(AVERAGEIFS('Assessment results'!$I103:$U103,'Assessment results'!$I$18:$U$18,J$19),"")</f>
        <v/>
      </c>
      <c r="K102" s="90" t="str">
        <f>+IFERROR(AVERAGEIFS('Assessment results'!$I103:$U103,'Assessment results'!$I$18:$U$18,K$19),"")</f>
        <v/>
      </c>
      <c r="L102" s="90" t="str">
        <f>+IFERROR(AVERAGEIFS('Assessment results'!$I103:$U103,'Assessment results'!$I$18:$U$18,L$19),"")</f>
        <v/>
      </c>
      <c r="M102" s="90" t="str">
        <f>+IFERROR(AVERAGEIFS('Assessment results'!$I103:$U103,'Assessment results'!$I$18:$U$18,M$19),"")</f>
        <v/>
      </c>
      <c r="N102" s="90" t="str">
        <f>+IFERROR(AVERAGEIFS('Assessment results'!$I103:$U103,'Assessment results'!$I$18:$U$18,N$19),"")</f>
        <v/>
      </c>
      <c r="O102" s="90" t="str">
        <f>+IFERROR(AVERAGEIFS('Assessment results'!$I103:$U103,'Assessment results'!$I$18:$U$18,O$19),"")</f>
        <v/>
      </c>
      <c r="P102" s="90" t="str">
        <f>+IFERROR(AVERAGEIFS('Assessment results'!$I103:$U103,'Assessment results'!$I$18:$U$18,P$19),"")</f>
        <v/>
      </c>
      <c r="Q102" s="90" t="str">
        <f>+IFERROR(AVERAGEIFS('Assessment results'!$I103:$U103,'Assessment results'!$I$18:$U$18,Q$19),"")</f>
        <v/>
      </c>
      <c r="R102" s="90" t="str">
        <f>+IFERROR(AVERAGEIFS('Assessment results'!$I103:$U103,'Assessment results'!$I$18:$U$18,R$19),"")</f>
        <v/>
      </c>
      <c r="S102" s="95" t="str">
        <f>+IFERROR(AVERAGEIFS('Assessment results'!$I103:$U103,'Assessment results'!$I$18:$U$18,S$19),"")</f>
        <v/>
      </c>
      <c r="T102" s="90" t="str">
        <f>+IFERROR(AVERAGE('Assessment results'!$I103:$U103),"")</f>
        <v/>
      </c>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row>
    <row r="103" spans="1:44" s="4" customFormat="1" hidden="1" outlineLevel="1">
      <c r="A103" s="18"/>
      <c r="B103" s="87" t="str">
        <f>+IF('Assessment results'!C104="","",'Assessment results'!C104)</f>
        <v/>
      </c>
      <c r="C103" s="87" t="str">
        <f>+IF('Assessment results'!D104="","",'Assessment results'!D104)</f>
        <v/>
      </c>
      <c r="D103" s="91" t="str">
        <f>+IF('Assessment results'!E104="","",'Assessment results'!E104)</f>
        <v/>
      </c>
      <c r="E103" s="92" t="str">
        <f>+IF('Assessment results'!F104="","",'Assessment results'!F104)</f>
        <v/>
      </c>
      <c r="F103" s="93" t="str">
        <f>+IF('Assessment results'!G104="","",'Assessment results'!G104)</f>
        <v/>
      </c>
      <c r="G103" s="94" t="str">
        <f>+IF('Assessment results'!H104="","",'Assessment results'!H104)</f>
        <v/>
      </c>
      <c r="H103" s="90" t="str">
        <f>+IFERROR(AVERAGEIFS('Assessment results'!$I104:$U104,'Assessment results'!$I$18:$U$18,H$19),"")</f>
        <v/>
      </c>
      <c r="I103" s="90" t="str">
        <f>+IFERROR(AVERAGEIFS('Assessment results'!$I104:$U104,'Assessment results'!$I$18:$U$18,I$19),"")</f>
        <v/>
      </c>
      <c r="J103" s="90" t="str">
        <f>+IFERROR(AVERAGEIFS('Assessment results'!$I104:$U104,'Assessment results'!$I$18:$U$18,J$19),"")</f>
        <v/>
      </c>
      <c r="K103" s="90" t="str">
        <f>+IFERROR(AVERAGEIFS('Assessment results'!$I104:$U104,'Assessment results'!$I$18:$U$18,K$19),"")</f>
        <v/>
      </c>
      <c r="L103" s="90" t="str">
        <f>+IFERROR(AVERAGEIFS('Assessment results'!$I104:$U104,'Assessment results'!$I$18:$U$18,L$19),"")</f>
        <v/>
      </c>
      <c r="M103" s="90" t="str">
        <f>+IFERROR(AVERAGEIFS('Assessment results'!$I104:$U104,'Assessment results'!$I$18:$U$18,M$19),"")</f>
        <v/>
      </c>
      <c r="N103" s="90" t="str">
        <f>+IFERROR(AVERAGEIFS('Assessment results'!$I104:$U104,'Assessment results'!$I$18:$U$18,N$19),"")</f>
        <v/>
      </c>
      <c r="O103" s="90" t="str">
        <f>+IFERROR(AVERAGEIFS('Assessment results'!$I104:$U104,'Assessment results'!$I$18:$U$18,O$19),"")</f>
        <v/>
      </c>
      <c r="P103" s="90" t="str">
        <f>+IFERROR(AVERAGEIFS('Assessment results'!$I104:$U104,'Assessment results'!$I$18:$U$18,P$19),"")</f>
        <v/>
      </c>
      <c r="Q103" s="90" t="str">
        <f>+IFERROR(AVERAGEIFS('Assessment results'!$I104:$U104,'Assessment results'!$I$18:$U$18,Q$19),"")</f>
        <v/>
      </c>
      <c r="R103" s="90" t="str">
        <f>+IFERROR(AVERAGEIFS('Assessment results'!$I104:$U104,'Assessment results'!$I$18:$U$18,R$19),"")</f>
        <v/>
      </c>
      <c r="S103" s="95" t="str">
        <f>+IFERROR(AVERAGEIFS('Assessment results'!$I104:$U104,'Assessment results'!$I$18:$U$18,S$19),"")</f>
        <v/>
      </c>
      <c r="T103" s="90" t="str">
        <f>+IFERROR(AVERAGE('Assessment results'!$I104:$U104),"")</f>
        <v/>
      </c>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row>
    <row r="104" spans="1:44" s="4" customFormat="1" hidden="1" outlineLevel="1">
      <c r="A104" s="18"/>
      <c r="B104" s="87" t="str">
        <f>+IF('Assessment results'!C105="","",'Assessment results'!C105)</f>
        <v/>
      </c>
      <c r="C104" s="87" t="str">
        <f>+IF('Assessment results'!D105="","",'Assessment results'!D105)</f>
        <v/>
      </c>
      <c r="D104" s="91" t="str">
        <f>+IF('Assessment results'!E105="","",'Assessment results'!E105)</f>
        <v/>
      </c>
      <c r="E104" s="92" t="str">
        <f>+IF('Assessment results'!F105="","",'Assessment results'!F105)</f>
        <v/>
      </c>
      <c r="F104" s="93" t="str">
        <f>+IF('Assessment results'!G105="","",'Assessment results'!G105)</f>
        <v/>
      </c>
      <c r="G104" s="94" t="str">
        <f>+IF('Assessment results'!H105="","",'Assessment results'!H105)</f>
        <v/>
      </c>
      <c r="H104" s="90" t="str">
        <f>+IFERROR(AVERAGEIFS('Assessment results'!$I105:$U105,'Assessment results'!$I$18:$U$18,H$19),"")</f>
        <v/>
      </c>
      <c r="I104" s="90" t="str">
        <f>+IFERROR(AVERAGEIFS('Assessment results'!$I105:$U105,'Assessment results'!$I$18:$U$18,I$19),"")</f>
        <v/>
      </c>
      <c r="J104" s="90" t="str">
        <f>+IFERROR(AVERAGEIFS('Assessment results'!$I105:$U105,'Assessment results'!$I$18:$U$18,J$19),"")</f>
        <v/>
      </c>
      <c r="K104" s="90" t="str">
        <f>+IFERROR(AVERAGEIFS('Assessment results'!$I105:$U105,'Assessment results'!$I$18:$U$18,K$19),"")</f>
        <v/>
      </c>
      <c r="L104" s="90" t="str">
        <f>+IFERROR(AVERAGEIFS('Assessment results'!$I105:$U105,'Assessment results'!$I$18:$U$18,L$19),"")</f>
        <v/>
      </c>
      <c r="M104" s="90" t="str">
        <f>+IFERROR(AVERAGEIFS('Assessment results'!$I105:$U105,'Assessment results'!$I$18:$U$18,M$19),"")</f>
        <v/>
      </c>
      <c r="N104" s="90" t="str">
        <f>+IFERROR(AVERAGEIFS('Assessment results'!$I105:$U105,'Assessment results'!$I$18:$U$18,N$19),"")</f>
        <v/>
      </c>
      <c r="O104" s="90" t="str">
        <f>+IFERROR(AVERAGEIFS('Assessment results'!$I105:$U105,'Assessment results'!$I$18:$U$18,O$19),"")</f>
        <v/>
      </c>
      <c r="P104" s="90" t="str">
        <f>+IFERROR(AVERAGEIFS('Assessment results'!$I105:$U105,'Assessment results'!$I$18:$U$18,P$19),"")</f>
        <v/>
      </c>
      <c r="Q104" s="90" t="str">
        <f>+IFERROR(AVERAGEIFS('Assessment results'!$I105:$U105,'Assessment results'!$I$18:$U$18,Q$19),"")</f>
        <v/>
      </c>
      <c r="R104" s="90" t="str">
        <f>+IFERROR(AVERAGEIFS('Assessment results'!$I105:$U105,'Assessment results'!$I$18:$U$18,R$19),"")</f>
        <v/>
      </c>
      <c r="S104" s="95" t="str">
        <f>+IFERROR(AVERAGEIFS('Assessment results'!$I105:$U105,'Assessment results'!$I$18:$U$18,S$19),"")</f>
        <v/>
      </c>
      <c r="T104" s="90" t="str">
        <f>+IFERROR(AVERAGE('Assessment results'!$I105:$U105),"")</f>
        <v/>
      </c>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row>
    <row r="105" spans="1:44" s="4" customFormat="1" hidden="1" outlineLevel="1">
      <c r="A105" s="18"/>
      <c r="B105" s="87" t="str">
        <f>+IF('Assessment results'!C106="","",'Assessment results'!C106)</f>
        <v/>
      </c>
      <c r="C105" s="87" t="str">
        <f>+IF('Assessment results'!D106="","",'Assessment results'!D106)</f>
        <v/>
      </c>
      <c r="D105" s="91" t="str">
        <f>+IF('Assessment results'!E106="","",'Assessment results'!E106)</f>
        <v/>
      </c>
      <c r="E105" s="92" t="str">
        <f>+IF('Assessment results'!F106="","",'Assessment results'!F106)</f>
        <v/>
      </c>
      <c r="F105" s="93" t="str">
        <f>+IF('Assessment results'!G106="","",'Assessment results'!G106)</f>
        <v/>
      </c>
      <c r="G105" s="94" t="str">
        <f>+IF('Assessment results'!H106="","",'Assessment results'!H106)</f>
        <v/>
      </c>
      <c r="H105" s="90" t="str">
        <f>+IFERROR(AVERAGEIFS('Assessment results'!$I106:$U106,'Assessment results'!$I$18:$U$18,H$19),"")</f>
        <v/>
      </c>
      <c r="I105" s="90" t="str">
        <f>+IFERROR(AVERAGEIFS('Assessment results'!$I106:$U106,'Assessment results'!$I$18:$U$18,I$19),"")</f>
        <v/>
      </c>
      <c r="J105" s="90" t="str">
        <f>+IFERROR(AVERAGEIFS('Assessment results'!$I106:$U106,'Assessment results'!$I$18:$U$18,J$19),"")</f>
        <v/>
      </c>
      <c r="K105" s="90" t="str">
        <f>+IFERROR(AVERAGEIFS('Assessment results'!$I106:$U106,'Assessment results'!$I$18:$U$18,K$19),"")</f>
        <v/>
      </c>
      <c r="L105" s="90" t="str">
        <f>+IFERROR(AVERAGEIFS('Assessment results'!$I106:$U106,'Assessment results'!$I$18:$U$18,L$19),"")</f>
        <v/>
      </c>
      <c r="M105" s="90" t="str">
        <f>+IFERROR(AVERAGEIFS('Assessment results'!$I106:$U106,'Assessment results'!$I$18:$U$18,M$19),"")</f>
        <v/>
      </c>
      <c r="N105" s="90" t="str">
        <f>+IFERROR(AVERAGEIFS('Assessment results'!$I106:$U106,'Assessment results'!$I$18:$U$18,N$19),"")</f>
        <v/>
      </c>
      <c r="O105" s="90" t="str">
        <f>+IFERROR(AVERAGEIFS('Assessment results'!$I106:$U106,'Assessment results'!$I$18:$U$18,O$19),"")</f>
        <v/>
      </c>
      <c r="P105" s="90" t="str">
        <f>+IFERROR(AVERAGEIFS('Assessment results'!$I106:$U106,'Assessment results'!$I$18:$U$18,P$19),"")</f>
        <v/>
      </c>
      <c r="Q105" s="90" t="str">
        <f>+IFERROR(AVERAGEIFS('Assessment results'!$I106:$U106,'Assessment results'!$I$18:$U$18,Q$19),"")</f>
        <v/>
      </c>
      <c r="R105" s="90" t="str">
        <f>+IFERROR(AVERAGEIFS('Assessment results'!$I106:$U106,'Assessment results'!$I$18:$U$18,R$19),"")</f>
        <v/>
      </c>
      <c r="S105" s="95" t="str">
        <f>+IFERROR(AVERAGEIFS('Assessment results'!$I106:$U106,'Assessment results'!$I$18:$U$18,S$19),"")</f>
        <v/>
      </c>
      <c r="T105" s="90" t="str">
        <f>+IFERROR(AVERAGE('Assessment results'!$I106:$U106),"")</f>
        <v/>
      </c>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row>
    <row r="106" spans="1:44" s="4" customFormat="1" hidden="1" outlineLevel="1">
      <c r="A106" s="18"/>
      <c r="B106" s="87" t="str">
        <f>+IF('Assessment results'!C107="","",'Assessment results'!C107)</f>
        <v/>
      </c>
      <c r="C106" s="87" t="str">
        <f>+IF('Assessment results'!D107="","",'Assessment results'!D107)</f>
        <v/>
      </c>
      <c r="D106" s="91" t="str">
        <f>+IF('Assessment results'!E107="","",'Assessment results'!E107)</f>
        <v/>
      </c>
      <c r="E106" s="92" t="str">
        <f>+IF('Assessment results'!F107="","",'Assessment results'!F107)</f>
        <v/>
      </c>
      <c r="F106" s="93" t="str">
        <f>+IF('Assessment results'!G107="","",'Assessment results'!G107)</f>
        <v/>
      </c>
      <c r="G106" s="94" t="str">
        <f>+IF('Assessment results'!H107="","",'Assessment results'!H107)</f>
        <v/>
      </c>
      <c r="H106" s="90" t="str">
        <f>+IFERROR(AVERAGEIFS('Assessment results'!$I107:$U107,'Assessment results'!$I$18:$U$18,H$19),"")</f>
        <v/>
      </c>
      <c r="I106" s="90" t="str">
        <f>+IFERROR(AVERAGEIFS('Assessment results'!$I107:$U107,'Assessment results'!$I$18:$U$18,I$19),"")</f>
        <v/>
      </c>
      <c r="J106" s="90" t="str">
        <f>+IFERROR(AVERAGEIFS('Assessment results'!$I107:$U107,'Assessment results'!$I$18:$U$18,J$19),"")</f>
        <v/>
      </c>
      <c r="K106" s="90" t="str">
        <f>+IFERROR(AVERAGEIFS('Assessment results'!$I107:$U107,'Assessment results'!$I$18:$U$18,K$19),"")</f>
        <v/>
      </c>
      <c r="L106" s="90" t="str">
        <f>+IFERROR(AVERAGEIFS('Assessment results'!$I107:$U107,'Assessment results'!$I$18:$U$18,L$19),"")</f>
        <v/>
      </c>
      <c r="M106" s="90" t="str">
        <f>+IFERROR(AVERAGEIFS('Assessment results'!$I107:$U107,'Assessment results'!$I$18:$U$18,M$19),"")</f>
        <v/>
      </c>
      <c r="N106" s="90" t="str">
        <f>+IFERROR(AVERAGEIFS('Assessment results'!$I107:$U107,'Assessment results'!$I$18:$U$18,N$19),"")</f>
        <v/>
      </c>
      <c r="O106" s="90" t="str">
        <f>+IFERROR(AVERAGEIFS('Assessment results'!$I107:$U107,'Assessment results'!$I$18:$U$18,O$19),"")</f>
        <v/>
      </c>
      <c r="P106" s="90" t="str">
        <f>+IFERROR(AVERAGEIFS('Assessment results'!$I107:$U107,'Assessment results'!$I$18:$U$18,P$19),"")</f>
        <v/>
      </c>
      <c r="Q106" s="90" t="str">
        <f>+IFERROR(AVERAGEIFS('Assessment results'!$I107:$U107,'Assessment results'!$I$18:$U$18,Q$19),"")</f>
        <v/>
      </c>
      <c r="R106" s="90" t="str">
        <f>+IFERROR(AVERAGEIFS('Assessment results'!$I107:$U107,'Assessment results'!$I$18:$U$18,R$19),"")</f>
        <v/>
      </c>
      <c r="S106" s="95" t="str">
        <f>+IFERROR(AVERAGEIFS('Assessment results'!$I107:$U107,'Assessment results'!$I$18:$U$18,S$19),"")</f>
        <v/>
      </c>
      <c r="T106" s="90" t="str">
        <f>+IFERROR(AVERAGE('Assessment results'!$I107:$U107),"")</f>
        <v/>
      </c>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row>
    <row r="107" spans="1:44" s="4" customFormat="1" hidden="1" outlineLevel="1">
      <c r="A107" s="18"/>
      <c r="B107" s="87" t="str">
        <f>+IF('Assessment results'!C108="","",'Assessment results'!C108)</f>
        <v/>
      </c>
      <c r="C107" s="87" t="str">
        <f>+IF('Assessment results'!D108="","",'Assessment results'!D108)</f>
        <v/>
      </c>
      <c r="D107" s="91" t="str">
        <f>+IF('Assessment results'!E108="","",'Assessment results'!E108)</f>
        <v/>
      </c>
      <c r="E107" s="92" t="str">
        <f>+IF('Assessment results'!F108="","",'Assessment results'!F108)</f>
        <v/>
      </c>
      <c r="F107" s="93" t="str">
        <f>+IF('Assessment results'!G108="","",'Assessment results'!G108)</f>
        <v/>
      </c>
      <c r="G107" s="94" t="str">
        <f>+IF('Assessment results'!H108="","",'Assessment results'!H108)</f>
        <v/>
      </c>
      <c r="H107" s="90" t="str">
        <f>+IFERROR(AVERAGEIFS('Assessment results'!$I108:$U108,'Assessment results'!$I$18:$U$18,H$19),"")</f>
        <v/>
      </c>
      <c r="I107" s="90" t="str">
        <f>+IFERROR(AVERAGEIFS('Assessment results'!$I108:$U108,'Assessment results'!$I$18:$U$18,I$19),"")</f>
        <v/>
      </c>
      <c r="J107" s="90" t="str">
        <f>+IFERROR(AVERAGEIFS('Assessment results'!$I108:$U108,'Assessment results'!$I$18:$U$18,J$19),"")</f>
        <v/>
      </c>
      <c r="K107" s="90" t="str">
        <f>+IFERROR(AVERAGEIFS('Assessment results'!$I108:$U108,'Assessment results'!$I$18:$U$18,K$19),"")</f>
        <v/>
      </c>
      <c r="L107" s="90" t="str">
        <f>+IFERROR(AVERAGEIFS('Assessment results'!$I108:$U108,'Assessment results'!$I$18:$U$18,L$19),"")</f>
        <v/>
      </c>
      <c r="M107" s="90" t="str">
        <f>+IFERROR(AVERAGEIFS('Assessment results'!$I108:$U108,'Assessment results'!$I$18:$U$18,M$19),"")</f>
        <v/>
      </c>
      <c r="N107" s="90" t="str">
        <f>+IFERROR(AVERAGEIFS('Assessment results'!$I108:$U108,'Assessment results'!$I$18:$U$18,N$19),"")</f>
        <v/>
      </c>
      <c r="O107" s="90" t="str">
        <f>+IFERROR(AVERAGEIFS('Assessment results'!$I108:$U108,'Assessment results'!$I$18:$U$18,O$19),"")</f>
        <v/>
      </c>
      <c r="P107" s="90" t="str">
        <f>+IFERROR(AVERAGEIFS('Assessment results'!$I108:$U108,'Assessment results'!$I$18:$U$18,P$19),"")</f>
        <v/>
      </c>
      <c r="Q107" s="90" t="str">
        <f>+IFERROR(AVERAGEIFS('Assessment results'!$I108:$U108,'Assessment results'!$I$18:$U$18,Q$19),"")</f>
        <v/>
      </c>
      <c r="R107" s="90" t="str">
        <f>+IFERROR(AVERAGEIFS('Assessment results'!$I108:$U108,'Assessment results'!$I$18:$U$18,R$19),"")</f>
        <v/>
      </c>
      <c r="S107" s="95" t="str">
        <f>+IFERROR(AVERAGEIFS('Assessment results'!$I108:$U108,'Assessment results'!$I$18:$U$18,S$19),"")</f>
        <v/>
      </c>
      <c r="T107" s="90" t="str">
        <f>+IFERROR(AVERAGE('Assessment results'!$I108:$U108),"")</f>
        <v/>
      </c>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row>
    <row r="108" spans="1:44" s="4" customFormat="1" hidden="1" outlineLevel="1">
      <c r="A108" s="18"/>
      <c r="B108" s="87" t="str">
        <f>+IF('Assessment results'!C109="","",'Assessment results'!C109)</f>
        <v/>
      </c>
      <c r="C108" s="87" t="str">
        <f>+IF('Assessment results'!D109="","",'Assessment results'!D109)</f>
        <v/>
      </c>
      <c r="D108" s="91" t="str">
        <f>+IF('Assessment results'!E109="","",'Assessment results'!E109)</f>
        <v/>
      </c>
      <c r="E108" s="92" t="str">
        <f>+IF('Assessment results'!F109="","",'Assessment results'!F109)</f>
        <v/>
      </c>
      <c r="F108" s="93" t="str">
        <f>+IF('Assessment results'!G109="","",'Assessment results'!G109)</f>
        <v/>
      </c>
      <c r="G108" s="94" t="str">
        <f>+IF('Assessment results'!H109="","",'Assessment results'!H109)</f>
        <v/>
      </c>
      <c r="H108" s="90" t="str">
        <f>+IFERROR(AVERAGEIFS('Assessment results'!$I109:$U109,'Assessment results'!$I$18:$U$18,H$19),"")</f>
        <v/>
      </c>
      <c r="I108" s="90" t="str">
        <f>+IFERROR(AVERAGEIFS('Assessment results'!$I109:$U109,'Assessment results'!$I$18:$U$18,I$19),"")</f>
        <v/>
      </c>
      <c r="J108" s="90" t="str">
        <f>+IFERROR(AVERAGEIFS('Assessment results'!$I109:$U109,'Assessment results'!$I$18:$U$18,J$19),"")</f>
        <v/>
      </c>
      <c r="K108" s="90" t="str">
        <f>+IFERROR(AVERAGEIFS('Assessment results'!$I109:$U109,'Assessment results'!$I$18:$U$18,K$19),"")</f>
        <v/>
      </c>
      <c r="L108" s="90" t="str">
        <f>+IFERROR(AVERAGEIFS('Assessment results'!$I109:$U109,'Assessment results'!$I$18:$U$18,L$19),"")</f>
        <v/>
      </c>
      <c r="M108" s="90" t="str">
        <f>+IFERROR(AVERAGEIFS('Assessment results'!$I109:$U109,'Assessment results'!$I$18:$U$18,M$19),"")</f>
        <v/>
      </c>
      <c r="N108" s="90" t="str">
        <f>+IFERROR(AVERAGEIFS('Assessment results'!$I109:$U109,'Assessment results'!$I$18:$U$18,N$19),"")</f>
        <v/>
      </c>
      <c r="O108" s="90" t="str">
        <f>+IFERROR(AVERAGEIFS('Assessment results'!$I109:$U109,'Assessment results'!$I$18:$U$18,O$19),"")</f>
        <v/>
      </c>
      <c r="P108" s="90" t="str">
        <f>+IFERROR(AVERAGEIFS('Assessment results'!$I109:$U109,'Assessment results'!$I$18:$U$18,P$19),"")</f>
        <v/>
      </c>
      <c r="Q108" s="90" t="str">
        <f>+IFERROR(AVERAGEIFS('Assessment results'!$I109:$U109,'Assessment results'!$I$18:$U$18,Q$19),"")</f>
        <v/>
      </c>
      <c r="R108" s="90" t="str">
        <f>+IFERROR(AVERAGEIFS('Assessment results'!$I109:$U109,'Assessment results'!$I$18:$U$18,R$19),"")</f>
        <v/>
      </c>
      <c r="S108" s="95" t="str">
        <f>+IFERROR(AVERAGEIFS('Assessment results'!$I109:$U109,'Assessment results'!$I$18:$U$18,S$19),"")</f>
        <v/>
      </c>
      <c r="T108" s="90" t="str">
        <f>+IFERROR(AVERAGE('Assessment results'!$I109:$U109),"")</f>
        <v/>
      </c>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row>
    <row r="109" spans="1:44" s="4" customFormat="1" hidden="1" outlineLevel="1">
      <c r="A109" s="18"/>
      <c r="B109" s="87" t="str">
        <f>+IF('Assessment results'!C110="","",'Assessment results'!C110)</f>
        <v/>
      </c>
      <c r="C109" s="87" t="str">
        <f>+IF('Assessment results'!D110="","",'Assessment results'!D110)</f>
        <v/>
      </c>
      <c r="D109" s="91" t="str">
        <f>+IF('Assessment results'!E110="","",'Assessment results'!E110)</f>
        <v/>
      </c>
      <c r="E109" s="92" t="str">
        <f>+IF('Assessment results'!F110="","",'Assessment results'!F110)</f>
        <v/>
      </c>
      <c r="F109" s="93" t="str">
        <f>+IF('Assessment results'!G110="","",'Assessment results'!G110)</f>
        <v/>
      </c>
      <c r="G109" s="94" t="str">
        <f>+IF('Assessment results'!H110="","",'Assessment results'!H110)</f>
        <v/>
      </c>
      <c r="H109" s="90" t="str">
        <f>+IFERROR(AVERAGEIFS('Assessment results'!$I110:$U110,'Assessment results'!$I$18:$U$18,H$19),"")</f>
        <v/>
      </c>
      <c r="I109" s="90" t="str">
        <f>+IFERROR(AVERAGEIFS('Assessment results'!$I110:$U110,'Assessment results'!$I$18:$U$18,I$19),"")</f>
        <v/>
      </c>
      <c r="J109" s="90" t="str">
        <f>+IFERROR(AVERAGEIFS('Assessment results'!$I110:$U110,'Assessment results'!$I$18:$U$18,J$19),"")</f>
        <v/>
      </c>
      <c r="K109" s="90" t="str">
        <f>+IFERROR(AVERAGEIFS('Assessment results'!$I110:$U110,'Assessment results'!$I$18:$U$18,K$19),"")</f>
        <v/>
      </c>
      <c r="L109" s="90" t="str">
        <f>+IFERROR(AVERAGEIFS('Assessment results'!$I110:$U110,'Assessment results'!$I$18:$U$18,L$19),"")</f>
        <v/>
      </c>
      <c r="M109" s="90" t="str">
        <f>+IFERROR(AVERAGEIFS('Assessment results'!$I110:$U110,'Assessment results'!$I$18:$U$18,M$19),"")</f>
        <v/>
      </c>
      <c r="N109" s="90" t="str">
        <f>+IFERROR(AVERAGEIFS('Assessment results'!$I110:$U110,'Assessment results'!$I$18:$U$18,N$19),"")</f>
        <v/>
      </c>
      <c r="O109" s="90" t="str">
        <f>+IFERROR(AVERAGEIFS('Assessment results'!$I110:$U110,'Assessment results'!$I$18:$U$18,O$19),"")</f>
        <v/>
      </c>
      <c r="P109" s="90" t="str">
        <f>+IFERROR(AVERAGEIFS('Assessment results'!$I110:$U110,'Assessment results'!$I$18:$U$18,P$19),"")</f>
        <v/>
      </c>
      <c r="Q109" s="90" t="str">
        <f>+IFERROR(AVERAGEIFS('Assessment results'!$I110:$U110,'Assessment results'!$I$18:$U$18,Q$19),"")</f>
        <v/>
      </c>
      <c r="R109" s="90" t="str">
        <f>+IFERROR(AVERAGEIFS('Assessment results'!$I110:$U110,'Assessment results'!$I$18:$U$18,R$19),"")</f>
        <v/>
      </c>
      <c r="S109" s="95" t="str">
        <f>+IFERROR(AVERAGEIFS('Assessment results'!$I110:$U110,'Assessment results'!$I$18:$U$18,S$19),"")</f>
        <v/>
      </c>
      <c r="T109" s="90" t="str">
        <f>+IFERROR(AVERAGE('Assessment results'!$I110:$U110),"")</f>
        <v/>
      </c>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row>
    <row r="110" spans="1:44" s="4" customFormat="1" hidden="1" outlineLevel="1">
      <c r="A110" s="18"/>
      <c r="B110" s="87" t="str">
        <f>+IF('Assessment results'!C111="","",'Assessment results'!C111)</f>
        <v/>
      </c>
      <c r="C110" s="87" t="str">
        <f>+IF('Assessment results'!D111="","",'Assessment results'!D111)</f>
        <v/>
      </c>
      <c r="D110" s="91" t="str">
        <f>+IF('Assessment results'!E111="","",'Assessment results'!E111)</f>
        <v/>
      </c>
      <c r="E110" s="92" t="str">
        <f>+IF('Assessment results'!F111="","",'Assessment results'!F111)</f>
        <v/>
      </c>
      <c r="F110" s="93" t="str">
        <f>+IF('Assessment results'!G111="","",'Assessment results'!G111)</f>
        <v/>
      </c>
      <c r="G110" s="94" t="str">
        <f>+IF('Assessment results'!H111="","",'Assessment results'!H111)</f>
        <v/>
      </c>
      <c r="H110" s="90" t="str">
        <f>+IFERROR(AVERAGEIFS('Assessment results'!$I111:$U111,'Assessment results'!$I$18:$U$18,H$19),"")</f>
        <v/>
      </c>
      <c r="I110" s="90" t="str">
        <f>+IFERROR(AVERAGEIFS('Assessment results'!$I111:$U111,'Assessment results'!$I$18:$U$18,I$19),"")</f>
        <v/>
      </c>
      <c r="J110" s="90" t="str">
        <f>+IFERROR(AVERAGEIFS('Assessment results'!$I111:$U111,'Assessment results'!$I$18:$U$18,J$19),"")</f>
        <v/>
      </c>
      <c r="K110" s="90" t="str">
        <f>+IFERROR(AVERAGEIFS('Assessment results'!$I111:$U111,'Assessment results'!$I$18:$U$18,K$19),"")</f>
        <v/>
      </c>
      <c r="L110" s="90" t="str">
        <f>+IFERROR(AVERAGEIFS('Assessment results'!$I111:$U111,'Assessment results'!$I$18:$U$18,L$19),"")</f>
        <v/>
      </c>
      <c r="M110" s="90" t="str">
        <f>+IFERROR(AVERAGEIFS('Assessment results'!$I111:$U111,'Assessment results'!$I$18:$U$18,M$19),"")</f>
        <v/>
      </c>
      <c r="N110" s="90" t="str">
        <f>+IFERROR(AVERAGEIFS('Assessment results'!$I111:$U111,'Assessment results'!$I$18:$U$18,N$19),"")</f>
        <v/>
      </c>
      <c r="O110" s="90" t="str">
        <f>+IFERROR(AVERAGEIFS('Assessment results'!$I111:$U111,'Assessment results'!$I$18:$U$18,O$19),"")</f>
        <v/>
      </c>
      <c r="P110" s="90" t="str">
        <f>+IFERROR(AVERAGEIFS('Assessment results'!$I111:$U111,'Assessment results'!$I$18:$U$18,P$19),"")</f>
        <v/>
      </c>
      <c r="Q110" s="90" t="str">
        <f>+IFERROR(AVERAGEIFS('Assessment results'!$I111:$U111,'Assessment results'!$I$18:$U$18,Q$19),"")</f>
        <v/>
      </c>
      <c r="R110" s="90" t="str">
        <f>+IFERROR(AVERAGEIFS('Assessment results'!$I111:$U111,'Assessment results'!$I$18:$U$18,R$19),"")</f>
        <v/>
      </c>
      <c r="S110" s="95" t="str">
        <f>+IFERROR(AVERAGEIFS('Assessment results'!$I111:$U111,'Assessment results'!$I$18:$U$18,S$19),"")</f>
        <v/>
      </c>
      <c r="T110" s="90" t="str">
        <f>+IFERROR(AVERAGE('Assessment results'!$I111:$U111),"")</f>
        <v/>
      </c>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row>
    <row r="111" spans="1:44" s="4" customFormat="1" hidden="1" outlineLevel="1">
      <c r="A111" s="18"/>
      <c r="B111" s="87" t="str">
        <f>+IF('Assessment results'!C112="","",'Assessment results'!C112)</f>
        <v/>
      </c>
      <c r="C111" s="87" t="str">
        <f>+IF('Assessment results'!D112="","",'Assessment results'!D112)</f>
        <v/>
      </c>
      <c r="D111" s="91" t="str">
        <f>+IF('Assessment results'!E112="","",'Assessment results'!E112)</f>
        <v/>
      </c>
      <c r="E111" s="92" t="str">
        <f>+IF('Assessment results'!F112="","",'Assessment results'!F112)</f>
        <v/>
      </c>
      <c r="F111" s="93" t="str">
        <f>+IF('Assessment results'!G112="","",'Assessment results'!G112)</f>
        <v/>
      </c>
      <c r="G111" s="94" t="str">
        <f>+IF('Assessment results'!H112="","",'Assessment results'!H112)</f>
        <v/>
      </c>
      <c r="H111" s="90" t="str">
        <f>+IFERROR(AVERAGEIFS('Assessment results'!$I112:$U112,'Assessment results'!$I$18:$U$18,H$19),"")</f>
        <v/>
      </c>
      <c r="I111" s="90" t="str">
        <f>+IFERROR(AVERAGEIFS('Assessment results'!$I112:$U112,'Assessment results'!$I$18:$U$18,I$19),"")</f>
        <v/>
      </c>
      <c r="J111" s="90" t="str">
        <f>+IFERROR(AVERAGEIFS('Assessment results'!$I112:$U112,'Assessment results'!$I$18:$U$18,J$19),"")</f>
        <v/>
      </c>
      <c r="K111" s="90" t="str">
        <f>+IFERROR(AVERAGEIFS('Assessment results'!$I112:$U112,'Assessment results'!$I$18:$U$18,K$19),"")</f>
        <v/>
      </c>
      <c r="L111" s="90" t="str">
        <f>+IFERROR(AVERAGEIFS('Assessment results'!$I112:$U112,'Assessment results'!$I$18:$U$18,L$19),"")</f>
        <v/>
      </c>
      <c r="M111" s="90" t="str">
        <f>+IFERROR(AVERAGEIFS('Assessment results'!$I112:$U112,'Assessment results'!$I$18:$U$18,M$19),"")</f>
        <v/>
      </c>
      <c r="N111" s="90" t="str">
        <f>+IFERROR(AVERAGEIFS('Assessment results'!$I112:$U112,'Assessment results'!$I$18:$U$18,N$19),"")</f>
        <v/>
      </c>
      <c r="O111" s="90" t="str">
        <f>+IFERROR(AVERAGEIFS('Assessment results'!$I112:$U112,'Assessment results'!$I$18:$U$18,O$19),"")</f>
        <v/>
      </c>
      <c r="P111" s="90" t="str">
        <f>+IFERROR(AVERAGEIFS('Assessment results'!$I112:$U112,'Assessment results'!$I$18:$U$18,P$19),"")</f>
        <v/>
      </c>
      <c r="Q111" s="90" t="str">
        <f>+IFERROR(AVERAGEIFS('Assessment results'!$I112:$U112,'Assessment results'!$I$18:$U$18,Q$19),"")</f>
        <v/>
      </c>
      <c r="R111" s="90" t="str">
        <f>+IFERROR(AVERAGEIFS('Assessment results'!$I112:$U112,'Assessment results'!$I$18:$U$18,R$19),"")</f>
        <v/>
      </c>
      <c r="S111" s="95" t="str">
        <f>+IFERROR(AVERAGEIFS('Assessment results'!$I112:$U112,'Assessment results'!$I$18:$U$18,S$19),"")</f>
        <v/>
      </c>
      <c r="T111" s="90" t="str">
        <f>+IFERROR(AVERAGE('Assessment results'!$I112:$U112),"")</f>
        <v/>
      </c>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row>
    <row r="112" spans="1:44" s="4" customFormat="1" hidden="1" outlineLevel="1">
      <c r="A112" s="18"/>
      <c r="B112" s="87" t="str">
        <f>+IF('Assessment results'!C113="","",'Assessment results'!C113)</f>
        <v/>
      </c>
      <c r="C112" s="87" t="str">
        <f>+IF('Assessment results'!D113="","",'Assessment results'!D113)</f>
        <v/>
      </c>
      <c r="D112" s="91" t="str">
        <f>+IF('Assessment results'!E113="","",'Assessment results'!E113)</f>
        <v/>
      </c>
      <c r="E112" s="92" t="str">
        <f>+IF('Assessment results'!F113="","",'Assessment results'!F113)</f>
        <v/>
      </c>
      <c r="F112" s="93" t="str">
        <f>+IF('Assessment results'!G113="","",'Assessment results'!G113)</f>
        <v/>
      </c>
      <c r="G112" s="94" t="str">
        <f>+IF('Assessment results'!H113="","",'Assessment results'!H113)</f>
        <v/>
      </c>
      <c r="H112" s="90" t="str">
        <f>+IFERROR(AVERAGEIFS('Assessment results'!$I113:$U113,'Assessment results'!$I$18:$U$18,H$19),"")</f>
        <v/>
      </c>
      <c r="I112" s="90" t="str">
        <f>+IFERROR(AVERAGEIFS('Assessment results'!$I113:$U113,'Assessment results'!$I$18:$U$18,I$19),"")</f>
        <v/>
      </c>
      <c r="J112" s="90" t="str">
        <f>+IFERROR(AVERAGEIFS('Assessment results'!$I113:$U113,'Assessment results'!$I$18:$U$18,J$19),"")</f>
        <v/>
      </c>
      <c r="K112" s="90" t="str">
        <f>+IFERROR(AVERAGEIFS('Assessment results'!$I113:$U113,'Assessment results'!$I$18:$U$18,K$19),"")</f>
        <v/>
      </c>
      <c r="L112" s="90" t="str">
        <f>+IFERROR(AVERAGEIFS('Assessment results'!$I113:$U113,'Assessment results'!$I$18:$U$18,L$19),"")</f>
        <v/>
      </c>
      <c r="M112" s="90" t="str">
        <f>+IFERROR(AVERAGEIFS('Assessment results'!$I113:$U113,'Assessment results'!$I$18:$U$18,M$19),"")</f>
        <v/>
      </c>
      <c r="N112" s="90" t="str">
        <f>+IFERROR(AVERAGEIFS('Assessment results'!$I113:$U113,'Assessment results'!$I$18:$U$18,N$19),"")</f>
        <v/>
      </c>
      <c r="O112" s="90" t="str">
        <f>+IFERROR(AVERAGEIFS('Assessment results'!$I113:$U113,'Assessment results'!$I$18:$U$18,O$19),"")</f>
        <v/>
      </c>
      <c r="P112" s="90" t="str">
        <f>+IFERROR(AVERAGEIFS('Assessment results'!$I113:$U113,'Assessment results'!$I$18:$U$18,P$19),"")</f>
        <v/>
      </c>
      <c r="Q112" s="90" t="str">
        <f>+IFERROR(AVERAGEIFS('Assessment results'!$I113:$U113,'Assessment results'!$I$18:$U$18,Q$19),"")</f>
        <v/>
      </c>
      <c r="R112" s="90" t="str">
        <f>+IFERROR(AVERAGEIFS('Assessment results'!$I113:$U113,'Assessment results'!$I$18:$U$18,R$19),"")</f>
        <v/>
      </c>
      <c r="S112" s="95" t="str">
        <f>+IFERROR(AVERAGEIFS('Assessment results'!$I113:$U113,'Assessment results'!$I$18:$U$18,S$19),"")</f>
        <v/>
      </c>
      <c r="T112" s="90" t="str">
        <f>+IFERROR(AVERAGE('Assessment results'!$I113:$U113),"")</f>
        <v/>
      </c>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row>
    <row r="113" spans="1:44" s="4" customFormat="1" hidden="1" outlineLevel="1">
      <c r="A113" s="18"/>
      <c r="B113" s="87" t="str">
        <f>+IF('Assessment results'!C114="","",'Assessment results'!C114)</f>
        <v/>
      </c>
      <c r="C113" s="87" t="str">
        <f>+IF('Assessment results'!D114="","",'Assessment results'!D114)</f>
        <v/>
      </c>
      <c r="D113" s="91" t="str">
        <f>+IF('Assessment results'!E114="","",'Assessment results'!E114)</f>
        <v/>
      </c>
      <c r="E113" s="92" t="str">
        <f>+IF('Assessment results'!F114="","",'Assessment results'!F114)</f>
        <v/>
      </c>
      <c r="F113" s="93" t="str">
        <f>+IF('Assessment results'!G114="","",'Assessment results'!G114)</f>
        <v/>
      </c>
      <c r="G113" s="94" t="str">
        <f>+IF('Assessment results'!H114="","",'Assessment results'!H114)</f>
        <v/>
      </c>
      <c r="H113" s="90" t="str">
        <f>+IFERROR(AVERAGEIFS('Assessment results'!$I114:$U114,'Assessment results'!$I$18:$U$18,H$19),"")</f>
        <v/>
      </c>
      <c r="I113" s="90" t="str">
        <f>+IFERROR(AVERAGEIFS('Assessment results'!$I114:$U114,'Assessment results'!$I$18:$U$18,I$19),"")</f>
        <v/>
      </c>
      <c r="J113" s="90" t="str">
        <f>+IFERROR(AVERAGEIFS('Assessment results'!$I114:$U114,'Assessment results'!$I$18:$U$18,J$19),"")</f>
        <v/>
      </c>
      <c r="K113" s="90" t="str">
        <f>+IFERROR(AVERAGEIFS('Assessment results'!$I114:$U114,'Assessment results'!$I$18:$U$18,K$19),"")</f>
        <v/>
      </c>
      <c r="L113" s="90" t="str">
        <f>+IFERROR(AVERAGEIFS('Assessment results'!$I114:$U114,'Assessment results'!$I$18:$U$18,L$19),"")</f>
        <v/>
      </c>
      <c r="M113" s="90" t="str">
        <f>+IFERROR(AVERAGEIFS('Assessment results'!$I114:$U114,'Assessment results'!$I$18:$U$18,M$19),"")</f>
        <v/>
      </c>
      <c r="N113" s="90" t="str">
        <f>+IFERROR(AVERAGEIFS('Assessment results'!$I114:$U114,'Assessment results'!$I$18:$U$18,N$19),"")</f>
        <v/>
      </c>
      <c r="O113" s="90" t="str">
        <f>+IFERROR(AVERAGEIFS('Assessment results'!$I114:$U114,'Assessment results'!$I$18:$U$18,O$19),"")</f>
        <v/>
      </c>
      <c r="P113" s="90" t="str">
        <f>+IFERROR(AVERAGEIFS('Assessment results'!$I114:$U114,'Assessment results'!$I$18:$U$18,P$19),"")</f>
        <v/>
      </c>
      <c r="Q113" s="90" t="str">
        <f>+IFERROR(AVERAGEIFS('Assessment results'!$I114:$U114,'Assessment results'!$I$18:$U$18,Q$19),"")</f>
        <v/>
      </c>
      <c r="R113" s="90" t="str">
        <f>+IFERROR(AVERAGEIFS('Assessment results'!$I114:$U114,'Assessment results'!$I$18:$U$18,R$19),"")</f>
        <v/>
      </c>
      <c r="S113" s="95" t="str">
        <f>+IFERROR(AVERAGEIFS('Assessment results'!$I114:$U114,'Assessment results'!$I$18:$U$18,S$19),"")</f>
        <v/>
      </c>
      <c r="T113" s="90" t="str">
        <f>+IFERROR(AVERAGE('Assessment results'!$I114:$U114),"")</f>
        <v/>
      </c>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row>
    <row r="114" spans="1:44" s="4" customFormat="1" hidden="1" outlineLevel="1">
      <c r="A114" s="18"/>
      <c r="B114" s="87" t="str">
        <f>+IF('Assessment results'!C115="","",'Assessment results'!C115)</f>
        <v/>
      </c>
      <c r="C114" s="87" t="str">
        <f>+IF('Assessment results'!D115="","",'Assessment results'!D115)</f>
        <v/>
      </c>
      <c r="D114" s="91" t="str">
        <f>+IF('Assessment results'!E115="","",'Assessment results'!E115)</f>
        <v/>
      </c>
      <c r="E114" s="92" t="str">
        <f>+IF('Assessment results'!F115="","",'Assessment results'!F115)</f>
        <v/>
      </c>
      <c r="F114" s="93" t="str">
        <f>+IF('Assessment results'!G115="","",'Assessment results'!G115)</f>
        <v/>
      </c>
      <c r="G114" s="94" t="str">
        <f>+IF('Assessment results'!H115="","",'Assessment results'!H115)</f>
        <v/>
      </c>
      <c r="H114" s="90" t="str">
        <f>+IFERROR(AVERAGEIFS('Assessment results'!$I115:$U115,'Assessment results'!$I$18:$U$18,H$19),"")</f>
        <v/>
      </c>
      <c r="I114" s="90" t="str">
        <f>+IFERROR(AVERAGEIFS('Assessment results'!$I115:$U115,'Assessment results'!$I$18:$U$18,I$19),"")</f>
        <v/>
      </c>
      <c r="J114" s="90" t="str">
        <f>+IFERROR(AVERAGEIFS('Assessment results'!$I115:$U115,'Assessment results'!$I$18:$U$18,J$19),"")</f>
        <v/>
      </c>
      <c r="K114" s="90" t="str">
        <f>+IFERROR(AVERAGEIFS('Assessment results'!$I115:$U115,'Assessment results'!$I$18:$U$18,K$19),"")</f>
        <v/>
      </c>
      <c r="L114" s="90" t="str">
        <f>+IFERROR(AVERAGEIFS('Assessment results'!$I115:$U115,'Assessment results'!$I$18:$U$18,L$19),"")</f>
        <v/>
      </c>
      <c r="M114" s="90" t="str">
        <f>+IFERROR(AVERAGEIFS('Assessment results'!$I115:$U115,'Assessment results'!$I$18:$U$18,M$19),"")</f>
        <v/>
      </c>
      <c r="N114" s="90" t="str">
        <f>+IFERROR(AVERAGEIFS('Assessment results'!$I115:$U115,'Assessment results'!$I$18:$U$18,N$19),"")</f>
        <v/>
      </c>
      <c r="O114" s="90" t="str">
        <f>+IFERROR(AVERAGEIFS('Assessment results'!$I115:$U115,'Assessment results'!$I$18:$U$18,O$19),"")</f>
        <v/>
      </c>
      <c r="P114" s="90" t="str">
        <f>+IFERROR(AVERAGEIFS('Assessment results'!$I115:$U115,'Assessment results'!$I$18:$U$18,P$19),"")</f>
        <v/>
      </c>
      <c r="Q114" s="90" t="str">
        <f>+IFERROR(AVERAGEIFS('Assessment results'!$I115:$U115,'Assessment results'!$I$18:$U$18,Q$19),"")</f>
        <v/>
      </c>
      <c r="R114" s="90" t="str">
        <f>+IFERROR(AVERAGEIFS('Assessment results'!$I115:$U115,'Assessment results'!$I$18:$U$18,R$19),"")</f>
        <v/>
      </c>
      <c r="S114" s="95" t="str">
        <f>+IFERROR(AVERAGEIFS('Assessment results'!$I115:$U115,'Assessment results'!$I$18:$U$18,S$19),"")</f>
        <v/>
      </c>
      <c r="T114" s="90" t="str">
        <f>+IFERROR(AVERAGE('Assessment results'!$I115:$U115),"")</f>
        <v/>
      </c>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row>
    <row r="115" spans="1:44" s="4" customFormat="1" hidden="1" outlineLevel="1">
      <c r="A115" s="18"/>
      <c r="B115" s="87" t="str">
        <f>+IF('Assessment results'!C116="","",'Assessment results'!C116)</f>
        <v/>
      </c>
      <c r="C115" s="87" t="str">
        <f>+IF('Assessment results'!D116="","",'Assessment results'!D116)</f>
        <v/>
      </c>
      <c r="D115" s="91" t="str">
        <f>+IF('Assessment results'!E116="","",'Assessment results'!E116)</f>
        <v/>
      </c>
      <c r="E115" s="92" t="str">
        <f>+IF('Assessment results'!F116="","",'Assessment results'!F116)</f>
        <v/>
      </c>
      <c r="F115" s="93" t="str">
        <f>+IF('Assessment results'!G116="","",'Assessment results'!G116)</f>
        <v/>
      </c>
      <c r="G115" s="94" t="str">
        <f>+IF('Assessment results'!H116="","",'Assessment results'!H116)</f>
        <v/>
      </c>
      <c r="H115" s="90" t="str">
        <f>+IFERROR(AVERAGEIFS('Assessment results'!$I116:$U116,'Assessment results'!$I$18:$U$18,H$19),"")</f>
        <v/>
      </c>
      <c r="I115" s="90" t="str">
        <f>+IFERROR(AVERAGEIFS('Assessment results'!$I116:$U116,'Assessment results'!$I$18:$U$18,I$19),"")</f>
        <v/>
      </c>
      <c r="J115" s="90" t="str">
        <f>+IFERROR(AVERAGEIFS('Assessment results'!$I116:$U116,'Assessment results'!$I$18:$U$18,J$19),"")</f>
        <v/>
      </c>
      <c r="K115" s="90" t="str">
        <f>+IFERROR(AVERAGEIFS('Assessment results'!$I116:$U116,'Assessment results'!$I$18:$U$18,K$19),"")</f>
        <v/>
      </c>
      <c r="L115" s="90" t="str">
        <f>+IFERROR(AVERAGEIFS('Assessment results'!$I116:$U116,'Assessment results'!$I$18:$U$18,L$19),"")</f>
        <v/>
      </c>
      <c r="M115" s="90" t="str">
        <f>+IFERROR(AVERAGEIFS('Assessment results'!$I116:$U116,'Assessment results'!$I$18:$U$18,M$19),"")</f>
        <v/>
      </c>
      <c r="N115" s="90" t="str">
        <f>+IFERROR(AVERAGEIFS('Assessment results'!$I116:$U116,'Assessment results'!$I$18:$U$18,N$19),"")</f>
        <v/>
      </c>
      <c r="O115" s="90" t="str">
        <f>+IFERROR(AVERAGEIFS('Assessment results'!$I116:$U116,'Assessment results'!$I$18:$U$18,O$19),"")</f>
        <v/>
      </c>
      <c r="P115" s="90" t="str">
        <f>+IFERROR(AVERAGEIFS('Assessment results'!$I116:$U116,'Assessment results'!$I$18:$U$18,P$19),"")</f>
        <v/>
      </c>
      <c r="Q115" s="90" t="str">
        <f>+IFERROR(AVERAGEIFS('Assessment results'!$I116:$U116,'Assessment results'!$I$18:$U$18,Q$19),"")</f>
        <v/>
      </c>
      <c r="R115" s="90" t="str">
        <f>+IFERROR(AVERAGEIFS('Assessment results'!$I116:$U116,'Assessment results'!$I$18:$U$18,R$19),"")</f>
        <v/>
      </c>
      <c r="S115" s="95" t="str">
        <f>+IFERROR(AVERAGEIFS('Assessment results'!$I116:$U116,'Assessment results'!$I$18:$U$18,S$19),"")</f>
        <v/>
      </c>
      <c r="T115" s="90" t="str">
        <f>+IFERROR(AVERAGE('Assessment results'!$I116:$U116),"")</f>
        <v/>
      </c>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row>
    <row r="116" spans="1:44" s="4" customFormat="1" hidden="1" outlineLevel="1">
      <c r="A116" s="18"/>
      <c r="B116" s="87" t="str">
        <f>+IF('Assessment results'!C117="","",'Assessment results'!C117)</f>
        <v/>
      </c>
      <c r="C116" s="87" t="str">
        <f>+IF('Assessment results'!D117="","",'Assessment results'!D117)</f>
        <v/>
      </c>
      <c r="D116" s="91" t="str">
        <f>+IF('Assessment results'!E117="","",'Assessment results'!E117)</f>
        <v/>
      </c>
      <c r="E116" s="92" t="str">
        <f>+IF('Assessment results'!F117="","",'Assessment results'!F117)</f>
        <v/>
      </c>
      <c r="F116" s="93" t="str">
        <f>+IF('Assessment results'!G117="","",'Assessment results'!G117)</f>
        <v/>
      </c>
      <c r="G116" s="94" t="str">
        <f>+IF('Assessment results'!H117="","",'Assessment results'!H117)</f>
        <v/>
      </c>
      <c r="H116" s="90" t="str">
        <f>+IFERROR(AVERAGEIFS('Assessment results'!$I117:$U117,'Assessment results'!$I$18:$U$18,H$19),"")</f>
        <v/>
      </c>
      <c r="I116" s="90" t="str">
        <f>+IFERROR(AVERAGEIFS('Assessment results'!$I117:$U117,'Assessment results'!$I$18:$U$18,I$19),"")</f>
        <v/>
      </c>
      <c r="J116" s="90" t="str">
        <f>+IFERROR(AVERAGEIFS('Assessment results'!$I117:$U117,'Assessment results'!$I$18:$U$18,J$19),"")</f>
        <v/>
      </c>
      <c r="K116" s="90" t="str">
        <f>+IFERROR(AVERAGEIFS('Assessment results'!$I117:$U117,'Assessment results'!$I$18:$U$18,K$19),"")</f>
        <v/>
      </c>
      <c r="L116" s="90" t="str">
        <f>+IFERROR(AVERAGEIFS('Assessment results'!$I117:$U117,'Assessment results'!$I$18:$U$18,L$19),"")</f>
        <v/>
      </c>
      <c r="M116" s="90" t="str">
        <f>+IFERROR(AVERAGEIFS('Assessment results'!$I117:$U117,'Assessment results'!$I$18:$U$18,M$19),"")</f>
        <v/>
      </c>
      <c r="N116" s="90" t="str">
        <f>+IFERROR(AVERAGEIFS('Assessment results'!$I117:$U117,'Assessment results'!$I$18:$U$18,N$19),"")</f>
        <v/>
      </c>
      <c r="O116" s="90" t="str">
        <f>+IFERROR(AVERAGEIFS('Assessment results'!$I117:$U117,'Assessment results'!$I$18:$U$18,O$19),"")</f>
        <v/>
      </c>
      <c r="P116" s="90" t="str">
        <f>+IFERROR(AVERAGEIFS('Assessment results'!$I117:$U117,'Assessment results'!$I$18:$U$18,P$19),"")</f>
        <v/>
      </c>
      <c r="Q116" s="90" t="str">
        <f>+IFERROR(AVERAGEIFS('Assessment results'!$I117:$U117,'Assessment results'!$I$18:$U$18,Q$19),"")</f>
        <v/>
      </c>
      <c r="R116" s="90" t="str">
        <f>+IFERROR(AVERAGEIFS('Assessment results'!$I117:$U117,'Assessment results'!$I$18:$U$18,R$19),"")</f>
        <v/>
      </c>
      <c r="S116" s="95" t="str">
        <f>+IFERROR(AVERAGEIFS('Assessment results'!$I117:$U117,'Assessment results'!$I$18:$U$18,S$19),"")</f>
        <v/>
      </c>
      <c r="T116" s="90" t="str">
        <f>+IFERROR(AVERAGE('Assessment results'!$I117:$U117),"")</f>
        <v/>
      </c>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row>
    <row r="117" spans="1:44" s="4" customFormat="1" hidden="1" outlineLevel="1">
      <c r="A117" s="18"/>
      <c r="B117" s="87" t="str">
        <f>+IF('Assessment results'!C118="","",'Assessment results'!C118)</f>
        <v/>
      </c>
      <c r="C117" s="87" t="str">
        <f>+IF('Assessment results'!D118="","",'Assessment results'!D118)</f>
        <v/>
      </c>
      <c r="D117" s="91" t="str">
        <f>+IF('Assessment results'!E118="","",'Assessment results'!E118)</f>
        <v/>
      </c>
      <c r="E117" s="92" t="str">
        <f>+IF('Assessment results'!F118="","",'Assessment results'!F118)</f>
        <v/>
      </c>
      <c r="F117" s="93" t="str">
        <f>+IF('Assessment results'!G118="","",'Assessment results'!G118)</f>
        <v/>
      </c>
      <c r="G117" s="94" t="str">
        <f>+IF('Assessment results'!H118="","",'Assessment results'!H118)</f>
        <v/>
      </c>
      <c r="H117" s="90" t="str">
        <f>+IFERROR(AVERAGEIFS('Assessment results'!$I118:$U118,'Assessment results'!$I$18:$U$18,H$19),"")</f>
        <v/>
      </c>
      <c r="I117" s="90" t="str">
        <f>+IFERROR(AVERAGEIFS('Assessment results'!$I118:$U118,'Assessment results'!$I$18:$U$18,I$19),"")</f>
        <v/>
      </c>
      <c r="J117" s="90" t="str">
        <f>+IFERROR(AVERAGEIFS('Assessment results'!$I118:$U118,'Assessment results'!$I$18:$U$18,J$19),"")</f>
        <v/>
      </c>
      <c r="K117" s="90" t="str">
        <f>+IFERROR(AVERAGEIFS('Assessment results'!$I118:$U118,'Assessment results'!$I$18:$U$18,K$19),"")</f>
        <v/>
      </c>
      <c r="L117" s="90" t="str">
        <f>+IFERROR(AVERAGEIFS('Assessment results'!$I118:$U118,'Assessment results'!$I$18:$U$18,L$19),"")</f>
        <v/>
      </c>
      <c r="M117" s="90" t="str">
        <f>+IFERROR(AVERAGEIFS('Assessment results'!$I118:$U118,'Assessment results'!$I$18:$U$18,M$19),"")</f>
        <v/>
      </c>
      <c r="N117" s="90" t="str">
        <f>+IFERROR(AVERAGEIFS('Assessment results'!$I118:$U118,'Assessment results'!$I$18:$U$18,N$19),"")</f>
        <v/>
      </c>
      <c r="O117" s="90" t="str">
        <f>+IFERROR(AVERAGEIFS('Assessment results'!$I118:$U118,'Assessment results'!$I$18:$U$18,O$19),"")</f>
        <v/>
      </c>
      <c r="P117" s="90" t="str">
        <f>+IFERROR(AVERAGEIFS('Assessment results'!$I118:$U118,'Assessment results'!$I$18:$U$18,P$19),"")</f>
        <v/>
      </c>
      <c r="Q117" s="90" t="str">
        <f>+IFERROR(AVERAGEIFS('Assessment results'!$I118:$U118,'Assessment results'!$I$18:$U$18,Q$19),"")</f>
        <v/>
      </c>
      <c r="R117" s="90" t="str">
        <f>+IFERROR(AVERAGEIFS('Assessment results'!$I118:$U118,'Assessment results'!$I$18:$U$18,R$19),"")</f>
        <v/>
      </c>
      <c r="S117" s="95" t="str">
        <f>+IFERROR(AVERAGEIFS('Assessment results'!$I118:$U118,'Assessment results'!$I$18:$U$18,S$19),"")</f>
        <v/>
      </c>
      <c r="T117" s="90" t="str">
        <f>+IFERROR(AVERAGE('Assessment results'!$I118:$U118),"")</f>
        <v/>
      </c>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row>
    <row r="118" spans="1:44" s="4" customFormat="1" hidden="1" outlineLevel="1">
      <c r="A118" s="18"/>
      <c r="B118" s="87" t="str">
        <f>+IF('Assessment results'!C119="","",'Assessment results'!C119)</f>
        <v/>
      </c>
      <c r="C118" s="87" t="str">
        <f>+IF('Assessment results'!D119="","",'Assessment results'!D119)</f>
        <v/>
      </c>
      <c r="D118" s="91" t="str">
        <f>+IF('Assessment results'!E119="","",'Assessment results'!E119)</f>
        <v/>
      </c>
      <c r="E118" s="92" t="str">
        <f>+IF('Assessment results'!F119="","",'Assessment results'!F119)</f>
        <v/>
      </c>
      <c r="F118" s="93" t="str">
        <f>+IF('Assessment results'!G119="","",'Assessment results'!G119)</f>
        <v/>
      </c>
      <c r="G118" s="94" t="str">
        <f>+IF('Assessment results'!H119="","",'Assessment results'!H119)</f>
        <v/>
      </c>
      <c r="H118" s="90" t="str">
        <f>+IFERROR(AVERAGEIFS('Assessment results'!$I119:$U119,'Assessment results'!$I$18:$U$18,H$19),"")</f>
        <v/>
      </c>
      <c r="I118" s="90" t="str">
        <f>+IFERROR(AVERAGEIFS('Assessment results'!$I119:$U119,'Assessment results'!$I$18:$U$18,I$19),"")</f>
        <v/>
      </c>
      <c r="J118" s="90" t="str">
        <f>+IFERROR(AVERAGEIFS('Assessment results'!$I119:$U119,'Assessment results'!$I$18:$U$18,J$19),"")</f>
        <v/>
      </c>
      <c r="K118" s="90" t="str">
        <f>+IFERROR(AVERAGEIFS('Assessment results'!$I119:$U119,'Assessment results'!$I$18:$U$18,K$19),"")</f>
        <v/>
      </c>
      <c r="L118" s="90" t="str">
        <f>+IFERROR(AVERAGEIFS('Assessment results'!$I119:$U119,'Assessment results'!$I$18:$U$18,L$19),"")</f>
        <v/>
      </c>
      <c r="M118" s="90" t="str">
        <f>+IFERROR(AVERAGEIFS('Assessment results'!$I119:$U119,'Assessment results'!$I$18:$U$18,M$19),"")</f>
        <v/>
      </c>
      <c r="N118" s="90" t="str">
        <f>+IFERROR(AVERAGEIFS('Assessment results'!$I119:$U119,'Assessment results'!$I$18:$U$18,N$19),"")</f>
        <v/>
      </c>
      <c r="O118" s="90" t="str">
        <f>+IFERROR(AVERAGEIFS('Assessment results'!$I119:$U119,'Assessment results'!$I$18:$U$18,O$19),"")</f>
        <v/>
      </c>
      <c r="P118" s="90" t="str">
        <f>+IFERROR(AVERAGEIFS('Assessment results'!$I119:$U119,'Assessment results'!$I$18:$U$18,P$19),"")</f>
        <v/>
      </c>
      <c r="Q118" s="90" t="str">
        <f>+IFERROR(AVERAGEIFS('Assessment results'!$I119:$U119,'Assessment results'!$I$18:$U$18,Q$19),"")</f>
        <v/>
      </c>
      <c r="R118" s="90" t="str">
        <f>+IFERROR(AVERAGEIFS('Assessment results'!$I119:$U119,'Assessment results'!$I$18:$U$18,R$19),"")</f>
        <v/>
      </c>
      <c r="S118" s="95" t="str">
        <f>+IFERROR(AVERAGEIFS('Assessment results'!$I119:$U119,'Assessment results'!$I$18:$U$18,S$19),"")</f>
        <v/>
      </c>
      <c r="T118" s="90" t="str">
        <f>+IFERROR(AVERAGE('Assessment results'!$I119:$U119),"")</f>
        <v/>
      </c>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row>
    <row r="119" spans="1:44" s="4" customFormat="1" hidden="1" outlineLevel="1">
      <c r="A119" s="18"/>
      <c r="B119" s="87" t="str">
        <f>+IF('Assessment results'!C120="","",'Assessment results'!C120)</f>
        <v/>
      </c>
      <c r="C119" s="87" t="str">
        <f>+IF('Assessment results'!D120="","",'Assessment results'!D120)</f>
        <v/>
      </c>
      <c r="D119" s="91" t="str">
        <f>+IF('Assessment results'!E120="","",'Assessment results'!E120)</f>
        <v/>
      </c>
      <c r="E119" s="92" t="str">
        <f>+IF('Assessment results'!F120="","",'Assessment results'!F120)</f>
        <v/>
      </c>
      <c r="F119" s="93" t="str">
        <f>+IF('Assessment results'!G120="","",'Assessment results'!G120)</f>
        <v/>
      </c>
      <c r="G119" s="94" t="str">
        <f>+IF('Assessment results'!H120="","",'Assessment results'!H120)</f>
        <v/>
      </c>
      <c r="H119" s="90" t="str">
        <f>+IFERROR(AVERAGEIFS('Assessment results'!$I120:$U120,'Assessment results'!$I$18:$U$18,H$19),"")</f>
        <v/>
      </c>
      <c r="I119" s="90" t="str">
        <f>+IFERROR(AVERAGEIFS('Assessment results'!$I120:$U120,'Assessment results'!$I$18:$U$18,I$19),"")</f>
        <v/>
      </c>
      <c r="J119" s="90" t="str">
        <f>+IFERROR(AVERAGEIFS('Assessment results'!$I120:$U120,'Assessment results'!$I$18:$U$18,J$19),"")</f>
        <v/>
      </c>
      <c r="K119" s="90" t="str">
        <f>+IFERROR(AVERAGEIFS('Assessment results'!$I120:$U120,'Assessment results'!$I$18:$U$18,K$19),"")</f>
        <v/>
      </c>
      <c r="L119" s="90" t="str">
        <f>+IFERROR(AVERAGEIFS('Assessment results'!$I120:$U120,'Assessment results'!$I$18:$U$18,L$19),"")</f>
        <v/>
      </c>
      <c r="M119" s="90" t="str">
        <f>+IFERROR(AVERAGEIFS('Assessment results'!$I120:$U120,'Assessment results'!$I$18:$U$18,M$19),"")</f>
        <v/>
      </c>
      <c r="N119" s="90" t="str">
        <f>+IFERROR(AVERAGEIFS('Assessment results'!$I120:$U120,'Assessment results'!$I$18:$U$18,N$19),"")</f>
        <v/>
      </c>
      <c r="O119" s="90" t="str">
        <f>+IFERROR(AVERAGEIFS('Assessment results'!$I120:$U120,'Assessment results'!$I$18:$U$18,O$19),"")</f>
        <v/>
      </c>
      <c r="P119" s="90" t="str">
        <f>+IFERROR(AVERAGEIFS('Assessment results'!$I120:$U120,'Assessment results'!$I$18:$U$18,P$19),"")</f>
        <v/>
      </c>
      <c r="Q119" s="90" t="str">
        <f>+IFERROR(AVERAGEIFS('Assessment results'!$I120:$U120,'Assessment results'!$I$18:$U$18,Q$19),"")</f>
        <v/>
      </c>
      <c r="R119" s="90" t="str">
        <f>+IFERROR(AVERAGEIFS('Assessment results'!$I120:$U120,'Assessment results'!$I$18:$U$18,R$19),"")</f>
        <v/>
      </c>
      <c r="S119" s="95" t="str">
        <f>+IFERROR(AVERAGEIFS('Assessment results'!$I120:$U120,'Assessment results'!$I$18:$U$18,S$19),"")</f>
        <v/>
      </c>
      <c r="T119" s="90" t="str">
        <f>+IFERROR(AVERAGE('Assessment results'!$I120:$U120),"")</f>
        <v/>
      </c>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row>
    <row r="120" spans="1:44" s="4" customFormat="1" hidden="1" outlineLevel="1">
      <c r="A120" s="18"/>
      <c r="B120" s="87" t="str">
        <f>+IF('Assessment results'!C121="","",'Assessment results'!C121)</f>
        <v/>
      </c>
      <c r="C120" s="87" t="str">
        <f>+IF('Assessment results'!D121="","",'Assessment results'!D121)</f>
        <v/>
      </c>
      <c r="D120" s="91" t="str">
        <f>+IF('Assessment results'!E121="","",'Assessment results'!E121)</f>
        <v/>
      </c>
      <c r="E120" s="92" t="str">
        <f>+IF('Assessment results'!F121="","",'Assessment results'!F121)</f>
        <v/>
      </c>
      <c r="F120" s="93" t="str">
        <f>+IF('Assessment results'!G121="","",'Assessment results'!G121)</f>
        <v/>
      </c>
      <c r="G120" s="94" t="str">
        <f>+IF('Assessment results'!H121="","",'Assessment results'!H121)</f>
        <v/>
      </c>
      <c r="H120" s="90" t="str">
        <f>+IFERROR(AVERAGEIFS('Assessment results'!$I121:$U121,'Assessment results'!$I$18:$U$18,H$19),"")</f>
        <v/>
      </c>
      <c r="I120" s="90" t="str">
        <f>+IFERROR(AVERAGEIFS('Assessment results'!$I121:$U121,'Assessment results'!$I$18:$U$18,I$19),"")</f>
        <v/>
      </c>
      <c r="J120" s="90" t="str">
        <f>+IFERROR(AVERAGEIFS('Assessment results'!$I121:$U121,'Assessment results'!$I$18:$U$18,J$19),"")</f>
        <v/>
      </c>
      <c r="K120" s="90" t="str">
        <f>+IFERROR(AVERAGEIFS('Assessment results'!$I121:$U121,'Assessment results'!$I$18:$U$18,K$19),"")</f>
        <v/>
      </c>
      <c r="L120" s="90" t="str">
        <f>+IFERROR(AVERAGEIFS('Assessment results'!$I121:$U121,'Assessment results'!$I$18:$U$18,L$19),"")</f>
        <v/>
      </c>
      <c r="M120" s="90" t="str">
        <f>+IFERROR(AVERAGEIFS('Assessment results'!$I121:$U121,'Assessment results'!$I$18:$U$18,M$19),"")</f>
        <v/>
      </c>
      <c r="N120" s="90" t="str">
        <f>+IFERROR(AVERAGEIFS('Assessment results'!$I121:$U121,'Assessment results'!$I$18:$U$18,N$19),"")</f>
        <v/>
      </c>
      <c r="O120" s="90" t="str">
        <f>+IFERROR(AVERAGEIFS('Assessment results'!$I121:$U121,'Assessment results'!$I$18:$U$18,O$19),"")</f>
        <v/>
      </c>
      <c r="P120" s="90" t="str">
        <f>+IFERROR(AVERAGEIFS('Assessment results'!$I121:$U121,'Assessment results'!$I$18:$U$18,P$19),"")</f>
        <v/>
      </c>
      <c r="Q120" s="90" t="str">
        <f>+IFERROR(AVERAGEIFS('Assessment results'!$I121:$U121,'Assessment results'!$I$18:$U$18,Q$19),"")</f>
        <v/>
      </c>
      <c r="R120" s="90" t="str">
        <f>+IFERROR(AVERAGEIFS('Assessment results'!$I121:$U121,'Assessment results'!$I$18:$U$18,R$19),"")</f>
        <v/>
      </c>
      <c r="S120" s="95" t="str">
        <f>+IFERROR(AVERAGEIFS('Assessment results'!$I121:$U121,'Assessment results'!$I$18:$U$18,S$19),"")</f>
        <v/>
      </c>
      <c r="T120" s="90" t="str">
        <f>+IFERROR(AVERAGE('Assessment results'!$I121:$U121),"")</f>
        <v/>
      </c>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row>
    <row r="121" spans="1:44" s="4" customFormat="1" hidden="1" outlineLevel="1">
      <c r="A121" s="18"/>
      <c r="B121" s="87" t="str">
        <f>+IF('Assessment results'!C122="","",'Assessment results'!C122)</f>
        <v/>
      </c>
      <c r="C121" s="87" t="str">
        <f>+IF('Assessment results'!D122="","",'Assessment results'!D122)</f>
        <v/>
      </c>
      <c r="D121" s="91" t="str">
        <f>+IF('Assessment results'!E122="","",'Assessment results'!E122)</f>
        <v/>
      </c>
      <c r="E121" s="92" t="str">
        <f>+IF('Assessment results'!F122="","",'Assessment results'!F122)</f>
        <v/>
      </c>
      <c r="F121" s="93" t="str">
        <f>+IF('Assessment results'!G122="","",'Assessment results'!G122)</f>
        <v/>
      </c>
      <c r="G121" s="94" t="str">
        <f>+IF('Assessment results'!H122="","",'Assessment results'!H122)</f>
        <v/>
      </c>
      <c r="H121" s="90" t="str">
        <f>+IFERROR(AVERAGEIFS('Assessment results'!$I122:$U122,'Assessment results'!$I$18:$U$18,H$19),"")</f>
        <v/>
      </c>
      <c r="I121" s="90" t="str">
        <f>+IFERROR(AVERAGEIFS('Assessment results'!$I122:$U122,'Assessment results'!$I$18:$U$18,I$19),"")</f>
        <v/>
      </c>
      <c r="J121" s="90" t="str">
        <f>+IFERROR(AVERAGEIFS('Assessment results'!$I122:$U122,'Assessment results'!$I$18:$U$18,J$19),"")</f>
        <v/>
      </c>
      <c r="K121" s="90" t="str">
        <f>+IFERROR(AVERAGEIFS('Assessment results'!$I122:$U122,'Assessment results'!$I$18:$U$18,K$19),"")</f>
        <v/>
      </c>
      <c r="L121" s="90" t="str">
        <f>+IFERROR(AVERAGEIFS('Assessment results'!$I122:$U122,'Assessment results'!$I$18:$U$18,L$19),"")</f>
        <v/>
      </c>
      <c r="M121" s="90" t="str">
        <f>+IFERROR(AVERAGEIFS('Assessment results'!$I122:$U122,'Assessment results'!$I$18:$U$18,M$19),"")</f>
        <v/>
      </c>
      <c r="N121" s="90" t="str">
        <f>+IFERROR(AVERAGEIFS('Assessment results'!$I122:$U122,'Assessment results'!$I$18:$U$18,N$19),"")</f>
        <v/>
      </c>
      <c r="O121" s="90" t="str">
        <f>+IFERROR(AVERAGEIFS('Assessment results'!$I122:$U122,'Assessment results'!$I$18:$U$18,O$19),"")</f>
        <v/>
      </c>
      <c r="P121" s="90" t="str">
        <f>+IFERROR(AVERAGEIFS('Assessment results'!$I122:$U122,'Assessment results'!$I$18:$U$18,P$19),"")</f>
        <v/>
      </c>
      <c r="Q121" s="90" t="str">
        <f>+IFERROR(AVERAGEIFS('Assessment results'!$I122:$U122,'Assessment results'!$I$18:$U$18,Q$19),"")</f>
        <v/>
      </c>
      <c r="R121" s="90" t="str">
        <f>+IFERROR(AVERAGEIFS('Assessment results'!$I122:$U122,'Assessment results'!$I$18:$U$18,R$19),"")</f>
        <v/>
      </c>
      <c r="S121" s="95" t="str">
        <f>+IFERROR(AVERAGEIFS('Assessment results'!$I122:$U122,'Assessment results'!$I$18:$U$18,S$19),"")</f>
        <v/>
      </c>
      <c r="T121" s="90" t="str">
        <f>+IFERROR(AVERAGE('Assessment results'!$I122:$U122),"")</f>
        <v/>
      </c>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row>
    <row r="122" spans="1:44" s="4" customFormat="1" hidden="1" outlineLevel="1">
      <c r="A122" s="18"/>
      <c r="B122" s="87" t="str">
        <f>+IF('Assessment results'!C123="","",'Assessment results'!C123)</f>
        <v/>
      </c>
      <c r="C122" s="87" t="str">
        <f>+IF('Assessment results'!D123="","",'Assessment results'!D123)</f>
        <v/>
      </c>
      <c r="D122" s="91" t="str">
        <f>+IF('Assessment results'!E123="","",'Assessment results'!E123)</f>
        <v/>
      </c>
      <c r="E122" s="92" t="str">
        <f>+IF('Assessment results'!F123="","",'Assessment results'!F123)</f>
        <v/>
      </c>
      <c r="F122" s="93" t="str">
        <f>+IF('Assessment results'!G123="","",'Assessment results'!G123)</f>
        <v/>
      </c>
      <c r="G122" s="94" t="str">
        <f>+IF('Assessment results'!H123="","",'Assessment results'!H123)</f>
        <v/>
      </c>
      <c r="H122" s="90" t="str">
        <f>+IFERROR(AVERAGEIFS('Assessment results'!$I123:$U123,'Assessment results'!$I$18:$U$18,H$19),"")</f>
        <v/>
      </c>
      <c r="I122" s="90" t="str">
        <f>+IFERROR(AVERAGEIFS('Assessment results'!$I123:$U123,'Assessment results'!$I$18:$U$18,I$19),"")</f>
        <v/>
      </c>
      <c r="J122" s="90" t="str">
        <f>+IFERROR(AVERAGEIFS('Assessment results'!$I123:$U123,'Assessment results'!$I$18:$U$18,J$19),"")</f>
        <v/>
      </c>
      <c r="K122" s="90" t="str">
        <f>+IFERROR(AVERAGEIFS('Assessment results'!$I123:$U123,'Assessment results'!$I$18:$U$18,K$19),"")</f>
        <v/>
      </c>
      <c r="L122" s="90" t="str">
        <f>+IFERROR(AVERAGEIFS('Assessment results'!$I123:$U123,'Assessment results'!$I$18:$U$18,L$19),"")</f>
        <v/>
      </c>
      <c r="M122" s="90" t="str">
        <f>+IFERROR(AVERAGEIFS('Assessment results'!$I123:$U123,'Assessment results'!$I$18:$U$18,M$19),"")</f>
        <v/>
      </c>
      <c r="N122" s="90" t="str">
        <f>+IFERROR(AVERAGEIFS('Assessment results'!$I123:$U123,'Assessment results'!$I$18:$U$18,N$19),"")</f>
        <v/>
      </c>
      <c r="O122" s="90" t="str">
        <f>+IFERROR(AVERAGEIFS('Assessment results'!$I123:$U123,'Assessment results'!$I$18:$U$18,O$19),"")</f>
        <v/>
      </c>
      <c r="P122" s="90" t="str">
        <f>+IFERROR(AVERAGEIFS('Assessment results'!$I123:$U123,'Assessment results'!$I$18:$U$18,P$19),"")</f>
        <v/>
      </c>
      <c r="Q122" s="90" t="str">
        <f>+IFERROR(AVERAGEIFS('Assessment results'!$I123:$U123,'Assessment results'!$I$18:$U$18,Q$19),"")</f>
        <v/>
      </c>
      <c r="R122" s="90" t="str">
        <f>+IFERROR(AVERAGEIFS('Assessment results'!$I123:$U123,'Assessment results'!$I$18:$U$18,R$19),"")</f>
        <v/>
      </c>
      <c r="S122" s="95" t="str">
        <f>+IFERROR(AVERAGEIFS('Assessment results'!$I123:$U123,'Assessment results'!$I$18:$U$18,S$19),"")</f>
        <v/>
      </c>
      <c r="T122" s="90" t="str">
        <f>+IFERROR(AVERAGE('Assessment results'!$I123:$U123),"")</f>
        <v/>
      </c>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row>
    <row r="123" spans="1:44" s="4" customFormat="1" hidden="1" outlineLevel="1">
      <c r="A123" s="18"/>
      <c r="B123" s="87" t="str">
        <f>+IF('Assessment results'!C124="","",'Assessment results'!C124)</f>
        <v/>
      </c>
      <c r="C123" s="87" t="str">
        <f>+IF('Assessment results'!D124="","",'Assessment results'!D124)</f>
        <v/>
      </c>
      <c r="D123" s="91" t="str">
        <f>+IF('Assessment results'!E124="","",'Assessment results'!E124)</f>
        <v/>
      </c>
      <c r="E123" s="92" t="str">
        <f>+IF('Assessment results'!F124="","",'Assessment results'!F124)</f>
        <v/>
      </c>
      <c r="F123" s="93" t="str">
        <f>+IF('Assessment results'!G124="","",'Assessment results'!G124)</f>
        <v/>
      </c>
      <c r="G123" s="94" t="str">
        <f>+IF('Assessment results'!H124="","",'Assessment results'!H124)</f>
        <v/>
      </c>
      <c r="H123" s="90" t="str">
        <f>+IFERROR(AVERAGEIFS('Assessment results'!$I124:$U124,'Assessment results'!$I$18:$U$18,H$19),"")</f>
        <v/>
      </c>
      <c r="I123" s="90" t="str">
        <f>+IFERROR(AVERAGEIFS('Assessment results'!$I124:$U124,'Assessment results'!$I$18:$U$18,I$19),"")</f>
        <v/>
      </c>
      <c r="J123" s="90" t="str">
        <f>+IFERROR(AVERAGEIFS('Assessment results'!$I124:$U124,'Assessment results'!$I$18:$U$18,J$19),"")</f>
        <v/>
      </c>
      <c r="K123" s="90" t="str">
        <f>+IFERROR(AVERAGEIFS('Assessment results'!$I124:$U124,'Assessment results'!$I$18:$U$18,K$19),"")</f>
        <v/>
      </c>
      <c r="L123" s="90" t="str">
        <f>+IFERROR(AVERAGEIFS('Assessment results'!$I124:$U124,'Assessment results'!$I$18:$U$18,L$19),"")</f>
        <v/>
      </c>
      <c r="M123" s="90" t="str">
        <f>+IFERROR(AVERAGEIFS('Assessment results'!$I124:$U124,'Assessment results'!$I$18:$U$18,M$19),"")</f>
        <v/>
      </c>
      <c r="N123" s="90" t="str">
        <f>+IFERROR(AVERAGEIFS('Assessment results'!$I124:$U124,'Assessment results'!$I$18:$U$18,N$19),"")</f>
        <v/>
      </c>
      <c r="O123" s="90" t="str">
        <f>+IFERROR(AVERAGEIFS('Assessment results'!$I124:$U124,'Assessment results'!$I$18:$U$18,O$19),"")</f>
        <v/>
      </c>
      <c r="P123" s="90" t="str">
        <f>+IFERROR(AVERAGEIFS('Assessment results'!$I124:$U124,'Assessment results'!$I$18:$U$18,P$19),"")</f>
        <v/>
      </c>
      <c r="Q123" s="90" t="str">
        <f>+IFERROR(AVERAGEIFS('Assessment results'!$I124:$U124,'Assessment results'!$I$18:$U$18,Q$19),"")</f>
        <v/>
      </c>
      <c r="R123" s="90" t="str">
        <f>+IFERROR(AVERAGEIFS('Assessment results'!$I124:$U124,'Assessment results'!$I$18:$U$18,R$19),"")</f>
        <v/>
      </c>
      <c r="S123" s="95" t="str">
        <f>+IFERROR(AVERAGEIFS('Assessment results'!$I124:$U124,'Assessment results'!$I$18:$U$18,S$19),"")</f>
        <v/>
      </c>
      <c r="T123" s="90" t="str">
        <f>+IFERROR(AVERAGE('Assessment results'!$I124:$U124),"")</f>
        <v/>
      </c>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row>
    <row r="124" spans="1:44" s="4" customFormat="1" hidden="1" outlineLevel="1">
      <c r="A124" s="18"/>
      <c r="B124" s="87" t="str">
        <f>+IF('Assessment results'!C125="","",'Assessment results'!C125)</f>
        <v/>
      </c>
      <c r="C124" s="87" t="str">
        <f>+IF('Assessment results'!D125="","",'Assessment results'!D125)</f>
        <v/>
      </c>
      <c r="D124" s="91" t="str">
        <f>+IF('Assessment results'!E125="","",'Assessment results'!E125)</f>
        <v/>
      </c>
      <c r="E124" s="92" t="str">
        <f>+IF('Assessment results'!F125="","",'Assessment results'!F125)</f>
        <v/>
      </c>
      <c r="F124" s="93" t="str">
        <f>+IF('Assessment results'!G125="","",'Assessment results'!G125)</f>
        <v/>
      </c>
      <c r="G124" s="94" t="str">
        <f>+IF('Assessment results'!H125="","",'Assessment results'!H125)</f>
        <v/>
      </c>
      <c r="H124" s="90" t="str">
        <f>+IFERROR(AVERAGEIFS('Assessment results'!$I125:$U125,'Assessment results'!$I$18:$U$18,H$19),"")</f>
        <v/>
      </c>
      <c r="I124" s="90" t="str">
        <f>+IFERROR(AVERAGEIFS('Assessment results'!$I125:$U125,'Assessment results'!$I$18:$U$18,I$19),"")</f>
        <v/>
      </c>
      <c r="J124" s="90" t="str">
        <f>+IFERROR(AVERAGEIFS('Assessment results'!$I125:$U125,'Assessment results'!$I$18:$U$18,J$19),"")</f>
        <v/>
      </c>
      <c r="K124" s="90" t="str">
        <f>+IFERROR(AVERAGEIFS('Assessment results'!$I125:$U125,'Assessment results'!$I$18:$U$18,K$19),"")</f>
        <v/>
      </c>
      <c r="L124" s="90" t="str">
        <f>+IFERROR(AVERAGEIFS('Assessment results'!$I125:$U125,'Assessment results'!$I$18:$U$18,L$19),"")</f>
        <v/>
      </c>
      <c r="M124" s="90" t="str">
        <f>+IFERROR(AVERAGEIFS('Assessment results'!$I125:$U125,'Assessment results'!$I$18:$U$18,M$19),"")</f>
        <v/>
      </c>
      <c r="N124" s="90" t="str">
        <f>+IFERROR(AVERAGEIFS('Assessment results'!$I125:$U125,'Assessment results'!$I$18:$U$18,N$19),"")</f>
        <v/>
      </c>
      <c r="O124" s="90" t="str">
        <f>+IFERROR(AVERAGEIFS('Assessment results'!$I125:$U125,'Assessment results'!$I$18:$U$18,O$19),"")</f>
        <v/>
      </c>
      <c r="P124" s="90" t="str">
        <f>+IFERROR(AVERAGEIFS('Assessment results'!$I125:$U125,'Assessment results'!$I$18:$U$18,P$19),"")</f>
        <v/>
      </c>
      <c r="Q124" s="90" t="str">
        <f>+IFERROR(AVERAGEIFS('Assessment results'!$I125:$U125,'Assessment results'!$I$18:$U$18,Q$19),"")</f>
        <v/>
      </c>
      <c r="R124" s="90" t="str">
        <f>+IFERROR(AVERAGEIFS('Assessment results'!$I125:$U125,'Assessment results'!$I$18:$U$18,R$19),"")</f>
        <v/>
      </c>
      <c r="S124" s="95" t="str">
        <f>+IFERROR(AVERAGEIFS('Assessment results'!$I125:$U125,'Assessment results'!$I$18:$U$18,S$19),"")</f>
        <v/>
      </c>
      <c r="T124" s="90" t="str">
        <f>+IFERROR(AVERAGE('Assessment results'!$I125:$U125),"")</f>
        <v/>
      </c>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row>
    <row r="125" spans="1:44" s="4" customFormat="1" hidden="1" outlineLevel="1">
      <c r="A125" s="18"/>
      <c r="B125" s="87" t="str">
        <f>+IF('Assessment results'!C126="","",'Assessment results'!C126)</f>
        <v/>
      </c>
      <c r="C125" s="87" t="str">
        <f>+IF('Assessment results'!D126="","",'Assessment results'!D126)</f>
        <v/>
      </c>
      <c r="D125" s="91" t="str">
        <f>+IF('Assessment results'!E126="","",'Assessment results'!E126)</f>
        <v/>
      </c>
      <c r="E125" s="92" t="str">
        <f>+IF('Assessment results'!F126="","",'Assessment results'!F126)</f>
        <v/>
      </c>
      <c r="F125" s="93" t="str">
        <f>+IF('Assessment results'!G126="","",'Assessment results'!G126)</f>
        <v/>
      </c>
      <c r="G125" s="94" t="str">
        <f>+IF('Assessment results'!H126="","",'Assessment results'!H126)</f>
        <v/>
      </c>
      <c r="H125" s="90" t="str">
        <f>+IFERROR(AVERAGEIFS('Assessment results'!$I126:$U126,'Assessment results'!$I$18:$U$18,H$19),"")</f>
        <v/>
      </c>
      <c r="I125" s="90" t="str">
        <f>+IFERROR(AVERAGEIFS('Assessment results'!$I126:$U126,'Assessment results'!$I$18:$U$18,I$19),"")</f>
        <v/>
      </c>
      <c r="J125" s="90" t="str">
        <f>+IFERROR(AVERAGEIFS('Assessment results'!$I126:$U126,'Assessment results'!$I$18:$U$18,J$19),"")</f>
        <v/>
      </c>
      <c r="K125" s="90" t="str">
        <f>+IFERROR(AVERAGEIFS('Assessment results'!$I126:$U126,'Assessment results'!$I$18:$U$18,K$19),"")</f>
        <v/>
      </c>
      <c r="L125" s="90" t="str">
        <f>+IFERROR(AVERAGEIFS('Assessment results'!$I126:$U126,'Assessment results'!$I$18:$U$18,L$19),"")</f>
        <v/>
      </c>
      <c r="M125" s="90" t="str">
        <f>+IFERROR(AVERAGEIFS('Assessment results'!$I126:$U126,'Assessment results'!$I$18:$U$18,M$19),"")</f>
        <v/>
      </c>
      <c r="N125" s="90" t="str">
        <f>+IFERROR(AVERAGEIFS('Assessment results'!$I126:$U126,'Assessment results'!$I$18:$U$18,N$19),"")</f>
        <v/>
      </c>
      <c r="O125" s="90" t="str">
        <f>+IFERROR(AVERAGEIFS('Assessment results'!$I126:$U126,'Assessment results'!$I$18:$U$18,O$19),"")</f>
        <v/>
      </c>
      <c r="P125" s="90" t="str">
        <f>+IFERROR(AVERAGEIFS('Assessment results'!$I126:$U126,'Assessment results'!$I$18:$U$18,P$19),"")</f>
        <v/>
      </c>
      <c r="Q125" s="90" t="str">
        <f>+IFERROR(AVERAGEIFS('Assessment results'!$I126:$U126,'Assessment results'!$I$18:$U$18,Q$19),"")</f>
        <v/>
      </c>
      <c r="R125" s="90" t="str">
        <f>+IFERROR(AVERAGEIFS('Assessment results'!$I126:$U126,'Assessment results'!$I$18:$U$18,R$19),"")</f>
        <v/>
      </c>
      <c r="S125" s="95" t="str">
        <f>+IFERROR(AVERAGEIFS('Assessment results'!$I126:$U126,'Assessment results'!$I$18:$U$18,S$19),"")</f>
        <v/>
      </c>
      <c r="T125" s="90" t="str">
        <f>+IFERROR(AVERAGE('Assessment results'!$I126:$U126),"")</f>
        <v/>
      </c>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row>
    <row r="126" spans="1:44" s="4" customFormat="1" hidden="1" outlineLevel="1">
      <c r="A126" s="18"/>
      <c r="B126" s="87" t="str">
        <f>+IF('Assessment results'!C127="","",'Assessment results'!C127)</f>
        <v/>
      </c>
      <c r="C126" s="87" t="str">
        <f>+IF('Assessment results'!D127="","",'Assessment results'!D127)</f>
        <v/>
      </c>
      <c r="D126" s="91" t="str">
        <f>+IF('Assessment results'!E127="","",'Assessment results'!E127)</f>
        <v/>
      </c>
      <c r="E126" s="92" t="str">
        <f>+IF('Assessment results'!F127="","",'Assessment results'!F127)</f>
        <v/>
      </c>
      <c r="F126" s="93" t="str">
        <f>+IF('Assessment results'!G127="","",'Assessment results'!G127)</f>
        <v/>
      </c>
      <c r="G126" s="94" t="str">
        <f>+IF('Assessment results'!H127="","",'Assessment results'!H127)</f>
        <v/>
      </c>
      <c r="H126" s="90" t="str">
        <f>+IFERROR(AVERAGEIFS('Assessment results'!$I127:$U127,'Assessment results'!$I$18:$U$18,H$19),"")</f>
        <v/>
      </c>
      <c r="I126" s="90" t="str">
        <f>+IFERROR(AVERAGEIFS('Assessment results'!$I127:$U127,'Assessment results'!$I$18:$U$18,I$19),"")</f>
        <v/>
      </c>
      <c r="J126" s="90" t="str">
        <f>+IFERROR(AVERAGEIFS('Assessment results'!$I127:$U127,'Assessment results'!$I$18:$U$18,J$19),"")</f>
        <v/>
      </c>
      <c r="K126" s="90" t="str">
        <f>+IFERROR(AVERAGEIFS('Assessment results'!$I127:$U127,'Assessment results'!$I$18:$U$18,K$19),"")</f>
        <v/>
      </c>
      <c r="L126" s="90" t="str">
        <f>+IFERROR(AVERAGEIFS('Assessment results'!$I127:$U127,'Assessment results'!$I$18:$U$18,L$19),"")</f>
        <v/>
      </c>
      <c r="M126" s="90" t="str">
        <f>+IFERROR(AVERAGEIFS('Assessment results'!$I127:$U127,'Assessment results'!$I$18:$U$18,M$19),"")</f>
        <v/>
      </c>
      <c r="N126" s="90" t="str">
        <f>+IFERROR(AVERAGEIFS('Assessment results'!$I127:$U127,'Assessment results'!$I$18:$U$18,N$19),"")</f>
        <v/>
      </c>
      <c r="O126" s="90" t="str">
        <f>+IFERROR(AVERAGEIFS('Assessment results'!$I127:$U127,'Assessment results'!$I$18:$U$18,O$19),"")</f>
        <v/>
      </c>
      <c r="P126" s="90" t="str">
        <f>+IFERROR(AVERAGEIFS('Assessment results'!$I127:$U127,'Assessment results'!$I$18:$U$18,P$19),"")</f>
        <v/>
      </c>
      <c r="Q126" s="90" t="str">
        <f>+IFERROR(AVERAGEIFS('Assessment results'!$I127:$U127,'Assessment results'!$I$18:$U$18,Q$19),"")</f>
        <v/>
      </c>
      <c r="R126" s="90" t="str">
        <f>+IFERROR(AVERAGEIFS('Assessment results'!$I127:$U127,'Assessment results'!$I$18:$U$18,R$19),"")</f>
        <v/>
      </c>
      <c r="S126" s="95" t="str">
        <f>+IFERROR(AVERAGEIFS('Assessment results'!$I127:$U127,'Assessment results'!$I$18:$U$18,S$19),"")</f>
        <v/>
      </c>
      <c r="T126" s="90" t="str">
        <f>+IFERROR(AVERAGE('Assessment results'!$I127:$U127),"")</f>
        <v/>
      </c>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row>
    <row r="127" spans="1:44" s="4" customFormat="1" hidden="1" outlineLevel="1">
      <c r="A127" s="18"/>
      <c r="B127" s="87" t="str">
        <f>+IF('Assessment results'!C128="","",'Assessment results'!C128)</f>
        <v/>
      </c>
      <c r="C127" s="87" t="str">
        <f>+IF('Assessment results'!D128="","",'Assessment results'!D128)</f>
        <v/>
      </c>
      <c r="D127" s="91" t="str">
        <f>+IF('Assessment results'!E128="","",'Assessment results'!E128)</f>
        <v/>
      </c>
      <c r="E127" s="92" t="str">
        <f>+IF('Assessment results'!F128="","",'Assessment results'!F128)</f>
        <v/>
      </c>
      <c r="F127" s="93" t="str">
        <f>+IF('Assessment results'!G128="","",'Assessment results'!G128)</f>
        <v/>
      </c>
      <c r="G127" s="94" t="str">
        <f>+IF('Assessment results'!H128="","",'Assessment results'!H128)</f>
        <v/>
      </c>
      <c r="H127" s="90" t="str">
        <f>+IFERROR(AVERAGEIFS('Assessment results'!$I128:$U128,'Assessment results'!$I$18:$U$18,H$19),"")</f>
        <v/>
      </c>
      <c r="I127" s="90" t="str">
        <f>+IFERROR(AVERAGEIFS('Assessment results'!$I128:$U128,'Assessment results'!$I$18:$U$18,I$19),"")</f>
        <v/>
      </c>
      <c r="J127" s="90" t="str">
        <f>+IFERROR(AVERAGEIFS('Assessment results'!$I128:$U128,'Assessment results'!$I$18:$U$18,J$19),"")</f>
        <v/>
      </c>
      <c r="K127" s="90" t="str">
        <f>+IFERROR(AVERAGEIFS('Assessment results'!$I128:$U128,'Assessment results'!$I$18:$U$18,K$19),"")</f>
        <v/>
      </c>
      <c r="L127" s="90" t="str">
        <f>+IFERROR(AVERAGEIFS('Assessment results'!$I128:$U128,'Assessment results'!$I$18:$U$18,L$19),"")</f>
        <v/>
      </c>
      <c r="M127" s="90" t="str">
        <f>+IFERROR(AVERAGEIFS('Assessment results'!$I128:$U128,'Assessment results'!$I$18:$U$18,M$19),"")</f>
        <v/>
      </c>
      <c r="N127" s="90" t="str">
        <f>+IFERROR(AVERAGEIFS('Assessment results'!$I128:$U128,'Assessment results'!$I$18:$U$18,N$19),"")</f>
        <v/>
      </c>
      <c r="O127" s="90" t="str">
        <f>+IFERROR(AVERAGEIFS('Assessment results'!$I128:$U128,'Assessment results'!$I$18:$U$18,O$19),"")</f>
        <v/>
      </c>
      <c r="P127" s="90" t="str">
        <f>+IFERROR(AVERAGEIFS('Assessment results'!$I128:$U128,'Assessment results'!$I$18:$U$18,P$19),"")</f>
        <v/>
      </c>
      <c r="Q127" s="90" t="str">
        <f>+IFERROR(AVERAGEIFS('Assessment results'!$I128:$U128,'Assessment results'!$I$18:$U$18,Q$19),"")</f>
        <v/>
      </c>
      <c r="R127" s="90" t="str">
        <f>+IFERROR(AVERAGEIFS('Assessment results'!$I128:$U128,'Assessment results'!$I$18:$U$18,R$19),"")</f>
        <v/>
      </c>
      <c r="S127" s="95" t="str">
        <f>+IFERROR(AVERAGEIFS('Assessment results'!$I128:$U128,'Assessment results'!$I$18:$U$18,S$19),"")</f>
        <v/>
      </c>
      <c r="T127" s="90" t="str">
        <f>+IFERROR(AVERAGE('Assessment results'!$I128:$U128),"")</f>
        <v/>
      </c>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row>
    <row r="128" spans="1:44" s="4" customFormat="1" hidden="1" outlineLevel="1">
      <c r="A128" s="18"/>
      <c r="B128" s="87" t="str">
        <f>+IF('Assessment results'!C129="","",'Assessment results'!C129)</f>
        <v/>
      </c>
      <c r="C128" s="87" t="str">
        <f>+IF('Assessment results'!D129="","",'Assessment results'!D129)</f>
        <v/>
      </c>
      <c r="D128" s="91" t="str">
        <f>+IF('Assessment results'!E129="","",'Assessment results'!E129)</f>
        <v/>
      </c>
      <c r="E128" s="92" t="str">
        <f>+IF('Assessment results'!F129="","",'Assessment results'!F129)</f>
        <v/>
      </c>
      <c r="F128" s="93" t="str">
        <f>+IF('Assessment results'!G129="","",'Assessment results'!G129)</f>
        <v/>
      </c>
      <c r="G128" s="94" t="str">
        <f>+IF('Assessment results'!H129="","",'Assessment results'!H129)</f>
        <v/>
      </c>
      <c r="H128" s="90" t="str">
        <f>+IFERROR(AVERAGEIFS('Assessment results'!$I129:$U129,'Assessment results'!$I$18:$U$18,H$19),"")</f>
        <v/>
      </c>
      <c r="I128" s="90" t="str">
        <f>+IFERROR(AVERAGEIFS('Assessment results'!$I129:$U129,'Assessment results'!$I$18:$U$18,I$19),"")</f>
        <v/>
      </c>
      <c r="J128" s="90" t="str">
        <f>+IFERROR(AVERAGEIFS('Assessment results'!$I129:$U129,'Assessment results'!$I$18:$U$18,J$19),"")</f>
        <v/>
      </c>
      <c r="K128" s="90" t="str">
        <f>+IFERROR(AVERAGEIFS('Assessment results'!$I129:$U129,'Assessment results'!$I$18:$U$18,K$19),"")</f>
        <v/>
      </c>
      <c r="L128" s="90" t="str">
        <f>+IFERROR(AVERAGEIFS('Assessment results'!$I129:$U129,'Assessment results'!$I$18:$U$18,L$19),"")</f>
        <v/>
      </c>
      <c r="M128" s="90" t="str">
        <f>+IFERROR(AVERAGEIFS('Assessment results'!$I129:$U129,'Assessment results'!$I$18:$U$18,M$19),"")</f>
        <v/>
      </c>
      <c r="N128" s="90" t="str">
        <f>+IFERROR(AVERAGEIFS('Assessment results'!$I129:$U129,'Assessment results'!$I$18:$U$18,N$19),"")</f>
        <v/>
      </c>
      <c r="O128" s="90" t="str">
        <f>+IFERROR(AVERAGEIFS('Assessment results'!$I129:$U129,'Assessment results'!$I$18:$U$18,O$19),"")</f>
        <v/>
      </c>
      <c r="P128" s="90" t="str">
        <f>+IFERROR(AVERAGEIFS('Assessment results'!$I129:$U129,'Assessment results'!$I$18:$U$18,P$19),"")</f>
        <v/>
      </c>
      <c r="Q128" s="90" t="str">
        <f>+IFERROR(AVERAGEIFS('Assessment results'!$I129:$U129,'Assessment results'!$I$18:$U$18,Q$19),"")</f>
        <v/>
      </c>
      <c r="R128" s="90" t="str">
        <f>+IFERROR(AVERAGEIFS('Assessment results'!$I129:$U129,'Assessment results'!$I$18:$U$18,R$19),"")</f>
        <v/>
      </c>
      <c r="S128" s="95" t="str">
        <f>+IFERROR(AVERAGEIFS('Assessment results'!$I129:$U129,'Assessment results'!$I$18:$U$18,S$19),"")</f>
        <v/>
      </c>
      <c r="T128" s="90" t="str">
        <f>+IFERROR(AVERAGE('Assessment results'!$I129:$U129),"")</f>
        <v/>
      </c>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row>
    <row r="129" spans="1:44" s="4" customFormat="1" hidden="1" outlineLevel="1">
      <c r="A129" s="18"/>
      <c r="B129" s="87" t="str">
        <f>+IF('Assessment results'!C130="","",'Assessment results'!C130)</f>
        <v/>
      </c>
      <c r="C129" s="87" t="str">
        <f>+IF('Assessment results'!D130="","",'Assessment results'!D130)</f>
        <v/>
      </c>
      <c r="D129" s="91" t="str">
        <f>+IF('Assessment results'!E130="","",'Assessment results'!E130)</f>
        <v/>
      </c>
      <c r="E129" s="92" t="str">
        <f>+IF('Assessment results'!F130="","",'Assessment results'!F130)</f>
        <v/>
      </c>
      <c r="F129" s="93" t="str">
        <f>+IF('Assessment results'!G130="","",'Assessment results'!G130)</f>
        <v/>
      </c>
      <c r="G129" s="94" t="str">
        <f>+IF('Assessment results'!H130="","",'Assessment results'!H130)</f>
        <v/>
      </c>
      <c r="H129" s="90" t="str">
        <f>+IFERROR(AVERAGEIFS('Assessment results'!$I130:$U130,'Assessment results'!$I$18:$U$18,H$19),"")</f>
        <v/>
      </c>
      <c r="I129" s="90" t="str">
        <f>+IFERROR(AVERAGEIFS('Assessment results'!$I130:$U130,'Assessment results'!$I$18:$U$18,I$19),"")</f>
        <v/>
      </c>
      <c r="J129" s="90" t="str">
        <f>+IFERROR(AVERAGEIFS('Assessment results'!$I130:$U130,'Assessment results'!$I$18:$U$18,J$19),"")</f>
        <v/>
      </c>
      <c r="K129" s="90" t="str">
        <f>+IFERROR(AVERAGEIFS('Assessment results'!$I130:$U130,'Assessment results'!$I$18:$U$18,K$19),"")</f>
        <v/>
      </c>
      <c r="L129" s="90" t="str">
        <f>+IFERROR(AVERAGEIFS('Assessment results'!$I130:$U130,'Assessment results'!$I$18:$U$18,L$19),"")</f>
        <v/>
      </c>
      <c r="M129" s="90" t="str">
        <f>+IFERROR(AVERAGEIFS('Assessment results'!$I130:$U130,'Assessment results'!$I$18:$U$18,M$19),"")</f>
        <v/>
      </c>
      <c r="N129" s="90" t="str">
        <f>+IFERROR(AVERAGEIFS('Assessment results'!$I130:$U130,'Assessment results'!$I$18:$U$18,N$19),"")</f>
        <v/>
      </c>
      <c r="O129" s="90" t="str">
        <f>+IFERROR(AVERAGEIFS('Assessment results'!$I130:$U130,'Assessment results'!$I$18:$U$18,O$19),"")</f>
        <v/>
      </c>
      <c r="P129" s="90" t="str">
        <f>+IFERROR(AVERAGEIFS('Assessment results'!$I130:$U130,'Assessment results'!$I$18:$U$18,P$19),"")</f>
        <v/>
      </c>
      <c r="Q129" s="90" t="str">
        <f>+IFERROR(AVERAGEIFS('Assessment results'!$I130:$U130,'Assessment results'!$I$18:$U$18,Q$19),"")</f>
        <v/>
      </c>
      <c r="R129" s="90" t="str">
        <f>+IFERROR(AVERAGEIFS('Assessment results'!$I130:$U130,'Assessment results'!$I$18:$U$18,R$19),"")</f>
        <v/>
      </c>
      <c r="S129" s="95" t="str">
        <f>+IFERROR(AVERAGEIFS('Assessment results'!$I130:$U130,'Assessment results'!$I$18:$U$18,S$19),"")</f>
        <v/>
      </c>
      <c r="T129" s="90" t="str">
        <f>+IFERROR(AVERAGE('Assessment results'!$I130:$U130),"")</f>
        <v/>
      </c>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row>
    <row r="130" spans="1:44" s="4" customFormat="1" hidden="1" outlineLevel="1">
      <c r="A130" s="18"/>
      <c r="B130" s="87" t="str">
        <f>+IF('Assessment results'!C131="","",'Assessment results'!C131)</f>
        <v/>
      </c>
      <c r="C130" s="87" t="str">
        <f>+IF('Assessment results'!D131="","",'Assessment results'!D131)</f>
        <v/>
      </c>
      <c r="D130" s="91" t="str">
        <f>+IF('Assessment results'!E131="","",'Assessment results'!E131)</f>
        <v/>
      </c>
      <c r="E130" s="92" t="str">
        <f>+IF('Assessment results'!F131="","",'Assessment results'!F131)</f>
        <v/>
      </c>
      <c r="F130" s="93" t="str">
        <f>+IF('Assessment results'!G131="","",'Assessment results'!G131)</f>
        <v/>
      </c>
      <c r="G130" s="94" t="str">
        <f>+IF('Assessment results'!H131="","",'Assessment results'!H131)</f>
        <v/>
      </c>
      <c r="H130" s="90" t="str">
        <f>+IFERROR(AVERAGEIFS('Assessment results'!$I131:$U131,'Assessment results'!$I$18:$U$18,H$19),"")</f>
        <v/>
      </c>
      <c r="I130" s="90" t="str">
        <f>+IFERROR(AVERAGEIFS('Assessment results'!$I131:$U131,'Assessment results'!$I$18:$U$18,I$19),"")</f>
        <v/>
      </c>
      <c r="J130" s="90" t="str">
        <f>+IFERROR(AVERAGEIFS('Assessment results'!$I131:$U131,'Assessment results'!$I$18:$U$18,J$19),"")</f>
        <v/>
      </c>
      <c r="K130" s="90" t="str">
        <f>+IFERROR(AVERAGEIFS('Assessment results'!$I131:$U131,'Assessment results'!$I$18:$U$18,K$19),"")</f>
        <v/>
      </c>
      <c r="L130" s="90" t="str">
        <f>+IFERROR(AVERAGEIFS('Assessment results'!$I131:$U131,'Assessment results'!$I$18:$U$18,L$19),"")</f>
        <v/>
      </c>
      <c r="M130" s="90" t="str">
        <f>+IFERROR(AVERAGEIFS('Assessment results'!$I131:$U131,'Assessment results'!$I$18:$U$18,M$19),"")</f>
        <v/>
      </c>
      <c r="N130" s="90" t="str">
        <f>+IFERROR(AVERAGEIFS('Assessment results'!$I131:$U131,'Assessment results'!$I$18:$U$18,N$19),"")</f>
        <v/>
      </c>
      <c r="O130" s="90" t="str">
        <f>+IFERROR(AVERAGEIFS('Assessment results'!$I131:$U131,'Assessment results'!$I$18:$U$18,O$19),"")</f>
        <v/>
      </c>
      <c r="P130" s="90" t="str">
        <f>+IFERROR(AVERAGEIFS('Assessment results'!$I131:$U131,'Assessment results'!$I$18:$U$18,P$19),"")</f>
        <v/>
      </c>
      <c r="Q130" s="90" t="str">
        <f>+IFERROR(AVERAGEIFS('Assessment results'!$I131:$U131,'Assessment results'!$I$18:$U$18,Q$19),"")</f>
        <v/>
      </c>
      <c r="R130" s="90" t="str">
        <f>+IFERROR(AVERAGEIFS('Assessment results'!$I131:$U131,'Assessment results'!$I$18:$U$18,R$19),"")</f>
        <v/>
      </c>
      <c r="S130" s="95" t="str">
        <f>+IFERROR(AVERAGEIFS('Assessment results'!$I131:$U131,'Assessment results'!$I$18:$U$18,S$19),"")</f>
        <v/>
      </c>
      <c r="T130" s="90" t="str">
        <f>+IFERROR(AVERAGE('Assessment results'!$I131:$U131),"")</f>
        <v/>
      </c>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row>
    <row r="131" spans="1:44" s="4" customFormat="1" hidden="1" outlineLevel="1">
      <c r="A131" s="18"/>
      <c r="B131" s="87" t="str">
        <f>+IF('Assessment results'!C132="","",'Assessment results'!C132)</f>
        <v/>
      </c>
      <c r="C131" s="87" t="str">
        <f>+IF('Assessment results'!D132="","",'Assessment results'!D132)</f>
        <v/>
      </c>
      <c r="D131" s="91" t="str">
        <f>+IF('Assessment results'!E132="","",'Assessment results'!E132)</f>
        <v/>
      </c>
      <c r="E131" s="92" t="str">
        <f>+IF('Assessment results'!F132="","",'Assessment results'!F132)</f>
        <v/>
      </c>
      <c r="F131" s="93" t="str">
        <f>+IF('Assessment results'!G132="","",'Assessment results'!G132)</f>
        <v/>
      </c>
      <c r="G131" s="94" t="str">
        <f>+IF('Assessment results'!H132="","",'Assessment results'!H132)</f>
        <v/>
      </c>
      <c r="H131" s="90" t="str">
        <f>+IFERROR(AVERAGEIFS('Assessment results'!$I132:$U132,'Assessment results'!$I$18:$U$18,H$19),"")</f>
        <v/>
      </c>
      <c r="I131" s="90" t="str">
        <f>+IFERROR(AVERAGEIFS('Assessment results'!$I132:$U132,'Assessment results'!$I$18:$U$18,I$19),"")</f>
        <v/>
      </c>
      <c r="J131" s="90" t="str">
        <f>+IFERROR(AVERAGEIFS('Assessment results'!$I132:$U132,'Assessment results'!$I$18:$U$18,J$19),"")</f>
        <v/>
      </c>
      <c r="K131" s="90" t="str">
        <f>+IFERROR(AVERAGEIFS('Assessment results'!$I132:$U132,'Assessment results'!$I$18:$U$18,K$19),"")</f>
        <v/>
      </c>
      <c r="L131" s="90" t="str">
        <f>+IFERROR(AVERAGEIFS('Assessment results'!$I132:$U132,'Assessment results'!$I$18:$U$18,L$19),"")</f>
        <v/>
      </c>
      <c r="M131" s="90" t="str">
        <f>+IFERROR(AVERAGEIFS('Assessment results'!$I132:$U132,'Assessment results'!$I$18:$U$18,M$19),"")</f>
        <v/>
      </c>
      <c r="N131" s="90" t="str">
        <f>+IFERROR(AVERAGEIFS('Assessment results'!$I132:$U132,'Assessment results'!$I$18:$U$18,N$19),"")</f>
        <v/>
      </c>
      <c r="O131" s="90" t="str">
        <f>+IFERROR(AVERAGEIFS('Assessment results'!$I132:$U132,'Assessment results'!$I$18:$U$18,O$19),"")</f>
        <v/>
      </c>
      <c r="P131" s="90" t="str">
        <f>+IFERROR(AVERAGEIFS('Assessment results'!$I132:$U132,'Assessment results'!$I$18:$U$18,P$19),"")</f>
        <v/>
      </c>
      <c r="Q131" s="90" t="str">
        <f>+IFERROR(AVERAGEIFS('Assessment results'!$I132:$U132,'Assessment results'!$I$18:$U$18,Q$19),"")</f>
        <v/>
      </c>
      <c r="R131" s="90" t="str">
        <f>+IFERROR(AVERAGEIFS('Assessment results'!$I132:$U132,'Assessment results'!$I$18:$U$18,R$19),"")</f>
        <v/>
      </c>
      <c r="S131" s="95" t="str">
        <f>+IFERROR(AVERAGEIFS('Assessment results'!$I132:$U132,'Assessment results'!$I$18:$U$18,S$19),"")</f>
        <v/>
      </c>
      <c r="T131" s="90" t="str">
        <f>+IFERROR(AVERAGE('Assessment results'!$I132:$U132),"")</f>
        <v/>
      </c>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row>
    <row r="132" spans="1:44" s="4" customFormat="1" hidden="1" outlineLevel="1">
      <c r="A132" s="18"/>
      <c r="B132" s="87" t="str">
        <f>+IF('Assessment results'!C133="","",'Assessment results'!C133)</f>
        <v/>
      </c>
      <c r="C132" s="87" t="str">
        <f>+IF('Assessment results'!D133="","",'Assessment results'!D133)</f>
        <v/>
      </c>
      <c r="D132" s="91" t="str">
        <f>+IF('Assessment results'!E133="","",'Assessment results'!E133)</f>
        <v/>
      </c>
      <c r="E132" s="92" t="str">
        <f>+IF('Assessment results'!F133="","",'Assessment results'!F133)</f>
        <v/>
      </c>
      <c r="F132" s="93" t="str">
        <f>+IF('Assessment results'!G133="","",'Assessment results'!G133)</f>
        <v/>
      </c>
      <c r="G132" s="94" t="str">
        <f>+IF('Assessment results'!H133="","",'Assessment results'!H133)</f>
        <v/>
      </c>
      <c r="H132" s="90" t="str">
        <f>+IFERROR(AVERAGEIFS('Assessment results'!$I133:$U133,'Assessment results'!$I$18:$U$18,H$19),"")</f>
        <v/>
      </c>
      <c r="I132" s="90" t="str">
        <f>+IFERROR(AVERAGEIFS('Assessment results'!$I133:$U133,'Assessment results'!$I$18:$U$18,I$19),"")</f>
        <v/>
      </c>
      <c r="J132" s="90" t="str">
        <f>+IFERROR(AVERAGEIFS('Assessment results'!$I133:$U133,'Assessment results'!$I$18:$U$18,J$19),"")</f>
        <v/>
      </c>
      <c r="K132" s="90" t="str">
        <f>+IFERROR(AVERAGEIFS('Assessment results'!$I133:$U133,'Assessment results'!$I$18:$U$18,K$19),"")</f>
        <v/>
      </c>
      <c r="L132" s="90" t="str">
        <f>+IFERROR(AVERAGEIFS('Assessment results'!$I133:$U133,'Assessment results'!$I$18:$U$18,L$19),"")</f>
        <v/>
      </c>
      <c r="M132" s="90" t="str">
        <f>+IFERROR(AVERAGEIFS('Assessment results'!$I133:$U133,'Assessment results'!$I$18:$U$18,M$19),"")</f>
        <v/>
      </c>
      <c r="N132" s="90" t="str">
        <f>+IFERROR(AVERAGEIFS('Assessment results'!$I133:$U133,'Assessment results'!$I$18:$U$18,N$19),"")</f>
        <v/>
      </c>
      <c r="O132" s="90" t="str">
        <f>+IFERROR(AVERAGEIFS('Assessment results'!$I133:$U133,'Assessment results'!$I$18:$U$18,O$19),"")</f>
        <v/>
      </c>
      <c r="P132" s="90" t="str">
        <f>+IFERROR(AVERAGEIFS('Assessment results'!$I133:$U133,'Assessment results'!$I$18:$U$18,P$19),"")</f>
        <v/>
      </c>
      <c r="Q132" s="90" t="str">
        <f>+IFERROR(AVERAGEIFS('Assessment results'!$I133:$U133,'Assessment results'!$I$18:$U$18,Q$19),"")</f>
        <v/>
      </c>
      <c r="R132" s="90" t="str">
        <f>+IFERROR(AVERAGEIFS('Assessment results'!$I133:$U133,'Assessment results'!$I$18:$U$18,R$19),"")</f>
        <v/>
      </c>
      <c r="S132" s="95" t="str">
        <f>+IFERROR(AVERAGEIFS('Assessment results'!$I133:$U133,'Assessment results'!$I$18:$U$18,S$19),"")</f>
        <v/>
      </c>
      <c r="T132" s="90" t="str">
        <f>+IFERROR(AVERAGE('Assessment results'!$I133:$U133),"")</f>
        <v/>
      </c>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row>
    <row r="133" spans="1:44" s="4" customFormat="1" hidden="1" outlineLevel="1">
      <c r="A133" s="18"/>
      <c r="B133" s="87" t="str">
        <f>+IF('Assessment results'!C134="","",'Assessment results'!C134)</f>
        <v/>
      </c>
      <c r="C133" s="87" t="str">
        <f>+IF('Assessment results'!D134="","",'Assessment results'!D134)</f>
        <v/>
      </c>
      <c r="D133" s="91" t="str">
        <f>+IF('Assessment results'!E134="","",'Assessment results'!E134)</f>
        <v/>
      </c>
      <c r="E133" s="92" t="str">
        <f>+IF('Assessment results'!F134="","",'Assessment results'!F134)</f>
        <v/>
      </c>
      <c r="F133" s="93" t="str">
        <f>+IF('Assessment results'!G134="","",'Assessment results'!G134)</f>
        <v/>
      </c>
      <c r="G133" s="94" t="str">
        <f>+IF('Assessment results'!H134="","",'Assessment results'!H134)</f>
        <v/>
      </c>
      <c r="H133" s="90" t="str">
        <f>+IFERROR(AVERAGEIFS('Assessment results'!$I134:$U134,'Assessment results'!$I$18:$U$18,H$19),"")</f>
        <v/>
      </c>
      <c r="I133" s="90" t="str">
        <f>+IFERROR(AVERAGEIFS('Assessment results'!$I134:$U134,'Assessment results'!$I$18:$U$18,I$19),"")</f>
        <v/>
      </c>
      <c r="J133" s="90" t="str">
        <f>+IFERROR(AVERAGEIFS('Assessment results'!$I134:$U134,'Assessment results'!$I$18:$U$18,J$19),"")</f>
        <v/>
      </c>
      <c r="K133" s="90" t="str">
        <f>+IFERROR(AVERAGEIFS('Assessment results'!$I134:$U134,'Assessment results'!$I$18:$U$18,K$19),"")</f>
        <v/>
      </c>
      <c r="L133" s="90" t="str">
        <f>+IFERROR(AVERAGEIFS('Assessment results'!$I134:$U134,'Assessment results'!$I$18:$U$18,L$19),"")</f>
        <v/>
      </c>
      <c r="M133" s="90" t="str">
        <f>+IFERROR(AVERAGEIFS('Assessment results'!$I134:$U134,'Assessment results'!$I$18:$U$18,M$19),"")</f>
        <v/>
      </c>
      <c r="N133" s="90" t="str">
        <f>+IFERROR(AVERAGEIFS('Assessment results'!$I134:$U134,'Assessment results'!$I$18:$U$18,N$19),"")</f>
        <v/>
      </c>
      <c r="O133" s="90" t="str">
        <f>+IFERROR(AVERAGEIFS('Assessment results'!$I134:$U134,'Assessment results'!$I$18:$U$18,O$19),"")</f>
        <v/>
      </c>
      <c r="P133" s="90" t="str">
        <f>+IFERROR(AVERAGEIFS('Assessment results'!$I134:$U134,'Assessment results'!$I$18:$U$18,P$19),"")</f>
        <v/>
      </c>
      <c r="Q133" s="90" t="str">
        <f>+IFERROR(AVERAGEIFS('Assessment results'!$I134:$U134,'Assessment results'!$I$18:$U$18,Q$19),"")</f>
        <v/>
      </c>
      <c r="R133" s="90" t="str">
        <f>+IFERROR(AVERAGEIFS('Assessment results'!$I134:$U134,'Assessment results'!$I$18:$U$18,R$19),"")</f>
        <v/>
      </c>
      <c r="S133" s="95" t="str">
        <f>+IFERROR(AVERAGEIFS('Assessment results'!$I134:$U134,'Assessment results'!$I$18:$U$18,S$19),"")</f>
        <v/>
      </c>
      <c r="T133" s="90" t="str">
        <f>+IFERROR(AVERAGE('Assessment results'!$I134:$U134),"")</f>
        <v/>
      </c>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row>
    <row r="134" spans="1:44" s="4" customFormat="1" hidden="1" outlineLevel="1">
      <c r="A134" s="18"/>
      <c r="B134" s="87" t="str">
        <f>+IF('Assessment results'!C135="","",'Assessment results'!C135)</f>
        <v/>
      </c>
      <c r="C134" s="87" t="str">
        <f>+IF('Assessment results'!D135="","",'Assessment results'!D135)</f>
        <v/>
      </c>
      <c r="D134" s="91" t="str">
        <f>+IF('Assessment results'!E135="","",'Assessment results'!E135)</f>
        <v/>
      </c>
      <c r="E134" s="92" t="str">
        <f>+IF('Assessment results'!F135="","",'Assessment results'!F135)</f>
        <v/>
      </c>
      <c r="F134" s="93" t="str">
        <f>+IF('Assessment results'!G135="","",'Assessment results'!G135)</f>
        <v/>
      </c>
      <c r="G134" s="94" t="str">
        <f>+IF('Assessment results'!H135="","",'Assessment results'!H135)</f>
        <v/>
      </c>
      <c r="H134" s="90" t="str">
        <f>+IFERROR(AVERAGEIFS('Assessment results'!$I135:$U135,'Assessment results'!$I$18:$U$18,H$19),"")</f>
        <v/>
      </c>
      <c r="I134" s="90" t="str">
        <f>+IFERROR(AVERAGEIFS('Assessment results'!$I135:$U135,'Assessment results'!$I$18:$U$18,I$19),"")</f>
        <v/>
      </c>
      <c r="J134" s="90" t="str">
        <f>+IFERROR(AVERAGEIFS('Assessment results'!$I135:$U135,'Assessment results'!$I$18:$U$18,J$19),"")</f>
        <v/>
      </c>
      <c r="K134" s="90" t="str">
        <f>+IFERROR(AVERAGEIFS('Assessment results'!$I135:$U135,'Assessment results'!$I$18:$U$18,K$19),"")</f>
        <v/>
      </c>
      <c r="L134" s="90" t="str">
        <f>+IFERROR(AVERAGEIFS('Assessment results'!$I135:$U135,'Assessment results'!$I$18:$U$18,L$19),"")</f>
        <v/>
      </c>
      <c r="M134" s="90" t="str">
        <f>+IFERROR(AVERAGEIFS('Assessment results'!$I135:$U135,'Assessment results'!$I$18:$U$18,M$19),"")</f>
        <v/>
      </c>
      <c r="N134" s="90" t="str">
        <f>+IFERROR(AVERAGEIFS('Assessment results'!$I135:$U135,'Assessment results'!$I$18:$U$18,N$19),"")</f>
        <v/>
      </c>
      <c r="O134" s="90" t="str">
        <f>+IFERROR(AVERAGEIFS('Assessment results'!$I135:$U135,'Assessment results'!$I$18:$U$18,O$19),"")</f>
        <v/>
      </c>
      <c r="P134" s="90" t="str">
        <f>+IFERROR(AVERAGEIFS('Assessment results'!$I135:$U135,'Assessment results'!$I$18:$U$18,P$19),"")</f>
        <v/>
      </c>
      <c r="Q134" s="90" t="str">
        <f>+IFERROR(AVERAGEIFS('Assessment results'!$I135:$U135,'Assessment results'!$I$18:$U$18,Q$19),"")</f>
        <v/>
      </c>
      <c r="R134" s="90" t="str">
        <f>+IFERROR(AVERAGEIFS('Assessment results'!$I135:$U135,'Assessment results'!$I$18:$U$18,R$19),"")</f>
        <v/>
      </c>
      <c r="S134" s="95" t="str">
        <f>+IFERROR(AVERAGEIFS('Assessment results'!$I135:$U135,'Assessment results'!$I$18:$U$18,S$19),"")</f>
        <v/>
      </c>
      <c r="T134" s="90" t="str">
        <f>+IFERROR(AVERAGE('Assessment results'!$I135:$U135),"")</f>
        <v/>
      </c>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row>
    <row r="135" spans="1:44" s="4" customFormat="1" hidden="1" outlineLevel="1">
      <c r="A135" s="18"/>
      <c r="B135" s="87" t="str">
        <f>+IF('Assessment results'!C136="","",'Assessment results'!C136)</f>
        <v/>
      </c>
      <c r="C135" s="87" t="str">
        <f>+IF('Assessment results'!D136="","",'Assessment results'!D136)</f>
        <v/>
      </c>
      <c r="D135" s="91" t="str">
        <f>+IF('Assessment results'!E136="","",'Assessment results'!E136)</f>
        <v/>
      </c>
      <c r="E135" s="92" t="str">
        <f>+IF('Assessment results'!F136="","",'Assessment results'!F136)</f>
        <v/>
      </c>
      <c r="F135" s="93" t="str">
        <f>+IF('Assessment results'!G136="","",'Assessment results'!G136)</f>
        <v/>
      </c>
      <c r="G135" s="94" t="str">
        <f>+IF('Assessment results'!H136="","",'Assessment results'!H136)</f>
        <v/>
      </c>
      <c r="H135" s="90" t="str">
        <f>+IFERROR(AVERAGEIFS('Assessment results'!$I136:$U136,'Assessment results'!$I$18:$U$18,H$19),"")</f>
        <v/>
      </c>
      <c r="I135" s="90" t="str">
        <f>+IFERROR(AVERAGEIFS('Assessment results'!$I136:$U136,'Assessment results'!$I$18:$U$18,I$19),"")</f>
        <v/>
      </c>
      <c r="J135" s="90" t="str">
        <f>+IFERROR(AVERAGEIFS('Assessment results'!$I136:$U136,'Assessment results'!$I$18:$U$18,J$19),"")</f>
        <v/>
      </c>
      <c r="K135" s="90" t="str">
        <f>+IFERROR(AVERAGEIFS('Assessment results'!$I136:$U136,'Assessment results'!$I$18:$U$18,K$19),"")</f>
        <v/>
      </c>
      <c r="L135" s="90" t="str">
        <f>+IFERROR(AVERAGEIFS('Assessment results'!$I136:$U136,'Assessment results'!$I$18:$U$18,L$19),"")</f>
        <v/>
      </c>
      <c r="M135" s="90" t="str">
        <f>+IFERROR(AVERAGEIFS('Assessment results'!$I136:$U136,'Assessment results'!$I$18:$U$18,M$19),"")</f>
        <v/>
      </c>
      <c r="N135" s="90" t="str">
        <f>+IFERROR(AVERAGEIFS('Assessment results'!$I136:$U136,'Assessment results'!$I$18:$U$18,N$19),"")</f>
        <v/>
      </c>
      <c r="O135" s="90" t="str">
        <f>+IFERROR(AVERAGEIFS('Assessment results'!$I136:$U136,'Assessment results'!$I$18:$U$18,O$19),"")</f>
        <v/>
      </c>
      <c r="P135" s="90" t="str">
        <f>+IFERROR(AVERAGEIFS('Assessment results'!$I136:$U136,'Assessment results'!$I$18:$U$18,P$19),"")</f>
        <v/>
      </c>
      <c r="Q135" s="90" t="str">
        <f>+IFERROR(AVERAGEIFS('Assessment results'!$I136:$U136,'Assessment results'!$I$18:$U$18,Q$19),"")</f>
        <v/>
      </c>
      <c r="R135" s="90" t="str">
        <f>+IFERROR(AVERAGEIFS('Assessment results'!$I136:$U136,'Assessment results'!$I$18:$U$18,R$19),"")</f>
        <v/>
      </c>
      <c r="S135" s="95" t="str">
        <f>+IFERROR(AVERAGEIFS('Assessment results'!$I136:$U136,'Assessment results'!$I$18:$U$18,S$19),"")</f>
        <v/>
      </c>
      <c r="T135" s="90" t="str">
        <f>+IFERROR(AVERAGE('Assessment results'!$I136:$U136),"")</f>
        <v/>
      </c>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row>
    <row r="136" spans="1:44" s="4" customFormat="1" hidden="1" outlineLevel="1">
      <c r="A136" s="18"/>
      <c r="B136" s="87" t="str">
        <f>+IF('Assessment results'!C137="","",'Assessment results'!C137)</f>
        <v/>
      </c>
      <c r="C136" s="87" t="str">
        <f>+IF('Assessment results'!D137="","",'Assessment results'!D137)</f>
        <v/>
      </c>
      <c r="D136" s="91" t="str">
        <f>+IF('Assessment results'!E137="","",'Assessment results'!E137)</f>
        <v/>
      </c>
      <c r="E136" s="92" t="str">
        <f>+IF('Assessment results'!F137="","",'Assessment results'!F137)</f>
        <v/>
      </c>
      <c r="F136" s="93" t="str">
        <f>+IF('Assessment results'!G137="","",'Assessment results'!G137)</f>
        <v/>
      </c>
      <c r="G136" s="94" t="str">
        <f>+IF('Assessment results'!H137="","",'Assessment results'!H137)</f>
        <v/>
      </c>
      <c r="H136" s="90" t="str">
        <f>+IFERROR(AVERAGEIFS('Assessment results'!$I137:$U137,'Assessment results'!$I$18:$U$18,H$19),"")</f>
        <v/>
      </c>
      <c r="I136" s="90" t="str">
        <f>+IFERROR(AVERAGEIFS('Assessment results'!$I137:$U137,'Assessment results'!$I$18:$U$18,I$19),"")</f>
        <v/>
      </c>
      <c r="J136" s="90" t="str">
        <f>+IFERROR(AVERAGEIFS('Assessment results'!$I137:$U137,'Assessment results'!$I$18:$U$18,J$19),"")</f>
        <v/>
      </c>
      <c r="K136" s="90" t="str">
        <f>+IFERROR(AVERAGEIFS('Assessment results'!$I137:$U137,'Assessment results'!$I$18:$U$18,K$19),"")</f>
        <v/>
      </c>
      <c r="L136" s="90" t="str">
        <f>+IFERROR(AVERAGEIFS('Assessment results'!$I137:$U137,'Assessment results'!$I$18:$U$18,L$19),"")</f>
        <v/>
      </c>
      <c r="M136" s="90" t="str">
        <f>+IFERROR(AVERAGEIFS('Assessment results'!$I137:$U137,'Assessment results'!$I$18:$U$18,M$19),"")</f>
        <v/>
      </c>
      <c r="N136" s="90" t="str">
        <f>+IFERROR(AVERAGEIFS('Assessment results'!$I137:$U137,'Assessment results'!$I$18:$U$18,N$19),"")</f>
        <v/>
      </c>
      <c r="O136" s="90" t="str">
        <f>+IFERROR(AVERAGEIFS('Assessment results'!$I137:$U137,'Assessment results'!$I$18:$U$18,O$19),"")</f>
        <v/>
      </c>
      <c r="P136" s="90" t="str">
        <f>+IFERROR(AVERAGEIFS('Assessment results'!$I137:$U137,'Assessment results'!$I$18:$U$18,P$19),"")</f>
        <v/>
      </c>
      <c r="Q136" s="90" t="str">
        <f>+IFERROR(AVERAGEIFS('Assessment results'!$I137:$U137,'Assessment results'!$I$18:$U$18,Q$19),"")</f>
        <v/>
      </c>
      <c r="R136" s="90" t="str">
        <f>+IFERROR(AVERAGEIFS('Assessment results'!$I137:$U137,'Assessment results'!$I$18:$U$18,R$19),"")</f>
        <v/>
      </c>
      <c r="S136" s="95" t="str">
        <f>+IFERROR(AVERAGEIFS('Assessment results'!$I137:$U137,'Assessment results'!$I$18:$U$18,S$19),"")</f>
        <v/>
      </c>
      <c r="T136" s="90" t="str">
        <f>+IFERROR(AVERAGE('Assessment results'!$I137:$U137),"")</f>
        <v/>
      </c>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row>
    <row r="137" spans="1:44" s="4" customFormat="1" hidden="1" outlineLevel="1">
      <c r="A137" s="18"/>
      <c r="B137" s="87" t="str">
        <f>+IF('Assessment results'!C138="","",'Assessment results'!C138)</f>
        <v/>
      </c>
      <c r="C137" s="87" t="str">
        <f>+IF('Assessment results'!D138="","",'Assessment results'!D138)</f>
        <v/>
      </c>
      <c r="D137" s="91" t="str">
        <f>+IF('Assessment results'!E138="","",'Assessment results'!E138)</f>
        <v/>
      </c>
      <c r="E137" s="92" t="str">
        <f>+IF('Assessment results'!F138="","",'Assessment results'!F138)</f>
        <v/>
      </c>
      <c r="F137" s="93" t="str">
        <f>+IF('Assessment results'!G138="","",'Assessment results'!G138)</f>
        <v/>
      </c>
      <c r="G137" s="94" t="str">
        <f>+IF('Assessment results'!H138="","",'Assessment results'!H138)</f>
        <v/>
      </c>
      <c r="H137" s="90" t="str">
        <f>+IFERROR(AVERAGEIFS('Assessment results'!$I138:$U138,'Assessment results'!$I$18:$U$18,H$19),"")</f>
        <v/>
      </c>
      <c r="I137" s="90" t="str">
        <f>+IFERROR(AVERAGEIFS('Assessment results'!$I138:$U138,'Assessment results'!$I$18:$U$18,I$19),"")</f>
        <v/>
      </c>
      <c r="J137" s="90" t="str">
        <f>+IFERROR(AVERAGEIFS('Assessment results'!$I138:$U138,'Assessment results'!$I$18:$U$18,J$19),"")</f>
        <v/>
      </c>
      <c r="K137" s="90" t="str">
        <f>+IFERROR(AVERAGEIFS('Assessment results'!$I138:$U138,'Assessment results'!$I$18:$U$18,K$19),"")</f>
        <v/>
      </c>
      <c r="L137" s="90" t="str">
        <f>+IFERROR(AVERAGEIFS('Assessment results'!$I138:$U138,'Assessment results'!$I$18:$U$18,L$19),"")</f>
        <v/>
      </c>
      <c r="M137" s="90" t="str">
        <f>+IFERROR(AVERAGEIFS('Assessment results'!$I138:$U138,'Assessment results'!$I$18:$U$18,M$19),"")</f>
        <v/>
      </c>
      <c r="N137" s="90" t="str">
        <f>+IFERROR(AVERAGEIFS('Assessment results'!$I138:$U138,'Assessment results'!$I$18:$U$18,N$19),"")</f>
        <v/>
      </c>
      <c r="O137" s="90" t="str">
        <f>+IFERROR(AVERAGEIFS('Assessment results'!$I138:$U138,'Assessment results'!$I$18:$U$18,O$19),"")</f>
        <v/>
      </c>
      <c r="P137" s="90" t="str">
        <f>+IFERROR(AVERAGEIFS('Assessment results'!$I138:$U138,'Assessment results'!$I$18:$U$18,P$19),"")</f>
        <v/>
      </c>
      <c r="Q137" s="90" t="str">
        <f>+IFERROR(AVERAGEIFS('Assessment results'!$I138:$U138,'Assessment results'!$I$18:$U$18,Q$19),"")</f>
        <v/>
      </c>
      <c r="R137" s="90" t="str">
        <f>+IFERROR(AVERAGEIFS('Assessment results'!$I138:$U138,'Assessment results'!$I$18:$U$18,R$19),"")</f>
        <v/>
      </c>
      <c r="S137" s="95" t="str">
        <f>+IFERROR(AVERAGEIFS('Assessment results'!$I138:$U138,'Assessment results'!$I$18:$U$18,S$19),"")</f>
        <v/>
      </c>
      <c r="T137" s="90" t="str">
        <f>+IFERROR(AVERAGE('Assessment results'!$I138:$U138),"")</f>
        <v/>
      </c>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row>
    <row r="138" spans="1:44" s="4" customFormat="1" hidden="1" outlineLevel="1">
      <c r="A138" s="18"/>
      <c r="B138" s="87" t="str">
        <f>+IF('Assessment results'!C139="","",'Assessment results'!C139)</f>
        <v/>
      </c>
      <c r="C138" s="87" t="str">
        <f>+IF('Assessment results'!D139="","",'Assessment results'!D139)</f>
        <v/>
      </c>
      <c r="D138" s="91" t="str">
        <f>+IF('Assessment results'!E139="","",'Assessment results'!E139)</f>
        <v/>
      </c>
      <c r="E138" s="92" t="str">
        <f>+IF('Assessment results'!F139="","",'Assessment results'!F139)</f>
        <v/>
      </c>
      <c r="F138" s="93" t="str">
        <f>+IF('Assessment results'!G139="","",'Assessment results'!G139)</f>
        <v/>
      </c>
      <c r="G138" s="94" t="str">
        <f>+IF('Assessment results'!H139="","",'Assessment results'!H139)</f>
        <v/>
      </c>
      <c r="H138" s="90" t="str">
        <f>+IFERROR(AVERAGEIFS('Assessment results'!$I139:$U139,'Assessment results'!$I$18:$U$18,H$19),"")</f>
        <v/>
      </c>
      <c r="I138" s="90" t="str">
        <f>+IFERROR(AVERAGEIFS('Assessment results'!$I139:$U139,'Assessment results'!$I$18:$U$18,I$19),"")</f>
        <v/>
      </c>
      <c r="J138" s="90" t="str">
        <f>+IFERROR(AVERAGEIFS('Assessment results'!$I139:$U139,'Assessment results'!$I$18:$U$18,J$19),"")</f>
        <v/>
      </c>
      <c r="K138" s="90" t="str">
        <f>+IFERROR(AVERAGEIFS('Assessment results'!$I139:$U139,'Assessment results'!$I$18:$U$18,K$19),"")</f>
        <v/>
      </c>
      <c r="L138" s="90" t="str">
        <f>+IFERROR(AVERAGEIFS('Assessment results'!$I139:$U139,'Assessment results'!$I$18:$U$18,L$19),"")</f>
        <v/>
      </c>
      <c r="M138" s="90" t="str">
        <f>+IFERROR(AVERAGEIFS('Assessment results'!$I139:$U139,'Assessment results'!$I$18:$U$18,M$19),"")</f>
        <v/>
      </c>
      <c r="N138" s="90" t="str">
        <f>+IFERROR(AVERAGEIFS('Assessment results'!$I139:$U139,'Assessment results'!$I$18:$U$18,N$19),"")</f>
        <v/>
      </c>
      <c r="O138" s="90" t="str">
        <f>+IFERROR(AVERAGEIFS('Assessment results'!$I139:$U139,'Assessment results'!$I$18:$U$18,O$19),"")</f>
        <v/>
      </c>
      <c r="P138" s="90" t="str">
        <f>+IFERROR(AVERAGEIFS('Assessment results'!$I139:$U139,'Assessment results'!$I$18:$U$18,P$19),"")</f>
        <v/>
      </c>
      <c r="Q138" s="90" t="str">
        <f>+IFERROR(AVERAGEIFS('Assessment results'!$I139:$U139,'Assessment results'!$I$18:$U$18,Q$19),"")</f>
        <v/>
      </c>
      <c r="R138" s="90" t="str">
        <f>+IFERROR(AVERAGEIFS('Assessment results'!$I139:$U139,'Assessment results'!$I$18:$U$18,R$19),"")</f>
        <v/>
      </c>
      <c r="S138" s="95" t="str">
        <f>+IFERROR(AVERAGEIFS('Assessment results'!$I139:$U139,'Assessment results'!$I$18:$U$18,S$19),"")</f>
        <v/>
      </c>
      <c r="T138" s="90" t="str">
        <f>+IFERROR(AVERAGE('Assessment results'!$I139:$U139),"")</f>
        <v/>
      </c>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row>
    <row r="139" spans="1:44" s="4" customFormat="1" hidden="1" outlineLevel="1">
      <c r="A139" s="18"/>
      <c r="B139" s="87" t="str">
        <f>+IF('Assessment results'!C140="","",'Assessment results'!C140)</f>
        <v/>
      </c>
      <c r="C139" s="87" t="str">
        <f>+IF('Assessment results'!D140="","",'Assessment results'!D140)</f>
        <v/>
      </c>
      <c r="D139" s="91" t="str">
        <f>+IF('Assessment results'!E140="","",'Assessment results'!E140)</f>
        <v/>
      </c>
      <c r="E139" s="92" t="str">
        <f>+IF('Assessment results'!F140="","",'Assessment results'!F140)</f>
        <v/>
      </c>
      <c r="F139" s="93" t="str">
        <f>+IF('Assessment results'!G140="","",'Assessment results'!G140)</f>
        <v/>
      </c>
      <c r="G139" s="94" t="str">
        <f>+IF('Assessment results'!H140="","",'Assessment results'!H140)</f>
        <v/>
      </c>
      <c r="H139" s="90" t="str">
        <f>+IFERROR(AVERAGEIFS('Assessment results'!$I140:$U140,'Assessment results'!$I$18:$U$18,H$19),"")</f>
        <v/>
      </c>
      <c r="I139" s="90" t="str">
        <f>+IFERROR(AVERAGEIFS('Assessment results'!$I140:$U140,'Assessment results'!$I$18:$U$18,I$19),"")</f>
        <v/>
      </c>
      <c r="J139" s="90" t="str">
        <f>+IFERROR(AVERAGEIFS('Assessment results'!$I140:$U140,'Assessment results'!$I$18:$U$18,J$19),"")</f>
        <v/>
      </c>
      <c r="K139" s="90" t="str">
        <f>+IFERROR(AVERAGEIFS('Assessment results'!$I140:$U140,'Assessment results'!$I$18:$U$18,K$19),"")</f>
        <v/>
      </c>
      <c r="L139" s="90" t="str">
        <f>+IFERROR(AVERAGEIFS('Assessment results'!$I140:$U140,'Assessment results'!$I$18:$U$18,L$19),"")</f>
        <v/>
      </c>
      <c r="M139" s="90" t="str">
        <f>+IFERROR(AVERAGEIFS('Assessment results'!$I140:$U140,'Assessment results'!$I$18:$U$18,M$19),"")</f>
        <v/>
      </c>
      <c r="N139" s="90" t="str">
        <f>+IFERROR(AVERAGEIFS('Assessment results'!$I140:$U140,'Assessment results'!$I$18:$U$18,N$19),"")</f>
        <v/>
      </c>
      <c r="O139" s="90" t="str">
        <f>+IFERROR(AVERAGEIFS('Assessment results'!$I140:$U140,'Assessment results'!$I$18:$U$18,O$19),"")</f>
        <v/>
      </c>
      <c r="P139" s="90" t="str">
        <f>+IFERROR(AVERAGEIFS('Assessment results'!$I140:$U140,'Assessment results'!$I$18:$U$18,P$19),"")</f>
        <v/>
      </c>
      <c r="Q139" s="90" t="str">
        <f>+IFERROR(AVERAGEIFS('Assessment results'!$I140:$U140,'Assessment results'!$I$18:$U$18,Q$19),"")</f>
        <v/>
      </c>
      <c r="R139" s="90" t="str">
        <f>+IFERROR(AVERAGEIFS('Assessment results'!$I140:$U140,'Assessment results'!$I$18:$U$18,R$19),"")</f>
        <v/>
      </c>
      <c r="S139" s="95" t="str">
        <f>+IFERROR(AVERAGEIFS('Assessment results'!$I140:$U140,'Assessment results'!$I$18:$U$18,S$19),"")</f>
        <v/>
      </c>
      <c r="T139" s="90" t="str">
        <f>+IFERROR(AVERAGE('Assessment results'!$I140:$U140),"")</f>
        <v/>
      </c>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row>
    <row r="140" spans="1:44" s="4" customFormat="1" hidden="1" outlineLevel="1">
      <c r="A140" s="18"/>
      <c r="B140" s="87" t="str">
        <f>+IF('Assessment results'!C141="","",'Assessment results'!C141)</f>
        <v/>
      </c>
      <c r="C140" s="87" t="str">
        <f>+IF('Assessment results'!D141="","",'Assessment results'!D141)</f>
        <v/>
      </c>
      <c r="D140" s="91" t="str">
        <f>+IF('Assessment results'!E141="","",'Assessment results'!E141)</f>
        <v/>
      </c>
      <c r="E140" s="92" t="str">
        <f>+IF('Assessment results'!F141="","",'Assessment results'!F141)</f>
        <v/>
      </c>
      <c r="F140" s="93" t="str">
        <f>+IF('Assessment results'!G141="","",'Assessment results'!G141)</f>
        <v/>
      </c>
      <c r="G140" s="94" t="str">
        <f>+IF('Assessment results'!H141="","",'Assessment results'!H141)</f>
        <v/>
      </c>
      <c r="H140" s="90" t="str">
        <f>+IFERROR(AVERAGEIFS('Assessment results'!$I141:$U141,'Assessment results'!$I$18:$U$18,H$19),"")</f>
        <v/>
      </c>
      <c r="I140" s="90" t="str">
        <f>+IFERROR(AVERAGEIFS('Assessment results'!$I141:$U141,'Assessment results'!$I$18:$U$18,I$19),"")</f>
        <v/>
      </c>
      <c r="J140" s="90" t="str">
        <f>+IFERROR(AVERAGEIFS('Assessment results'!$I141:$U141,'Assessment results'!$I$18:$U$18,J$19),"")</f>
        <v/>
      </c>
      <c r="K140" s="90" t="str">
        <f>+IFERROR(AVERAGEIFS('Assessment results'!$I141:$U141,'Assessment results'!$I$18:$U$18,K$19),"")</f>
        <v/>
      </c>
      <c r="L140" s="90" t="str">
        <f>+IFERROR(AVERAGEIFS('Assessment results'!$I141:$U141,'Assessment results'!$I$18:$U$18,L$19),"")</f>
        <v/>
      </c>
      <c r="M140" s="90" t="str">
        <f>+IFERROR(AVERAGEIFS('Assessment results'!$I141:$U141,'Assessment results'!$I$18:$U$18,M$19),"")</f>
        <v/>
      </c>
      <c r="N140" s="90" t="str">
        <f>+IFERROR(AVERAGEIFS('Assessment results'!$I141:$U141,'Assessment results'!$I$18:$U$18,N$19),"")</f>
        <v/>
      </c>
      <c r="O140" s="90" t="str">
        <f>+IFERROR(AVERAGEIFS('Assessment results'!$I141:$U141,'Assessment results'!$I$18:$U$18,O$19),"")</f>
        <v/>
      </c>
      <c r="P140" s="90" t="str">
        <f>+IFERROR(AVERAGEIFS('Assessment results'!$I141:$U141,'Assessment results'!$I$18:$U$18,P$19),"")</f>
        <v/>
      </c>
      <c r="Q140" s="90" t="str">
        <f>+IFERROR(AVERAGEIFS('Assessment results'!$I141:$U141,'Assessment results'!$I$18:$U$18,Q$19),"")</f>
        <v/>
      </c>
      <c r="R140" s="90" t="str">
        <f>+IFERROR(AVERAGEIFS('Assessment results'!$I141:$U141,'Assessment results'!$I$18:$U$18,R$19),"")</f>
        <v/>
      </c>
      <c r="S140" s="95" t="str">
        <f>+IFERROR(AVERAGEIFS('Assessment results'!$I141:$U141,'Assessment results'!$I$18:$U$18,S$19),"")</f>
        <v/>
      </c>
      <c r="T140" s="90" t="str">
        <f>+IFERROR(AVERAGE('Assessment results'!$I141:$U141),"")</f>
        <v/>
      </c>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row>
    <row r="141" spans="1:44" s="4" customFormat="1" hidden="1" outlineLevel="1">
      <c r="A141" s="18"/>
      <c r="B141" s="87" t="str">
        <f>+IF('Assessment results'!C142="","",'Assessment results'!C142)</f>
        <v/>
      </c>
      <c r="C141" s="87" t="str">
        <f>+IF('Assessment results'!D142="","",'Assessment results'!D142)</f>
        <v/>
      </c>
      <c r="D141" s="91" t="str">
        <f>+IF('Assessment results'!E142="","",'Assessment results'!E142)</f>
        <v/>
      </c>
      <c r="E141" s="92" t="str">
        <f>+IF('Assessment results'!F142="","",'Assessment results'!F142)</f>
        <v/>
      </c>
      <c r="F141" s="93" t="str">
        <f>+IF('Assessment results'!G142="","",'Assessment results'!G142)</f>
        <v/>
      </c>
      <c r="G141" s="94" t="str">
        <f>+IF('Assessment results'!H142="","",'Assessment results'!H142)</f>
        <v/>
      </c>
      <c r="H141" s="90" t="str">
        <f>+IFERROR(AVERAGEIFS('Assessment results'!$I142:$U142,'Assessment results'!$I$18:$U$18,H$19),"")</f>
        <v/>
      </c>
      <c r="I141" s="90" t="str">
        <f>+IFERROR(AVERAGEIFS('Assessment results'!$I142:$U142,'Assessment results'!$I$18:$U$18,I$19),"")</f>
        <v/>
      </c>
      <c r="J141" s="90" t="str">
        <f>+IFERROR(AVERAGEIFS('Assessment results'!$I142:$U142,'Assessment results'!$I$18:$U$18,J$19),"")</f>
        <v/>
      </c>
      <c r="K141" s="90" t="str">
        <f>+IFERROR(AVERAGEIFS('Assessment results'!$I142:$U142,'Assessment results'!$I$18:$U$18,K$19),"")</f>
        <v/>
      </c>
      <c r="L141" s="90" t="str">
        <f>+IFERROR(AVERAGEIFS('Assessment results'!$I142:$U142,'Assessment results'!$I$18:$U$18,L$19),"")</f>
        <v/>
      </c>
      <c r="M141" s="90" t="str">
        <f>+IFERROR(AVERAGEIFS('Assessment results'!$I142:$U142,'Assessment results'!$I$18:$U$18,M$19),"")</f>
        <v/>
      </c>
      <c r="N141" s="90" t="str">
        <f>+IFERROR(AVERAGEIFS('Assessment results'!$I142:$U142,'Assessment results'!$I$18:$U$18,N$19),"")</f>
        <v/>
      </c>
      <c r="O141" s="90" t="str">
        <f>+IFERROR(AVERAGEIFS('Assessment results'!$I142:$U142,'Assessment results'!$I$18:$U$18,O$19),"")</f>
        <v/>
      </c>
      <c r="P141" s="90" t="str">
        <f>+IFERROR(AVERAGEIFS('Assessment results'!$I142:$U142,'Assessment results'!$I$18:$U$18,P$19),"")</f>
        <v/>
      </c>
      <c r="Q141" s="90" t="str">
        <f>+IFERROR(AVERAGEIFS('Assessment results'!$I142:$U142,'Assessment results'!$I$18:$U$18,Q$19),"")</f>
        <v/>
      </c>
      <c r="R141" s="90" t="str">
        <f>+IFERROR(AVERAGEIFS('Assessment results'!$I142:$U142,'Assessment results'!$I$18:$U$18,R$19),"")</f>
        <v/>
      </c>
      <c r="S141" s="95" t="str">
        <f>+IFERROR(AVERAGEIFS('Assessment results'!$I142:$U142,'Assessment results'!$I$18:$U$18,S$19),"")</f>
        <v/>
      </c>
      <c r="T141" s="90" t="str">
        <f>+IFERROR(AVERAGE('Assessment results'!$I142:$U142),"")</f>
        <v/>
      </c>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row>
    <row r="142" spans="1:44" s="4" customFormat="1" hidden="1" outlineLevel="1">
      <c r="A142" s="18"/>
      <c r="B142" s="87" t="str">
        <f>+IF('Assessment results'!C143="","",'Assessment results'!C143)</f>
        <v/>
      </c>
      <c r="C142" s="87" t="str">
        <f>+IF('Assessment results'!D143="","",'Assessment results'!D143)</f>
        <v/>
      </c>
      <c r="D142" s="91" t="str">
        <f>+IF('Assessment results'!E143="","",'Assessment results'!E143)</f>
        <v/>
      </c>
      <c r="E142" s="92" t="str">
        <f>+IF('Assessment results'!F143="","",'Assessment results'!F143)</f>
        <v/>
      </c>
      <c r="F142" s="93" t="str">
        <f>+IF('Assessment results'!G143="","",'Assessment results'!G143)</f>
        <v/>
      </c>
      <c r="G142" s="94" t="str">
        <f>+IF('Assessment results'!H143="","",'Assessment results'!H143)</f>
        <v/>
      </c>
      <c r="H142" s="90" t="str">
        <f>+IFERROR(AVERAGEIFS('Assessment results'!$I143:$U143,'Assessment results'!$I$18:$U$18,H$19),"")</f>
        <v/>
      </c>
      <c r="I142" s="90" t="str">
        <f>+IFERROR(AVERAGEIFS('Assessment results'!$I143:$U143,'Assessment results'!$I$18:$U$18,I$19),"")</f>
        <v/>
      </c>
      <c r="J142" s="90" t="str">
        <f>+IFERROR(AVERAGEIFS('Assessment results'!$I143:$U143,'Assessment results'!$I$18:$U$18,J$19),"")</f>
        <v/>
      </c>
      <c r="K142" s="90" t="str">
        <f>+IFERROR(AVERAGEIFS('Assessment results'!$I143:$U143,'Assessment results'!$I$18:$U$18,K$19),"")</f>
        <v/>
      </c>
      <c r="L142" s="90" t="str">
        <f>+IFERROR(AVERAGEIFS('Assessment results'!$I143:$U143,'Assessment results'!$I$18:$U$18,L$19),"")</f>
        <v/>
      </c>
      <c r="M142" s="90" t="str">
        <f>+IFERROR(AVERAGEIFS('Assessment results'!$I143:$U143,'Assessment results'!$I$18:$U$18,M$19),"")</f>
        <v/>
      </c>
      <c r="N142" s="90" t="str">
        <f>+IFERROR(AVERAGEIFS('Assessment results'!$I143:$U143,'Assessment results'!$I$18:$U$18,N$19),"")</f>
        <v/>
      </c>
      <c r="O142" s="90" t="str">
        <f>+IFERROR(AVERAGEIFS('Assessment results'!$I143:$U143,'Assessment results'!$I$18:$U$18,O$19),"")</f>
        <v/>
      </c>
      <c r="P142" s="90" t="str">
        <f>+IFERROR(AVERAGEIFS('Assessment results'!$I143:$U143,'Assessment results'!$I$18:$U$18,P$19),"")</f>
        <v/>
      </c>
      <c r="Q142" s="90" t="str">
        <f>+IFERROR(AVERAGEIFS('Assessment results'!$I143:$U143,'Assessment results'!$I$18:$U$18,Q$19),"")</f>
        <v/>
      </c>
      <c r="R142" s="90" t="str">
        <f>+IFERROR(AVERAGEIFS('Assessment results'!$I143:$U143,'Assessment results'!$I$18:$U$18,R$19),"")</f>
        <v/>
      </c>
      <c r="S142" s="95" t="str">
        <f>+IFERROR(AVERAGEIFS('Assessment results'!$I143:$U143,'Assessment results'!$I$18:$U$18,S$19),"")</f>
        <v/>
      </c>
      <c r="T142" s="90" t="str">
        <f>+IFERROR(AVERAGE('Assessment results'!$I143:$U143),"")</f>
        <v/>
      </c>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row>
    <row r="143" spans="1:44" s="4" customFormat="1" hidden="1" outlineLevel="1">
      <c r="A143" s="18"/>
      <c r="B143" s="87" t="str">
        <f>+IF('Assessment results'!C144="","",'Assessment results'!C144)</f>
        <v/>
      </c>
      <c r="C143" s="87" t="str">
        <f>+IF('Assessment results'!D144="","",'Assessment results'!D144)</f>
        <v/>
      </c>
      <c r="D143" s="91" t="str">
        <f>+IF('Assessment results'!E144="","",'Assessment results'!E144)</f>
        <v/>
      </c>
      <c r="E143" s="92" t="str">
        <f>+IF('Assessment results'!F144="","",'Assessment results'!F144)</f>
        <v/>
      </c>
      <c r="F143" s="93" t="str">
        <f>+IF('Assessment results'!G144="","",'Assessment results'!G144)</f>
        <v/>
      </c>
      <c r="G143" s="94" t="str">
        <f>+IF('Assessment results'!H144="","",'Assessment results'!H144)</f>
        <v/>
      </c>
      <c r="H143" s="90" t="str">
        <f>+IFERROR(AVERAGEIFS('Assessment results'!$I144:$U144,'Assessment results'!$I$18:$U$18,H$19),"")</f>
        <v/>
      </c>
      <c r="I143" s="90" t="str">
        <f>+IFERROR(AVERAGEIFS('Assessment results'!$I144:$U144,'Assessment results'!$I$18:$U$18,I$19),"")</f>
        <v/>
      </c>
      <c r="J143" s="90" t="str">
        <f>+IFERROR(AVERAGEIFS('Assessment results'!$I144:$U144,'Assessment results'!$I$18:$U$18,J$19),"")</f>
        <v/>
      </c>
      <c r="K143" s="90" t="str">
        <f>+IFERROR(AVERAGEIFS('Assessment results'!$I144:$U144,'Assessment results'!$I$18:$U$18,K$19),"")</f>
        <v/>
      </c>
      <c r="L143" s="90" t="str">
        <f>+IFERROR(AVERAGEIFS('Assessment results'!$I144:$U144,'Assessment results'!$I$18:$U$18,L$19),"")</f>
        <v/>
      </c>
      <c r="M143" s="90" t="str">
        <f>+IFERROR(AVERAGEIFS('Assessment results'!$I144:$U144,'Assessment results'!$I$18:$U$18,M$19),"")</f>
        <v/>
      </c>
      <c r="N143" s="90" t="str">
        <f>+IFERROR(AVERAGEIFS('Assessment results'!$I144:$U144,'Assessment results'!$I$18:$U$18,N$19),"")</f>
        <v/>
      </c>
      <c r="O143" s="90" t="str">
        <f>+IFERROR(AVERAGEIFS('Assessment results'!$I144:$U144,'Assessment results'!$I$18:$U$18,O$19),"")</f>
        <v/>
      </c>
      <c r="P143" s="90" t="str">
        <f>+IFERROR(AVERAGEIFS('Assessment results'!$I144:$U144,'Assessment results'!$I$18:$U$18,P$19),"")</f>
        <v/>
      </c>
      <c r="Q143" s="90" t="str">
        <f>+IFERROR(AVERAGEIFS('Assessment results'!$I144:$U144,'Assessment results'!$I$18:$U$18,Q$19),"")</f>
        <v/>
      </c>
      <c r="R143" s="90" t="str">
        <f>+IFERROR(AVERAGEIFS('Assessment results'!$I144:$U144,'Assessment results'!$I$18:$U$18,R$19),"")</f>
        <v/>
      </c>
      <c r="S143" s="95" t="str">
        <f>+IFERROR(AVERAGEIFS('Assessment results'!$I144:$U144,'Assessment results'!$I$18:$U$18,S$19),"")</f>
        <v/>
      </c>
      <c r="T143" s="90" t="str">
        <f>+IFERROR(AVERAGE('Assessment results'!$I144:$U144),"")</f>
        <v/>
      </c>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row>
    <row r="144" spans="1:44" s="4" customFormat="1" hidden="1" outlineLevel="1">
      <c r="A144" s="18"/>
      <c r="B144" s="87" t="str">
        <f>+IF('Assessment results'!C145="","",'Assessment results'!C145)</f>
        <v/>
      </c>
      <c r="C144" s="87" t="str">
        <f>+IF('Assessment results'!D145="","",'Assessment results'!D145)</f>
        <v/>
      </c>
      <c r="D144" s="91" t="str">
        <f>+IF('Assessment results'!E145="","",'Assessment results'!E145)</f>
        <v/>
      </c>
      <c r="E144" s="92" t="str">
        <f>+IF('Assessment results'!F145="","",'Assessment results'!F145)</f>
        <v/>
      </c>
      <c r="F144" s="93" t="str">
        <f>+IF('Assessment results'!G145="","",'Assessment results'!G145)</f>
        <v/>
      </c>
      <c r="G144" s="94" t="str">
        <f>+IF('Assessment results'!H145="","",'Assessment results'!H145)</f>
        <v/>
      </c>
      <c r="H144" s="90" t="str">
        <f>+IFERROR(AVERAGEIFS('Assessment results'!$I145:$U145,'Assessment results'!$I$18:$U$18,H$19),"")</f>
        <v/>
      </c>
      <c r="I144" s="90" t="str">
        <f>+IFERROR(AVERAGEIFS('Assessment results'!$I145:$U145,'Assessment results'!$I$18:$U$18,I$19),"")</f>
        <v/>
      </c>
      <c r="J144" s="90" t="str">
        <f>+IFERROR(AVERAGEIFS('Assessment results'!$I145:$U145,'Assessment results'!$I$18:$U$18,J$19),"")</f>
        <v/>
      </c>
      <c r="K144" s="90" t="str">
        <f>+IFERROR(AVERAGEIFS('Assessment results'!$I145:$U145,'Assessment results'!$I$18:$U$18,K$19),"")</f>
        <v/>
      </c>
      <c r="L144" s="90" t="str">
        <f>+IFERROR(AVERAGEIFS('Assessment results'!$I145:$U145,'Assessment results'!$I$18:$U$18,L$19),"")</f>
        <v/>
      </c>
      <c r="M144" s="90" t="str">
        <f>+IFERROR(AVERAGEIFS('Assessment results'!$I145:$U145,'Assessment results'!$I$18:$U$18,M$19),"")</f>
        <v/>
      </c>
      <c r="N144" s="90" t="str">
        <f>+IFERROR(AVERAGEIFS('Assessment results'!$I145:$U145,'Assessment results'!$I$18:$U$18,N$19),"")</f>
        <v/>
      </c>
      <c r="O144" s="90" t="str">
        <f>+IFERROR(AVERAGEIFS('Assessment results'!$I145:$U145,'Assessment results'!$I$18:$U$18,O$19),"")</f>
        <v/>
      </c>
      <c r="P144" s="90" t="str">
        <f>+IFERROR(AVERAGEIFS('Assessment results'!$I145:$U145,'Assessment results'!$I$18:$U$18,P$19),"")</f>
        <v/>
      </c>
      <c r="Q144" s="90" t="str">
        <f>+IFERROR(AVERAGEIFS('Assessment results'!$I145:$U145,'Assessment results'!$I$18:$U$18,Q$19),"")</f>
        <v/>
      </c>
      <c r="R144" s="90" t="str">
        <f>+IFERROR(AVERAGEIFS('Assessment results'!$I145:$U145,'Assessment results'!$I$18:$U$18,R$19),"")</f>
        <v/>
      </c>
      <c r="S144" s="95" t="str">
        <f>+IFERROR(AVERAGEIFS('Assessment results'!$I145:$U145,'Assessment results'!$I$18:$U$18,S$19),"")</f>
        <v/>
      </c>
      <c r="T144" s="90" t="str">
        <f>+IFERROR(AVERAGE('Assessment results'!$I145:$U145),"")</f>
        <v/>
      </c>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row>
    <row r="145" spans="1:44" s="4" customFormat="1" hidden="1" outlineLevel="1">
      <c r="A145" s="18"/>
      <c r="B145" s="87" t="str">
        <f>+IF('Assessment results'!C146="","",'Assessment results'!C146)</f>
        <v/>
      </c>
      <c r="C145" s="87" t="str">
        <f>+IF('Assessment results'!D146="","",'Assessment results'!D146)</f>
        <v/>
      </c>
      <c r="D145" s="91" t="str">
        <f>+IF('Assessment results'!E146="","",'Assessment results'!E146)</f>
        <v/>
      </c>
      <c r="E145" s="92" t="str">
        <f>+IF('Assessment results'!F146="","",'Assessment results'!F146)</f>
        <v/>
      </c>
      <c r="F145" s="93" t="str">
        <f>+IF('Assessment results'!G146="","",'Assessment results'!G146)</f>
        <v/>
      </c>
      <c r="G145" s="94" t="str">
        <f>+IF('Assessment results'!H146="","",'Assessment results'!H146)</f>
        <v/>
      </c>
      <c r="H145" s="90" t="str">
        <f>+IFERROR(AVERAGEIFS('Assessment results'!$I146:$U146,'Assessment results'!$I$18:$U$18,H$19),"")</f>
        <v/>
      </c>
      <c r="I145" s="90" t="str">
        <f>+IFERROR(AVERAGEIFS('Assessment results'!$I146:$U146,'Assessment results'!$I$18:$U$18,I$19),"")</f>
        <v/>
      </c>
      <c r="J145" s="90" t="str">
        <f>+IFERROR(AVERAGEIFS('Assessment results'!$I146:$U146,'Assessment results'!$I$18:$U$18,J$19),"")</f>
        <v/>
      </c>
      <c r="K145" s="90" t="str">
        <f>+IFERROR(AVERAGEIFS('Assessment results'!$I146:$U146,'Assessment results'!$I$18:$U$18,K$19),"")</f>
        <v/>
      </c>
      <c r="L145" s="90" t="str">
        <f>+IFERROR(AVERAGEIFS('Assessment results'!$I146:$U146,'Assessment results'!$I$18:$U$18,L$19),"")</f>
        <v/>
      </c>
      <c r="M145" s="90" t="str">
        <f>+IFERROR(AVERAGEIFS('Assessment results'!$I146:$U146,'Assessment results'!$I$18:$U$18,M$19),"")</f>
        <v/>
      </c>
      <c r="N145" s="90" t="str">
        <f>+IFERROR(AVERAGEIFS('Assessment results'!$I146:$U146,'Assessment results'!$I$18:$U$18,N$19),"")</f>
        <v/>
      </c>
      <c r="O145" s="90" t="str">
        <f>+IFERROR(AVERAGEIFS('Assessment results'!$I146:$U146,'Assessment results'!$I$18:$U$18,O$19),"")</f>
        <v/>
      </c>
      <c r="P145" s="90" t="str">
        <f>+IFERROR(AVERAGEIFS('Assessment results'!$I146:$U146,'Assessment results'!$I$18:$U$18,P$19),"")</f>
        <v/>
      </c>
      <c r="Q145" s="90" t="str">
        <f>+IFERROR(AVERAGEIFS('Assessment results'!$I146:$U146,'Assessment results'!$I$18:$U$18,Q$19),"")</f>
        <v/>
      </c>
      <c r="R145" s="90" t="str">
        <f>+IFERROR(AVERAGEIFS('Assessment results'!$I146:$U146,'Assessment results'!$I$18:$U$18,R$19),"")</f>
        <v/>
      </c>
      <c r="S145" s="95" t="str">
        <f>+IFERROR(AVERAGEIFS('Assessment results'!$I146:$U146,'Assessment results'!$I$18:$U$18,S$19),"")</f>
        <v/>
      </c>
      <c r="T145" s="90" t="str">
        <f>+IFERROR(AVERAGE('Assessment results'!$I146:$U146),"")</f>
        <v/>
      </c>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row>
    <row r="146" spans="1:44" s="4" customFormat="1" hidden="1" outlineLevel="1">
      <c r="A146" s="18"/>
      <c r="B146" s="87" t="str">
        <f>+IF('Assessment results'!C147="","",'Assessment results'!C147)</f>
        <v/>
      </c>
      <c r="C146" s="87" t="str">
        <f>+IF('Assessment results'!D147="","",'Assessment results'!D147)</f>
        <v/>
      </c>
      <c r="D146" s="91" t="str">
        <f>+IF('Assessment results'!E147="","",'Assessment results'!E147)</f>
        <v/>
      </c>
      <c r="E146" s="92" t="str">
        <f>+IF('Assessment results'!F147="","",'Assessment results'!F147)</f>
        <v/>
      </c>
      <c r="F146" s="93" t="str">
        <f>+IF('Assessment results'!G147="","",'Assessment results'!G147)</f>
        <v/>
      </c>
      <c r="G146" s="94" t="str">
        <f>+IF('Assessment results'!H147="","",'Assessment results'!H147)</f>
        <v/>
      </c>
      <c r="H146" s="90" t="str">
        <f>+IFERROR(AVERAGEIFS('Assessment results'!$I147:$U147,'Assessment results'!$I$18:$U$18,H$19),"")</f>
        <v/>
      </c>
      <c r="I146" s="90" t="str">
        <f>+IFERROR(AVERAGEIFS('Assessment results'!$I147:$U147,'Assessment results'!$I$18:$U$18,I$19),"")</f>
        <v/>
      </c>
      <c r="J146" s="90" t="str">
        <f>+IFERROR(AVERAGEIFS('Assessment results'!$I147:$U147,'Assessment results'!$I$18:$U$18,J$19),"")</f>
        <v/>
      </c>
      <c r="K146" s="90" t="str">
        <f>+IFERROR(AVERAGEIFS('Assessment results'!$I147:$U147,'Assessment results'!$I$18:$U$18,K$19),"")</f>
        <v/>
      </c>
      <c r="L146" s="90" t="str">
        <f>+IFERROR(AVERAGEIFS('Assessment results'!$I147:$U147,'Assessment results'!$I$18:$U$18,L$19),"")</f>
        <v/>
      </c>
      <c r="M146" s="90" t="str">
        <f>+IFERROR(AVERAGEIFS('Assessment results'!$I147:$U147,'Assessment results'!$I$18:$U$18,M$19),"")</f>
        <v/>
      </c>
      <c r="N146" s="90" t="str">
        <f>+IFERROR(AVERAGEIFS('Assessment results'!$I147:$U147,'Assessment results'!$I$18:$U$18,N$19),"")</f>
        <v/>
      </c>
      <c r="O146" s="90" t="str">
        <f>+IFERROR(AVERAGEIFS('Assessment results'!$I147:$U147,'Assessment results'!$I$18:$U$18,O$19),"")</f>
        <v/>
      </c>
      <c r="P146" s="90" t="str">
        <f>+IFERROR(AVERAGEIFS('Assessment results'!$I147:$U147,'Assessment results'!$I$18:$U$18,P$19),"")</f>
        <v/>
      </c>
      <c r="Q146" s="90" t="str">
        <f>+IFERROR(AVERAGEIFS('Assessment results'!$I147:$U147,'Assessment results'!$I$18:$U$18,Q$19),"")</f>
        <v/>
      </c>
      <c r="R146" s="90" t="str">
        <f>+IFERROR(AVERAGEIFS('Assessment results'!$I147:$U147,'Assessment results'!$I$18:$U$18,R$19),"")</f>
        <v/>
      </c>
      <c r="S146" s="95" t="str">
        <f>+IFERROR(AVERAGEIFS('Assessment results'!$I147:$U147,'Assessment results'!$I$18:$U$18,S$19),"")</f>
        <v/>
      </c>
      <c r="T146" s="90" t="str">
        <f>+IFERROR(AVERAGE('Assessment results'!$I147:$U147),"")</f>
        <v/>
      </c>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row>
    <row r="147" spans="1:44" s="4" customFormat="1" hidden="1" outlineLevel="1">
      <c r="A147" s="18"/>
      <c r="B147" s="87" t="str">
        <f>+IF('Assessment results'!C148="","",'Assessment results'!C148)</f>
        <v/>
      </c>
      <c r="C147" s="87" t="str">
        <f>+IF('Assessment results'!D148="","",'Assessment results'!D148)</f>
        <v/>
      </c>
      <c r="D147" s="91" t="str">
        <f>+IF('Assessment results'!E148="","",'Assessment results'!E148)</f>
        <v/>
      </c>
      <c r="E147" s="92" t="str">
        <f>+IF('Assessment results'!F148="","",'Assessment results'!F148)</f>
        <v/>
      </c>
      <c r="F147" s="93" t="str">
        <f>+IF('Assessment results'!G148="","",'Assessment results'!G148)</f>
        <v/>
      </c>
      <c r="G147" s="94" t="str">
        <f>+IF('Assessment results'!H148="","",'Assessment results'!H148)</f>
        <v/>
      </c>
      <c r="H147" s="90" t="str">
        <f>+IFERROR(AVERAGEIFS('Assessment results'!$I148:$U148,'Assessment results'!$I$18:$U$18,H$19),"")</f>
        <v/>
      </c>
      <c r="I147" s="90" t="str">
        <f>+IFERROR(AVERAGEIFS('Assessment results'!$I148:$U148,'Assessment results'!$I$18:$U$18,I$19),"")</f>
        <v/>
      </c>
      <c r="J147" s="90" t="str">
        <f>+IFERROR(AVERAGEIFS('Assessment results'!$I148:$U148,'Assessment results'!$I$18:$U$18,J$19),"")</f>
        <v/>
      </c>
      <c r="K147" s="90" t="str">
        <f>+IFERROR(AVERAGEIFS('Assessment results'!$I148:$U148,'Assessment results'!$I$18:$U$18,K$19),"")</f>
        <v/>
      </c>
      <c r="L147" s="90" t="str">
        <f>+IFERROR(AVERAGEIFS('Assessment results'!$I148:$U148,'Assessment results'!$I$18:$U$18,L$19),"")</f>
        <v/>
      </c>
      <c r="M147" s="90" t="str">
        <f>+IFERROR(AVERAGEIFS('Assessment results'!$I148:$U148,'Assessment results'!$I$18:$U$18,M$19),"")</f>
        <v/>
      </c>
      <c r="N147" s="90" t="str">
        <f>+IFERROR(AVERAGEIFS('Assessment results'!$I148:$U148,'Assessment results'!$I$18:$U$18,N$19),"")</f>
        <v/>
      </c>
      <c r="O147" s="90" t="str">
        <f>+IFERROR(AVERAGEIFS('Assessment results'!$I148:$U148,'Assessment results'!$I$18:$U$18,O$19),"")</f>
        <v/>
      </c>
      <c r="P147" s="90" t="str">
        <f>+IFERROR(AVERAGEIFS('Assessment results'!$I148:$U148,'Assessment results'!$I$18:$U$18,P$19),"")</f>
        <v/>
      </c>
      <c r="Q147" s="90" t="str">
        <f>+IFERROR(AVERAGEIFS('Assessment results'!$I148:$U148,'Assessment results'!$I$18:$U$18,Q$19),"")</f>
        <v/>
      </c>
      <c r="R147" s="90" t="str">
        <f>+IFERROR(AVERAGEIFS('Assessment results'!$I148:$U148,'Assessment results'!$I$18:$U$18,R$19),"")</f>
        <v/>
      </c>
      <c r="S147" s="95" t="str">
        <f>+IFERROR(AVERAGEIFS('Assessment results'!$I148:$U148,'Assessment results'!$I$18:$U$18,S$19),"")</f>
        <v/>
      </c>
      <c r="T147" s="90" t="str">
        <f>+IFERROR(AVERAGE('Assessment results'!$I148:$U148),"")</f>
        <v/>
      </c>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row>
    <row r="148" spans="1:44" s="4" customFormat="1" hidden="1" outlineLevel="1">
      <c r="A148" s="18"/>
      <c r="B148" s="87" t="str">
        <f>+IF('Assessment results'!C149="","",'Assessment results'!C149)</f>
        <v/>
      </c>
      <c r="C148" s="87" t="str">
        <f>+IF('Assessment results'!D149="","",'Assessment results'!D149)</f>
        <v/>
      </c>
      <c r="D148" s="91" t="str">
        <f>+IF('Assessment results'!E149="","",'Assessment results'!E149)</f>
        <v/>
      </c>
      <c r="E148" s="92" t="str">
        <f>+IF('Assessment results'!F149="","",'Assessment results'!F149)</f>
        <v/>
      </c>
      <c r="F148" s="93" t="str">
        <f>+IF('Assessment results'!G149="","",'Assessment results'!G149)</f>
        <v/>
      </c>
      <c r="G148" s="94" t="str">
        <f>+IF('Assessment results'!H149="","",'Assessment results'!H149)</f>
        <v/>
      </c>
      <c r="H148" s="90" t="str">
        <f>+IFERROR(AVERAGEIFS('Assessment results'!$I149:$U149,'Assessment results'!$I$18:$U$18,H$19),"")</f>
        <v/>
      </c>
      <c r="I148" s="90" t="str">
        <f>+IFERROR(AVERAGEIFS('Assessment results'!$I149:$U149,'Assessment results'!$I$18:$U$18,I$19),"")</f>
        <v/>
      </c>
      <c r="J148" s="90" t="str">
        <f>+IFERROR(AVERAGEIFS('Assessment results'!$I149:$U149,'Assessment results'!$I$18:$U$18,J$19),"")</f>
        <v/>
      </c>
      <c r="K148" s="90" t="str">
        <f>+IFERROR(AVERAGEIFS('Assessment results'!$I149:$U149,'Assessment results'!$I$18:$U$18,K$19),"")</f>
        <v/>
      </c>
      <c r="L148" s="90" t="str">
        <f>+IFERROR(AVERAGEIFS('Assessment results'!$I149:$U149,'Assessment results'!$I$18:$U$18,L$19),"")</f>
        <v/>
      </c>
      <c r="M148" s="90" t="str">
        <f>+IFERROR(AVERAGEIFS('Assessment results'!$I149:$U149,'Assessment results'!$I$18:$U$18,M$19),"")</f>
        <v/>
      </c>
      <c r="N148" s="90" t="str">
        <f>+IFERROR(AVERAGEIFS('Assessment results'!$I149:$U149,'Assessment results'!$I$18:$U$18,N$19),"")</f>
        <v/>
      </c>
      <c r="O148" s="90" t="str">
        <f>+IFERROR(AVERAGEIFS('Assessment results'!$I149:$U149,'Assessment results'!$I$18:$U$18,O$19),"")</f>
        <v/>
      </c>
      <c r="P148" s="90" t="str">
        <f>+IFERROR(AVERAGEIFS('Assessment results'!$I149:$U149,'Assessment results'!$I$18:$U$18,P$19),"")</f>
        <v/>
      </c>
      <c r="Q148" s="90" t="str">
        <f>+IFERROR(AVERAGEIFS('Assessment results'!$I149:$U149,'Assessment results'!$I$18:$U$18,Q$19),"")</f>
        <v/>
      </c>
      <c r="R148" s="90" t="str">
        <f>+IFERROR(AVERAGEIFS('Assessment results'!$I149:$U149,'Assessment results'!$I$18:$U$18,R$19),"")</f>
        <v/>
      </c>
      <c r="S148" s="95" t="str">
        <f>+IFERROR(AVERAGEIFS('Assessment results'!$I149:$U149,'Assessment results'!$I$18:$U$18,S$19),"")</f>
        <v/>
      </c>
      <c r="T148" s="90" t="str">
        <f>+IFERROR(AVERAGE('Assessment results'!$I149:$U149),"")</f>
        <v/>
      </c>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row>
    <row r="149" spans="1:44" s="4" customFormat="1" hidden="1" outlineLevel="1">
      <c r="A149" s="18"/>
      <c r="B149" s="87" t="str">
        <f>+IF('Assessment results'!C150="","",'Assessment results'!C150)</f>
        <v/>
      </c>
      <c r="C149" s="87" t="str">
        <f>+IF('Assessment results'!D150="","",'Assessment results'!D150)</f>
        <v/>
      </c>
      <c r="D149" s="91" t="str">
        <f>+IF('Assessment results'!E150="","",'Assessment results'!E150)</f>
        <v/>
      </c>
      <c r="E149" s="92" t="str">
        <f>+IF('Assessment results'!F150="","",'Assessment results'!F150)</f>
        <v/>
      </c>
      <c r="F149" s="93" t="str">
        <f>+IF('Assessment results'!G150="","",'Assessment results'!G150)</f>
        <v/>
      </c>
      <c r="G149" s="94" t="str">
        <f>+IF('Assessment results'!H150="","",'Assessment results'!H150)</f>
        <v/>
      </c>
      <c r="H149" s="90" t="str">
        <f>+IFERROR(AVERAGEIFS('Assessment results'!$I150:$U150,'Assessment results'!$I$18:$U$18,H$19),"")</f>
        <v/>
      </c>
      <c r="I149" s="90" t="str">
        <f>+IFERROR(AVERAGEIFS('Assessment results'!$I150:$U150,'Assessment results'!$I$18:$U$18,I$19),"")</f>
        <v/>
      </c>
      <c r="J149" s="90" t="str">
        <f>+IFERROR(AVERAGEIFS('Assessment results'!$I150:$U150,'Assessment results'!$I$18:$U$18,J$19),"")</f>
        <v/>
      </c>
      <c r="K149" s="90" t="str">
        <f>+IFERROR(AVERAGEIFS('Assessment results'!$I150:$U150,'Assessment results'!$I$18:$U$18,K$19),"")</f>
        <v/>
      </c>
      <c r="L149" s="90" t="str">
        <f>+IFERROR(AVERAGEIFS('Assessment results'!$I150:$U150,'Assessment results'!$I$18:$U$18,L$19),"")</f>
        <v/>
      </c>
      <c r="M149" s="90" t="str">
        <f>+IFERROR(AVERAGEIFS('Assessment results'!$I150:$U150,'Assessment results'!$I$18:$U$18,M$19),"")</f>
        <v/>
      </c>
      <c r="N149" s="90" t="str">
        <f>+IFERROR(AVERAGEIFS('Assessment results'!$I150:$U150,'Assessment results'!$I$18:$U$18,N$19),"")</f>
        <v/>
      </c>
      <c r="O149" s="90" t="str">
        <f>+IFERROR(AVERAGEIFS('Assessment results'!$I150:$U150,'Assessment results'!$I$18:$U$18,O$19),"")</f>
        <v/>
      </c>
      <c r="P149" s="90" t="str">
        <f>+IFERROR(AVERAGEIFS('Assessment results'!$I150:$U150,'Assessment results'!$I$18:$U$18,P$19),"")</f>
        <v/>
      </c>
      <c r="Q149" s="90" t="str">
        <f>+IFERROR(AVERAGEIFS('Assessment results'!$I150:$U150,'Assessment results'!$I$18:$U$18,Q$19),"")</f>
        <v/>
      </c>
      <c r="R149" s="90" t="str">
        <f>+IFERROR(AVERAGEIFS('Assessment results'!$I150:$U150,'Assessment results'!$I$18:$U$18,R$19),"")</f>
        <v/>
      </c>
      <c r="S149" s="95" t="str">
        <f>+IFERROR(AVERAGEIFS('Assessment results'!$I150:$U150,'Assessment results'!$I$18:$U$18,S$19),"")</f>
        <v/>
      </c>
      <c r="T149" s="90" t="str">
        <f>+IFERROR(AVERAGE('Assessment results'!$I150:$U150),"")</f>
        <v/>
      </c>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row>
    <row r="150" spans="1:44" s="4" customFormat="1" hidden="1" outlineLevel="1">
      <c r="A150" s="18"/>
      <c r="B150" s="87" t="str">
        <f>+IF('Assessment results'!C151="","",'Assessment results'!C151)</f>
        <v/>
      </c>
      <c r="C150" s="87" t="str">
        <f>+IF('Assessment results'!D151="","",'Assessment results'!D151)</f>
        <v/>
      </c>
      <c r="D150" s="91" t="str">
        <f>+IF('Assessment results'!E151="","",'Assessment results'!E151)</f>
        <v/>
      </c>
      <c r="E150" s="92" t="str">
        <f>+IF('Assessment results'!F151="","",'Assessment results'!F151)</f>
        <v/>
      </c>
      <c r="F150" s="93" t="str">
        <f>+IF('Assessment results'!G151="","",'Assessment results'!G151)</f>
        <v/>
      </c>
      <c r="G150" s="94" t="str">
        <f>+IF('Assessment results'!H151="","",'Assessment results'!H151)</f>
        <v/>
      </c>
      <c r="H150" s="90" t="str">
        <f>+IFERROR(AVERAGEIFS('Assessment results'!$I151:$U151,'Assessment results'!$I$18:$U$18,H$19),"")</f>
        <v/>
      </c>
      <c r="I150" s="90" t="str">
        <f>+IFERROR(AVERAGEIFS('Assessment results'!$I151:$U151,'Assessment results'!$I$18:$U$18,I$19),"")</f>
        <v/>
      </c>
      <c r="J150" s="90" t="str">
        <f>+IFERROR(AVERAGEIFS('Assessment results'!$I151:$U151,'Assessment results'!$I$18:$U$18,J$19),"")</f>
        <v/>
      </c>
      <c r="K150" s="90" t="str">
        <f>+IFERROR(AVERAGEIFS('Assessment results'!$I151:$U151,'Assessment results'!$I$18:$U$18,K$19),"")</f>
        <v/>
      </c>
      <c r="L150" s="90" t="str">
        <f>+IFERROR(AVERAGEIFS('Assessment results'!$I151:$U151,'Assessment results'!$I$18:$U$18,L$19),"")</f>
        <v/>
      </c>
      <c r="M150" s="90" t="str">
        <f>+IFERROR(AVERAGEIFS('Assessment results'!$I151:$U151,'Assessment results'!$I$18:$U$18,M$19),"")</f>
        <v/>
      </c>
      <c r="N150" s="90" t="str">
        <f>+IFERROR(AVERAGEIFS('Assessment results'!$I151:$U151,'Assessment results'!$I$18:$U$18,N$19),"")</f>
        <v/>
      </c>
      <c r="O150" s="90" t="str">
        <f>+IFERROR(AVERAGEIFS('Assessment results'!$I151:$U151,'Assessment results'!$I$18:$U$18,O$19),"")</f>
        <v/>
      </c>
      <c r="P150" s="90" t="str">
        <f>+IFERROR(AVERAGEIFS('Assessment results'!$I151:$U151,'Assessment results'!$I$18:$U$18,P$19),"")</f>
        <v/>
      </c>
      <c r="Q150" s="90" t="str">
        <f>+IFERROR(AVERAGEIFS('Assessment results'!$I151:$U151,'Assessment results'!$I$18:$U$18,Q$19),"")</f>
        <v/>
      </c>
      <c r="R150" s="90" t="str">
        <f>+IFERROR(AVERAGEIFS('Assessment results'!$I151:$U151,'Assessment results'!$I$18:$U$18,R$19),"")</f>
        <v/>
      </c>
      <c r="S150" s="95" t="str">
        <f>+IFERROR(AVERAGEIFS('Assessment results'!$I151:$U151,'Assessment results'!$I$18:$U$18,S$19),"")</f>
        <v/>
      </c>
      <c r="T150" s="90" t="str">
        <f>+IFERROR(AVERAGE('Assessment results'!$I151:$U151),"")</f>
        <v/>
      </c>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row>
    <row r="151" spans="1:44" s="4" customFormat="1" hidden="1" outlineLevel="1">
      <c r="A151" s="18"/>
      <c r="B151" s="87" t="str">
        <f>+IF('Assessment results'!C152="","",'Assessment results'!C152)</f>
        <v/>
      </c>
      <c r="C151" s="87" t="str">
        <f>+IF('Assessment results'!D152="","",'Assessment results'!D152)</f>
        <v/>
      </c>
      <c r="D151" s="91" t="str">
        <f>+IF('Assessment results'!E152="","",'Assessment results'!E152)</f>
        <v/>
      </c>
      <c r="E151" s="92" t="str">
        <f>+IF('Assessment results'!F152="","",'Assessment results'!F152)</f>
        <v/>
      </c>
      <c r="F151" s="93" t="str">
        <f>+IF('Assessment results'!G152="","",'Assessment results'!G152)</f>
        <v/>
      </c>
      <c r="G151" s="94" t="str">
        <f>+IF('Assessment results'!H152="","",'Assessment results'!H152)</f>
        <v/>
      </c>
      <c r="H151" s="90" t="str">
        <f>+IFERROR(AVERAGEIFS('Assessment results'!$I152:$U152,'Assessment results'!$I$18:$U$18,H$19),"")</f>
        <v/>
      </c>
      <c r="I151" s="90" t="str">
        <f>+IFERROR(AVERAGEIFS('Assessment results'!$I152:$U152,'Assessment results'!$I$18:$U$18,I$19),"")</f>
        <v/>
      </c>
      <c r="J151" s="90" t="str">
        <f>+IFERROR(AVERAGEIFS('Assessment results'!$I152:$U152,'Assessment results'!$I$18:$U$18,J$19),"")</f>
        <v/>
      </c>
      <c r="K151" s="90" t="str">
        <f>+IFERROR(AVERAGEIFS('Assessment results'!$I152:$U152,'Assessment results'!$I$18:$U$18,K$19),"")</f>
        <v/>
      </c>
      <c r="L151" s="90" t="str">
        <f>+IFERROR(AVERAGEIFS('Assessment results'!$I152:$U152,'Assessment results'!$I$18:$U$18,L$19),"")</f>
        <v/>
      </c>
      <c r="M151" s="90" t="str">
        <f>+IFERROR(AVERAGEIFS('Assessment results'!$I152:$U152,'Assessment results'!$I$18:$U$18,M$19),"")</f>
        <v/>
      </c>
      <c r="N151" s="90" t="str">
        <f>+IFERROR(AVERAGEIFS('Assessment results'!$I152:$U152,'Assessment results'!$I$18:$U$18,N$19),"")</f>
        <v/>
      </c>
      <c r="O151" s="90" t="str">
        <f>+IFERROR(AVERAGEIFS('Assessment results'!$I152:$U152,'Assessment results'!$I$18:$U$18,O$19),"")</f>
        <v/>
      </c>
      <c r="P151" s="90" t="str">
        <f>+IFERROR(AVERAGEIFS('Assessment results'!$I152:$U152,'Assessment results'!$I$18:$U$18,P$19),"")</f>
        <v/>
      </c>
      <c r="Q151" s="90" t="str">
        <f>+IFERROR(AVERAGEIFS('Assessment results'!$I152:$U152,'Assessment results'!$I$18:$U$18,Q$19),"")</f>
        <v/>
      </c>
      <c r="R151" s="90" t="str">
        <f>+IFERROR(AVERAGEIFS('Assessment results'!$I152:$U152,'Assessment results'!$I$18:$U$18,R$19),"")</f>
        <v/>
      </c>
      <c r="S151" s="95" t="str">
        <f>+IFERROR(AVERAGEIFS('Assessment results'!$I152:$U152,'Assessment results'!$I$18:$U$18,S$19),"")</f>
        <v/>
      </c>
      <c r="T151" s="90" t="str">
        <f>+IFERROR(AVERAGE('Assessment results'!$I152:$U152),"")</f>
        <v/>
      </c>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row>
    <row r="152" spans="1:44" s="4" customFormat="1" hidden="1" outlineLevel="1">
      <c r="A152" s="18"/>
      <c r="B152" s="87" t="str">
        <f>+IF('Assessment results'!C153="","",'Assessment results'!C153)</f>
        <v/>
      </c>
      <c r="C152" s="87" t="str">
        <f>+IF('Assessment results'!D153="","",'Assessment results'!D153)</f>
        <v/>
      </c>
      <c r="D152" s="91" t="str">
        <f>+IF('Assessment results'!E153="","",'Assessment results'!E153)</f>
        <v/>
      </c>
      <c r="E152" s="92" t="str">
        <f>+IF('Assessment results'!F153="","",'Assessment results'!F153)</f>
        <v/>
      </c>
      <c r="F152" s="93" t="str">
        <f>+IF('Assessment results'!G153="","",'Assessment results'!G153)</f>
        <v/>
      </c>
      <c r="G152" s="94" t="str">
        <f>+IF('Assessment results'!H153="","",'Assessment results'!H153)</f>
        <v/>
      </c>
      <c r="H152" s="90" t="str">
        <f>+IFERROR(AVERAGEIFS('Assessment results'!$I153:$U153,'Assessment results'!$I$18:$U$18,H$19),"")</f>
        <v/>
      </c>
      <c r="I152" s="90" t="str">
        <f>+IFERROR(AVERAGEIFS('Assessment results'!$I153:$U153,'Assessment results'!$I$18:$U$18,I$19),"")</f>
        <v/>
      </c>
      <c r="J152" s="90" t="str">
        <f>+IFERROR(AVERAGEIFS('Assessment results'!$I153:$U153,'Assessment results'!$I$18:$U$18,J$19),"")</f>
        <v/>
      </c>
      <c r="K152" s="90" t="str">
        <f>+IFERROR(AVERAGEIFS('Assessment results'!$I153:$U153,'Assessment results'!$I$18:$U$18,K$19),"")</f>
        <v/>
      </c>
      <c r="L152" s="90" t="str">
        <f>+IFERROR(AVERAGEIFS('Assessment results'!$I153:$U153,'Assessment results'!$I$18:$U$18,L$19),"")</f>
        <v/>
      </c>
      <c r="M152" s="90" t="str">
        <f>+IFERROR(AVERAGEIFS('Assessment results'!$I153:$U153,'Assessment results'!$I$18:$U$18,M$19),"")</f>
        <v/>
      </c>
      <c r="N152" s="90" t="str">
        <f>+IFERROR(AVERAGEIFS('Assessment results'!$I153:$U153,'Assessment results'!$I$18:$U$18,N$19),"")</f>
        <v/>
      </c>
      <c r="O152" s="90" t="str">
        <f>+IFERROR(AVERAGEIFS('Assessment results'!$I153:$U153,'Assessment results'!$I$18:$U$18,O$19),"")</f>
        <v/>
      </c>
      <c r="P152" s="90" t="str">
        <f>+IFERROR(AVERAGEIFS('Assessment results'!$I153:$U153,'Assessment results'!$I$18:$U$18,P$19),"")</f>
        <v/>
      </c>
      <c r="Q152" s="90" t="str">
        <f>+IFERROR(AVERAGEIFS('Assessment results'!$I153:$U153,'Assessment results'!$I$18:$U$18,Q$19),"")</f>
        <v/>
      </c>
      <c r="R152" s="90" t="str">
        <f>+IFERROR(AVERAGEIFS('Assessment results'!$I153:$U153,'Assessment results'!$I$18:$U$18,R$19),"")</f>
        <v/>
      </c>
      <c r="S152" s="95" t="str">
        <f>+IFERROR(AVERAGEIFS('Assessment results'!$I153:$U153,'Assessment results'!$I$18:$U$18,S$19),"")</f>
        <v/>
      </c>
      <c r="T152" s="90" t="str">
        <f>+IFERROR(AVERAGE('Assessment results'!$I153:$U153),"")</f>
        <v/>
      </c>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row>
    <row r="153" spans="1:44" s="4" customFormat="1" hidden="1" outlineLevel="1">
      <c r="A153" s="18"/>
      <c r="B153" s="87" t="str">
        <f>+IF('Assessment results'!C154="","",'Assessment results'!C154)</f>
        <v/>
      </c>
      <c r="C153" s="87" t="str">
        <f>+IF('Assessment results'!D154="","",'Assessment results'!D154)</f>
        <v/>
      </c>
      <c r="D153" s="91" t="str">
        <f>+IF('Assessment results'!E154="","",'Assessment results'!E154)</f>
        <v/>
      </c>
      <c r="E153" s="92" t="str">
        <f>+IF('Assessment results'!F154="","",'Assessment results'!F154)</f>
        <v/>
      </c>
      <c r="F153" s="93" t="str">
        <f>+IF('Assessment results'!G154="","",'Assessment results'!G154)</f>
        <v/>
      </c>
      <c r="G153" s="94" t="str">
        <f>+IF('Assessment results'!H154="","",'Assessment results'!H154)</f>
        <v/>
      </c>
      <c r="H153" s="90" t="str">
        <f>+IFERROR(AVERAGEIFS('Assessment results'!$I154:$U154,'Assessment results'!$I$18:$U$18,H$19),"")</f>
        <v/>
      </c>
      <c r="I153" s="90" t="str">
        <f>+IFERROR(AVERAGEIFS('Assessment results'!$I154:$U154,'Assessment results'!$I$18:$U$18,I$19),"")</f>
        <v/>
      </c>
      <c r="J153" s="90" t="str">
        <f>+IFERROR(AVERAGEIFS('Assessment results'!$I154:$U154,'Assessment results'!$I$18:$U$18,J$19),"")</f>
        <v/>
      </c>
      <c r="K153" s="90" t="str">
        <f>+IFERROR(AVERAGEIFS('Assessment results'!$I154:$U154,'Assessment results'!$I$18:$U$18,K$19),"")</f>
        <v/>
      </c>
      <c r="L153" s="90" t="str">
        <f>+IFERROR(AVERAGEIFS('Assessment results'!$I154:$U154,'Assessment results'!$I$18:$U$18,L$19),"")</f>
        <v/>
      </c>
      <c r="M153" s="90" t="str">
        <f>+IFERROR(AVERAGEIFS('Assessment results'!$I154:$U154,'Assessment results'!$I$18:$U$18,M$19),"")</f>
        <v/>
      </c>
      <c r="N153" s="90" t="str">
        <f>+IFERROR(AVERAGEIFS('Assessment results'!$I154:$U154,'Assessment results'!$I$18:$U$18,N$19),"")</f>
        <v/>
      </c>
      <c r="O153" s="90" t="str">
        <f>+IFERROR(AVERAGEIFS('Assessment results'!$I154:$U154,'Assessment results'!$I$18:$U$18,O$19),"")</f>
        <v/>
      </c>
      <c r="P153" s="90" t="str">
        <f>+IFERROR(AVERAGEIFS('Assessment results'!$I154:$U154,'Assessment results'!$I$18:$U$18,P$19),"")</f>
        <v/>
      </c>
      <c r="Q153" s="90" t="str">
        <f>+IFERROR(AVERAGEIFS('Assessment results'!$I154:$U154,'Assessment results'!$I$18:$U$18,Q$19),"")</f>
        <v/>
      </c>
      <c r="R153" s="90" t="str">
        <f>+IFERROR(AVERAGEIFS('Assessment results'!$I154:$U154,'Assessment results'!$I$18:$U$18,R$19),"")</f>
        <v/>
      </c>
      <c r="S153" s="95" t="str">
        <f>+IFERROR(AVERAGEIFS('Assessment results'!$I154:$U154,'Assessment results'!$I$18:$U$18,S$19),"")</f>
        <v/>
      </c>
      <c r="T153" s="90" t="str">
        <f>+IFERROR(AVERAGE('Assessment results'!$I154:$U154),"")</f>
        <v/>
      </c>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row>
    <row r="154" spans="1:44" s="4" customFormat="1" hidden="1" outlineLevel="1">
      <c r="A154" s="18"/>
      <c r="B154" s="87" t="str">
        <f>+IF('Assessment results'!C155="","",'Assessment results'!C155)</f>
        <v/>
      </c>
      <c r="C154" s="87" t="str">
        <f>+IF('Assessment results'!D155="","",'Assessment results'!D155)</f>
        <v/>
      </c>
      <c r="D154" s="91" t="str">
        <f>+IF('Assessment results'!E155="","",'Assessment results'!E155)</f>
        <v/>
      </c>
      <c r="E154" s="92" t="str">
        <f>+IF('Assessment results'!F155="","",'Assessment results'!F155)</f>
        <v/>
      </c>
      <c r="F154" s="93" t="str">
        <f>+IF('Assessment results'!G155="","",'Assessment results'!G155)</f>
        <v/>
      </c>
      <c r="G154" s="94" t="str">
        <f>+IF('Assessment results'!H155="","",'Assessment results'!H155)</f>
        <v/>
      </c>
      <c r="H154" s="90" t="str">
        <f>+IFERROR(AVERAGEIFS('Assessment results'!$I155:$U155,'Assessment results'!$I$18:$U$18,H$19),"")</f>
        <v/>
      </c>
      <c r="I154" s="90" t="str">
        <f>+IFERROR(AVERAGEIFS('Assessment results'!$I155:$U155,'Assessment results'!$I$18:$U$18,I$19),"")</f>
        <v/>
      </c>
      <c r="J154" s="90" t="str">
        <f>+IFERROR(AVERAGEIFS('Assessment results'!$I155:$U155,'Assessment results'!$I$18:$U$18,J$19),"")</f>
        <v/>
      </c>
      <c r="K154" s="90" t="str">
        <f>+IFERROR(AVERAGEIFS('Assessment results'!$I155:$U155,'Assessment results'!$I$18:$U$18,K$19),"")</f>
        <v/>
      </c>
      <c r="L154" s="90" t="str">
        <f>+IFERROR(AVERAGEIFS('Assessment results'!$I155:$U155,'Assessment results'!$I$18:$U$18,L$19),"")</f>
        <v/>
      </c>
      <c r="M154" s="90" t="str">
        <f>+IFERROR(AVERAGEIFS('Assessment results'!$I155:$U155,'Assessment results'!$I$18:$U$18,M$19),"")</f>
        <v/>
      </c>
      <c r="N154" s="90" t="str">
        <f>+IFERROR(AVERAGEIFS('Assessment results'!$I155:$U155,'Assessment results'!$I$18:$U$18,N$19),"")</f>
        <v/>
      </c>
      <c r="O154" s="90" t="str">
        <f>+IFERROR(AVERAGEIFS('Assessment results'!$I155:$U155,'Assessment results'!$I$18:$U$18,O$19),"")</f>
        <v/>
      </c>
      <c r="P154" s="90" t="str">
        <f>+IFERROR(AVERAGEIFS('Assessment results'!$I155:$U155,'Assessment results'!$I$18:$U$18,P$19),"")</f>
        <v/>
      </c>
      <c r="Q154" s="90" t="str">
        <f>+IFERROR(AVERAGEIFS('Assessment results'!$I155:$U155,'Assessment results'!$I$18:$U$18,Q$19),"")</f>
        <v/>
      </c>
      <c r="R154" s="90" t="str">
        <f>+IFERROR(AVERAGEIFS('Assessment results'!$I155:$U155,'Assessment results'!$I$18:$U$18,R$19),"")</f>
        <v/>
      </c>
      <c r="S154" s="95" t="str">
        <f>+IFERROR(AVERAGEIFS('Assessment results'!$I155:$U155,'Assessment results'!$I$18:$U$18,S$19),"")</f>
        <v/>
      </c>
      <c r="T154" s="90" t="str">
        <f>+IFERROR(AVERAGE('Assessment results'!$I155:$U155),"")</f>
        <v/>
      </c>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row>
    <row r="155" spans="1:44" s="4" customFormat="1" hidden="1" outlineLevel="1">
      <c r="A155" s="18"/>
      <c r="B155" s="87" t="str">
        <f>+IF('Assessment results'!C156="","",'Assessment results'!C156)</f>
        <v/>
      </c>
      <c r="C155" s="87" t="str">
        <f>+IF('Assessment results'!D156="","",'Assessment results'!D156)</f>
        <v/>
      </c>
      <c r="D155" s="91" t="str">
        <f>+IF('Assessment results'!E156="","",'Assessment results'!E156)</f>
        <v/>
      </c>
      <c r="E155" s="92" t="str">
        <f>+IF('Assessment results'!F156="","",'Assessment results'!F156)</f>
        <v/>
      </c>
      <c r="F155" s="93" t="str">
        <f>+IF('Assessment results'!G156="","",'Assessment results'!G156)</f>
        <v/>
      </c>
      <c r="G155" s="94" t="str">
        <f>+IF('Assessment results'!H156="","",'Assessment results'!H156)</f>
        <v/>
      </c>
      <c r="H155" s="90" t="str">
        <f>+IFERROR(AVERAGEIFS('Assessment results'!$I156:$U156,'Assessment results'!$I$18:$U$18,H$19),"")</f>
        <v/>
      </c>
      <c r="I155" s="90" t="str">
        <f>+IFERROR(AVERAGEIFS('Assessment results'!$I156:$U156,'Assessment results'!$I$18:$U$18,I$19),"")</f>
        <v/>
      </c>
      <c r="J155" s="90" t="str">
        <f>+IFERROR(AVERAGEIFS('Assessment results'!$I156:$U156,'Assessment results'!$I$18:$U$18,J$19),"")</f>
        <v/>
      </c>
      <c r="K155" s="90" t="str">
        <f>+IFERROR(AVERAGEIFS('Assessment results'!$I156:$U156,'Assessment results'!$I$18:$U$18,K$19),"")</f>
        <v/>
      </c>
      <c r="L155" s="90" t="str">
        <f>+IFERROR(AVERAGEIFS('Assessment results'!$I156:$U156,'Assessment results'!$I$18:$U$18,L$19),"")</f>
        <v/>
      </c>
      <c r="M155" s="90" t="str">
        <f>+IFERROR(AVERAGEIFS('Assessment results'!$I156:$U156,'Assessment results'!$I$18:$U$18,M$19),"")</f>
        <v/>
      </c>
      <c r="N155" s="90" t="str">
        <f>+IFERROR(AVERAGEIFS('Assessment results'!$I156:$U156,'Assessment results'!$I$18:$U$18,N$19),"")</f>
        <v/>
      </c>
      <c r="O155" s="90" t="str">
        <f>+IFERROR(AVERAGEIFS('Assessment results'!$I156:$U156,'Assessment results'!$I$18:$U$18,O$19),"")</f>
        <v/>
      </c>
      <c r="P155" s="90" t="str">
        <f>+IFERROR(AVERAGEIFS('Assessment results'!$I156:$U156,'Assessment results'!$I$18:$U$18,P$19),"")</f>
        <v/>
      </c>
      <c r="Q155" s="90" t="str">
        <f>+IFERROR(AVERAGEIFS('Assessment results'!$I156:$U156,'Assessment results'!$I$18:$U$18,Q$19),"")</f>
        <v/>
      </c>
      <c r="R155" s="90" t="str">
        <f>+IFERROR(AVERAGEIFS('Assessment results'!$I156:$U156,'Assessment results'!$I$18:$U$18,R$19),"")</f>
        <v/>
      </c>
      <c r="S155" s="95" t="str">
        <f>+IFERROR(AVERAGEIFS('Assessment results'!$I156:$U156,'Assessment results'!$I$18:$U$18,S$19),"")</f>
        <v/>
      </c>
      <c r="T155" s="90" t="str">
        <f>+IFERROR(AVERAGE('Assessment results'!$I156:$U156),"")</f>
        <v/>
      </c>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row>
    <row r="156" spans="1:44" s="4" customFormat="1" hidden="1" outlineLevel="1">
      <c r="A156" s="18"/>
      <c r="B156" s="87" t="str">
        <f>+IF('Assessment results'!C157="","",'Assessment results'!C157)</f>
        <v/>
      </c>
      <c r="C156" s="87" t="str">
        <f>+IF('Assessment results'!D157="","",'Assessment results'!D157)</f>
        <v/>
      </c>
      <c r="D156" s="91" t="str">
        <f>+IF('Assessment results'!E157="","",'Assessment results'!E157)</f>
        <v/>
      </c>
      <c r="E156" s="92" t="str">
        <f>+IF('Assessment results'!F157="","",'Assessment results'!F157)</f>
        <v/>
      </c>
      <c r="F156" s="93" t="str">
        <f>+IF('Assessment results'!G157="","",'Assessment results'!G157)</f>
        <v/>
      </c>
      <c r="G156" s="94" t="str">
        <f>+IF('Assessment results'!H157="","",'Assessment results'!H157)</f>
        <v/>
      </c>
      <c r="H156" s="90" t="str">
        <f>+IFERROR(AVERAGEIFS('Assessment results'!$I157:$U157,'Assessment results'!$I$18:$U$18,H$19),"")</f>
        <v/>
      </c>
      <c r="I156" s="90" t="str">
        <f>+IFERROR(AVERAGEIFS('Assessment results'!$I157:$U157,'Assessment results'!$I$18:$U$18,I$19),"")</f>
        <v/>
      </c>
      <c r="J156" s="90" t="str">
        <f>+IFERROR(AVERAGEIFS('Assessment results'!$I157:$U157,'Assessment results'!$I$18:$U$18,J$19),"")</f>
        <v/>
      </c>
      <c r="K156" s="90" t="str">
        <f>+IFERROR(AVERAGEIFS('Assessment results'!$I157:$U157,'Assessment results'!$I$18:$U$18,K$19),"")</f>
        <v/>
      </c>
      <c r="L156" s="90" t="str">
        <f>+IFERROR(AVERAGEIFS('Assessment results'!$I157:$U157,'Assessment results'!$I$18:$U$18,L$19),"")</f>
        <v/>
      </c>
      <c r="M156" s="90" t="str">
        <f>+IFERROR(AVERAGEIFS('Assessment results'!$I157:$U157,'Assessment results'!$I$18:$U$18,M$19),"")</f>
        <v/>
      </c>
      <c r="N156" s="90" t="str">
        <f>+IFERROR(AVERAGEIFS('Assessment results'!$I157:$U157,'Assessment results'!$I$18:$U$18,N$19),"")</f>
        <v/>
      </c>
      <c r="O156" s="90" t="str">
        <f>+IFERROR(AVERAGEIFS('Assessment results'!$I157:$U157,'Assessment results'!$I$18:$U$18,O$19),"")</f>
        <v/>
      </c>
      <c r="P156" s="90" t="str">
        <f>+IFERROR(AVERAGEIFS('Assessment results'!$I157:$U157,'Assessment results'!$I$18:$U$18,P$19),"")</f>
        <v/>
      </c>
      <c r="Q156" s="90" t="str">
        <f>+IFERROR(AVERAGEIFS('Assessment results'!$I157:$U157,'Assessment results'!$I$18:$U$18,Q$19),"")</f>
        <v/>
      </c>
      <c r="R156" s="90" t="str">
        <f>+IFERROR(AVERAGEIFS('Assessment results'!$I157:$U157,'Assessment results'!$I$18:$U$18,R$19),"")</f>
        <v/>
      </c>
      <c r="S156" s="95" t="str">
        <f>+IFERROR(AVERAGEIFS('Assessment results'!$I157:$U157,'Assessment results'!$I$18:$U$18,S$19),"")</f>
        <v/>
      </c>
      <c r="T156" s="90" t="str">
        <f>+IFERROR(AVERAGE('Assessment results'!$I157:$U157),"")</f>
        <v/>
      </c>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row>
    <row r="157" spans="1:44" s="4" customFormat="1" hidden="1" outlineLevel="1">
      <c r="A157" s="18"/>
      <c r="B157" s="87" t="str">
        <f>+IF('Assessment results'!C158="","",'Assessment results'!C158)</f>
        <v/>
      </c>
      <c r="C157" s="87" t="str">
        <f>+IF('Assessment results'!D158="","",'Assessment results'!D158)</f>
        <v/>
      </c>
      <c r="D157" s="91" t="str">
        <f>+IF('Assessment results'!E158="","",'Assessment results'!E158)</f>
        <v/>
      </c>
      <c r="E157" s="92" t="str">
        <f>+IF('Assessment results'!F158="","",'Assessment results'!F158)</f>
        <v/>
      </c>
      <c r="F157" s="93" t="str">
        <f>+IF('Assessment results'!G158="","",'Assessment results'!G158)</f>
        <v/>
      </c>
      <c r="G157" s="94" t="str">
        <f>+IF('Assessment results'!H158="","",'Assessment results'!H158)</f>
        <v/>
      </c>
      <c r="H157" s="90" t="str">
        <f>+IFERROR(AVERAGEIFS('Assessment results'!$I158:$U158,'Assessment results'!$I$18:$U$18,H$19),"")</f>
        <v/>
      </c>
      <c r="I157" s="90" t="str">
        <f>+IFERROR(AVERAGEIFS('Assessment results'!$I158:$U158,'Assessment results'!$I$18:$U$18,I$19),"")</f>
        <v/>
      </c>
      <c r="J157" s="90" t="str">
        <f>+IFERROR(AVERAGEIFS('Assessment results'!$I158:$U158,'Assessment results'!$I$18:$U$18,J$19),"")</f>
        <v/>
      </c>
      <c r="K157" s="90" t="str">
        <f>+IFERROR(AVERAGEIFS('Assessment results'!$I158:$U158,'Assessment results'!$I$18:$U$18,K$19),"")</f>
        <v/>
      </c>
      <c r="L157" s="90" t="str">
        <f>+IFERROR(AVERAGEIFS('Assessment results'!$I158:$U158,'Assessment results'!$I$18:$U$18,L$19),"")</f>
        <v/>
      </c>
      <c r="M157" s="90" t="str">
        <f>+IFERROR(AVERAGEIFS('Assessment results'!$I158:$U158,'Assessment results'!$I$18:$U$18,M$19),"")</f>
        <v/>
      </c>
      <c r="N157" s="90" t="str">
        <f>+IFERROR(AVERAGEIFS('Assessment results'!$I158:$U158,'Assessment results'!$I$18:$U$18,N$19),"")</f>
        <v/>
      </c>
      <c r="O157" s="90" t="str">
        <f>+IFERROR(AVERAGEIFS('Assessment results'!$I158:$U158,'Assessment results'!$I$18:$U$18,O$19),"")</f>
        <v/>
      </c>
      <c r="P157" s="90" t="str">
        <f>+IFERROR(AVERAGEIFS('Assessment results'!$I158:$U158,'Assessment results'!$I$18:$U$18,P$19),"")</f>
        <v/>
      </c>
      <c r="Q157" s="90" t="str">
        <f>+IFERROR(AVERAGEIFS('Assessment results'!$I158:$U158,'Assessment results'!$I$18:$U$18,Q$19),"")</f>
        <v/>
      </c>
      <c r="R157" s="90" t="str">
        <f>+IFERROR(AVERAGEIFS('Assessment results'!$I158:$U158,'Assessment results'!$I$18:$U$18,R$19),"")</f>
        <v/>
      </c>
      <c r="S157" s="95" t="str">
        <f>+IFERROR(AVERAGEIFS('Assessment results'!$I158:$U158,'Assessment results'!$I$18:$U$18,S$19),"")</f>
        <v/>
      </c>
      <c r="T157" s="90" t="str">
        <f>+IFERROR(AVERAGE('Assessment results'!$I158:$U158),"")</f>
        <v/>
      </c>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row>
    <row r="158" spans="1:44" s="4" customFormat="1" hidden="1" outlineLevel="1">
      <c r="A158" s="18"/>
      <c r="B158" s="87" t="str">
        <f>+IF('Assessment results'!C159="","",'Assessment results'!C159)</f>
        <v/>
      </c>
      <c r="C158" s="87" t="str">
        <f>+IF('Assessment results'!D159="","",'Assessment results'!D159)</f>
        <v/>
      </c>
      <c r="D158" s="91" t="str">
        <f>+IF('Assessment results'!E159="","",'Assessment results'!E159)</f>
        <v/>
      </c>
      <c r="E158" s="92" t="str">
        <f>+IF('Assessment results'!F159="","",'Assessment results'!F159)</f>
        <v/>
      </c>
      <c r="F158" s="93" t="str">
        <f>+IF('Assessment results'!G159="","",'Assessment results'!G159)</f>
        <v/>
      </c>
      <c r="G158" s="94" t="str">
        <f>+IF('Assessment results'!H159="","",'Assessment results'!H159)</f>
        <v/>
      </c>
      <c r="H158" s="90" t="str">
        <f>+IFERROR(AVERAGEIFS('Assessment results'!$I159:$U159,'Assessment results'!$I$18:$U$18,H$19),"")</f>
        <v/>
      </c>
      <c r="I158" s="90" t="str">
        <f>+IFERROR(AVERAGEIFS('Assessment results'!$I159:$U159,'Assessment results'!$I$18:$U$18,I$19),"")</f>
        <v/>
      </c>
      <c r="J158" s="90" t="str">
        <f>+IFERROR(AVERAGEIFS('Assessment results'!$I159:$U159,'Assessment results'!$I$18:$U$18,J$19),"")</f>
        <v/>
      </c>
      <c r="K158" s="90" t="str">
        <f>+IFERROR(AVERAGEIFS('Assessment results'!$I159:$U159,'Assessment results'!$I$18:$U$18,K$19),"")</f>
        <v/>
      </c>
      <c r="L158" s="90" t="str">
        <f>+IFERROR(AVERAGEIFS('Assessment results'!$I159:$U159,'Assessment results'!$I$18:$U$18,L$19),"")</f>
        <v/>
      </c>
      <c r="M158" s="90" t="str">
        <f>+IFERROR(AVERAGEIFS('Assessment results'!$I159:$U159,'Assessment results'!$I$18:$U$18,M$19),"")</f>
        <v/>
      </c>
      <c r="N158" s="90" t="str">
        <f>+IFERROR(AVERAGEIFS('Assessment results'!$I159:$U159,'Assessment results'!$I$18:$U$18,N$19),"")</f>
        <v/>
      </c>
      <c r="O158" s="90" t="str">
        <f>+IFERROR(AVERAGEIFS('Assessment results'!$I159:$U159,'Assessment results'!$I$18:$U$18,O$19),"")</f>
        <v/>
      </c>
      <c r="P158" s="90" t="str">
        <f>+IFERROR(AVERAGEIFS('Assessment results'!$I159:$U159,'Assessment results'!$I$18:$U$18,P$19),"")</f>
        <v/>
      </c>
      <c r="Q158" s="90" t="str">
        <f>+IFERROR(AVERAGEIFS('Assessment results'!$I159:$U159,'Assessment results'!$I$18:$U$18,Q$19),"")</f>
        <v/>
      </c>
      <c r="R158" s="90" t="str">
        <f>+IFERROR(AVERAGEIFS('Assessment results'!$I159:$U159,'Assessment results'!$I$18:$U$18,R$19),"")</f>
        <v/>
      </c>
      <c r="S158" s="95" t="str">
        <f>+IFERROR(AVERAGEIFS('Assessment results'!$I159:$U159,'Assessment results'!$I$18:$U$18,S$19),"")</f>
        <v/>
      </c>
      <c r="T158" s="90" t="str">
        <f>+IFERROR(AVERAGE('Assessment results'!$I159:$U159),"")</f>
        <v/>
      </c>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row>
    <row r="159" spans="1:44" s="4" customFormat="1" hidden="1" outlineLevel="1">
      <c r="A159" s="18"/>
      <c r="B159" s="87" t="str">
        <f>+IF('Assessment results'!C160="","",'Assessment results'!C160)</f>
        <v/>
      </c>
      <c r="C159" s="87" t="str">
        <f>+IF('Assessment results'!D160="","",'Assessment results'!D160)</f>
        <v/>
      </c>
      <c r="D159" s="91" t="str">
        <f>+IF('Assessment results'!E160="","",'Assessment results'!E160)</f>
        <v/>
      </c>
      <c r="E159" s="92" t="str">
        <f>+IF('Assessment results'!F160="","",'Assessment results'!F160)</f>
        <v/>
      </c>
      <c r="F159" s="93" t="str">
        <f>+IF('Assessment results'!G160="","",'Assessment results'!G160)</f>
        <v/>
      </c>
      <c r="G159" s="94" t="str">
        <f>+IF('Assessment results'!H160="","",'Assessment results'!H160)</f>
        <v/>
      </c>
      <c r="H159" s="90" t="str">
        <f>+IFERROR(AVERAGEIFS('Assessment results'!$I160:$U160,'Assessment results'!$I$18:$U$18,H$19),"")</f>
        <v/>
      </c>
      <c r="I159" s="90" t="str">
        <f>+IFERROR(AVERAGEIFS('Assessment results'!$I160:$U160,'Assessment results'!$I$18:$U$18,I$19),"")</f>
        <v/>
      </c>
      <c r="J159" s="90" t="str">
        <f>+IFERROR(AVERAGEIFS('Assessment results'!$I160:$U160,'Assessment results'!$I$18:$U$18,J$19),"")</f>
        <v/>
      </c>
      <c r="K159" s="90" t="str">
        <f>+IFERROR(AVERAGEIFS('Assessment results'!$I160:$U160,'Assessment results'!$I$18:$U$18,K$19),"")</f>
        <v/>
      </c>
      <c r="L159" s="90" t="str">
        <f>+IFERROR(AVERAGEIFS('Assessment results'!$I160:$U160,'Assessment results'!$I$18:$U$18,L$19),"")</f>
        <v/>
      </c>
      <c r="M159" s="90" t="str">
        <f>+IFERROR(AVERAGEIFS('Assessment results'!$I160:$U160,'Assessment results'!$I$18:$U$18,M$19),"")</f>
        <v/>
      </c>
      <c r="N159" s="90" t="str">
        <f>+IFERROR(AVERAGEIFS('Assessment results'!$I160:$U160,'Assessment results'!$I$18:$U$18,N$19),"")</f>
        <v/>
      </c>
      <c r="O159" s="90" t="str">
        <f>+IFERROR(AVERAGEIFS('Assessment results'!$I160:$U160,'Assessment results'!$I$18:$U$18,O$19),"")</f>
        <v/>
      </c>
      <c r="P159" s="90" t="str">
        <f>+IFERROR(AVERAGEIFS('Assessment results'!$I160:$U160,'Assessment results'!$I$18:$U$18,P$19),"")</f>
        <v/>
      </c>
      <c r="Q159" s="90" t="str">
        <f>+IFERROR(AVERAGEIFS('Assessment results'!$I160:$U160,'Assessment results'!$I$18:$U$18,Q$19),"")</f>
        <v/>
      </c>
      <c r="R159" s="90" t="str">
        <f>+IFERROR(AVERAGEIFS('Assessment results'!$I160:$U160,'Assessment results'!$I$18:$U$18,R$19),"")</f>
        <v/>
      </c>
      <c r="S159" s="95" t="str">
        <f>+IFERROR(AVERAGEIFS('Assessment results'!$I160:$U160,'Assessment results'!$I$18:$U$18,S$19),"")</f>
        <v/>
      </c>
      <c r="T159" s="90" t="str">
        <f>+IFERROR(AVERAGE('Assessment results'!$I160:$U160),"")</f>
        <v/>
      </c>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row>
    <row r="160" spans="1:44" s="4" customFormat="1" hidden="1" outlineLevel="1">
      <c r="A160" s="18"/>
      <c r="B160" s="87" t="str">
        <f>+IF('Assessment results'!C161="","",'Assessment results'!C161)</f>
        <v/>
      </c>
      <c r="C160" s="87" t="str">
        <f>+IF('Assessment results'!D161="","",'Assessment results'!D161)</f>
        <v/>
      </c>
      <c r="D160" s="91" t="str">
        <f>+IF('Assessment results'!E161="","",'Assessment results'!E161)</f>
        <v/>
      </c>
      <c r="E160" s="92" t="str">
        <f>+IF('Assessment results'!F161="","",'Assessment results'!F161)</f>
        <v/>
      </c>
      <c r="F160" s="93" t="str">
        <f>+IF('Assessment results'!G161="","",'Assessment results'!G161)</f>
        <v/>
      </c>
      <c r="G160" s="94" t="str">
        <f>+IF('Assessment results'!H161="","",'Assessment results'!H161)</f>
        <v/>
      </c>
      <c r="H160" s="90" t="str">
        <f>+IFERROR(AVERAGEIFS('Assessment results'!$I161:$U161,'Assessment results'!$I$18:$U$18,H$19),"")</f>
        <v/>
      </c>
      <c r="I160" s="90" t="str">
        <f>+IFERROR(AVERAGEIFS('Assessment results'!$I161:$U161,'Assessment results'!$I$18:$U$18,I$19),"")</f>
        <v/>
      </c>
      <c r="J160" s="90" t="str">
        <f>+IFERROR(AVERAGEIFS('Assessment results'!$I161:$U161,'Assessment results'!$I$18:$U$18,J$19),"")</f>
        <v/>
      </c>
      <c r="K160" s="90" t="str">
        <f>+IFERROR(AVERAGEIFS('Assessment results'!$I161:$U161,'Assessment results'!$I$18:$U$18,K$19),"")</f>
        <v/>
      </c>
      <c r="L160" s="90" t="str">
        <f>+IFERROR(AVERAGEIFS('Assessment results'!$I161:$U161,'Assessment results'!$I$18:$U$18,L$19),"")</f>
        <v/>
      </c>
      <c r="M160" s="90" t="str">
        <f>+IFERROR(AVERAGEIFS('Assessment results'!$I161:$U161,'Assessment results'!$I$18:$U$18,M$19),"")</f>
        <v/>
      </c>
      <c r="N160" s="90" t="str">
        <f>+IFERROR(AVERAGEIFS('Assessment results'!$I161:$U161,'Assessment results'!$I$18:$U$18,N$19),"")</f>
        <v/>
      </c>
      <c r="O160" s="90" t="str">
        <f>+IFERROR(AVERAGEIFS('Assessment results'!$I161:$U161,'Assessment results'!$I$18:$U$18,O$19),"")</f>
        <v/>
      </c>
      <c r="P160" s="90" t="str">
        <f>+IFERROR(AVERAGEIFS('Assessment results'!$I161:$U161,'Assessment results'!$I$18:$U$18,P$19),"")</f>
        <v/>
      </c>
      <c r="Q160" s="90" t="str">
        <f>+IFERROR(AVERAGEIFS('Assessment results'!$I161:$U161,'Assessment results'!$I$18:$U$18,Q$19),"")</f>
        <v/>
      </c>
      <c r="R160" s="90" t="str">
        <f>+IFERROR(AVERAGEIFS('Assessment results'!$I161:$U161,'Assessment results'!$I$18:$U$18,R$19),"")</f>
        <v/>
      </c>
      <c r="S160" s="95" t="str">
        <f>+IFERROR(AVERAGEIFS('Assessment results'!$I161:$U161,'Assessment results'!$I$18:$U$18,S$19),"")</f>
        <v/>
      </c>
      <c r="T160" s="90" t="str">
        <f>+IFERROR(AVERAGE('Assessment results'!$I161:$U161),"")</f>
        <v/>
      </c>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row>
    <row r="161" spans="1:44" s="4" customFormat="1" hidden="1" outlineLevel="1">
      <c r="A161" s="18"/>
      <c r="B161" s="87" t="str">
        <f>+IF('Assessment results'!C162="","",'Assessment results'!C162)</f>
        <v/>
      </c>
      <c r="C161" s="87" t="str">
        <f>+IF('Assessment results'!D162="","",'Assessment results'!D162)</f>
        <v/>
      </c>
      <c r="D161" s="91" t="str">
        <f>+IF('Assessment results'!E162="","",'Assessment results'!E162)</f>
        <v/>
      </c>
      <c r="E161" s="92" t="str">
        <f>+IF('Assessment results'!F162="","",'Assessment results'!F162)</f>
        <v/>
      </c>
      <c r="F161" s="93" t="str">
        <f>+IF('Assessment results'!G162="","",'Assessment results'!G162)</f>
        <v/>
      </c>
      <c r="G161" s="94" t="str">
        <f>+IF('Assessment results'!H162="","",'Assessment results'!H162)</f>
        <v/>
      </c>
      <c r="H161" s="90" t="str">
        <f>+IFERROR(AVERAGEIFS('Assessment results'!$I162:$U162,'Assessment results'!$I$18:$U$18,H$19),"")</f>
        <v/>
      </c>
      <c r="I161" s="90" t="str">
        <f>+IFERROR(AVERAGEIFS('Assessment results'!$I162:$U162,'Assessment results'!$I$18:$U$18,I$19),"")</f>
        <v/>
      </c>
      <c r="J161" s="90" t="str">
        <f>+IFERROR(AVERAGEIFS('Assessment results'!$I162:$U162,'Assessment results'!$I$18:$U$18,J$19),"")</f>
        <v/>
      </c>
      <c r="K161" s="90" t="str">
        <f>+IFERROR(AVERAGEIFS('Assessment results'!$I162:$U162,'Assessment results'!$I$18:$U$18,K$19),"")</f>
        <v/>
      </c>
      <c r="L161" s="90" t="str">
        <f>+IFERROR(AVERAGEIFS('Assessment results'!$I162:$U162,'Assessment results'!$I$18:$U$18,L$19),"")</f>
        <v/>
      </c>
      <c r="M161" s="90" t="str">
        <f>+IFERROR(AVERAGEIFS('Assessment results'!$I162:$U162,'Assessment results'!$I$18:$U$18,M$19),"")</f>
        <v/>
      </c>
      <c r="N161" s="90" t="str">
        <f>+IFERROR(AVERAGEIFS('Assessment results'!$I162:$U162,'Assessment results'!$I$18:$U$18,N$19),"")</f>
        <v/>
      </c>
      <c r="O161" s="90" t="str">
        <f>+IFERROR(AVERAGEIFS('Assessment results'!$I162:$U162,'Assessment results'!$I$18:$U$18,O$19),"")</f>
        <v/>
      </c>
      <c r="P161" s="90" t="str">
        <f>+IFERROR(AVERAGEIFS('Assessment results'!$I162:$U162,'Assessment results'!$I$18:$U$18,P$19),"")</f>
        <v/>
      </c>
      <c r="Q161" s="90" t="str">
        <f>+IFERROR(AVERAGEIFS('Assessment results'!$I162:$U162,'Assessment results'!$I$18:$U$18,Q$19),"")</f>
        <v/>
      </c>
      <c r="R161" s="90" t="str">
        <f>+IFERROR(AVERAGEIFS('Assessment results'!$I162:$U162,'Assessment results'!$I$18:$U$18,R$19),"")</f>
        <v/>
      </c>
      <c r="S161" s="95" t="str">
        <f>+IFERROR(AVERAGEIFS('Assessment results'!$I162:$U162,'Assessment results'!$I$18:$U$18,S$19),"")</f>
        <v/>
      </c>
      <c r="T161" s="90" t="str">
        <f>+IFERROR(AVERAGE('Assessment results'!$I162:$U162),"")</f>
        <v/>
      </c>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row>
    <row r="162" spans="1:44" s="4" customFormat="1" hidden="1" outlineLevel="1">
      <c r="A162" s="18"/>
      <c r="B162" s="87" t="str">
        <f>+IF('Assessment results'!C163="","",'Assessment results'!C163)</f>
        <v/>
      </c>
      <c r="C162" s="87" t="str">
        <f>+IF('Assessment results'!D163="","",'Assessment results'!D163)</f>
        <v/>
      </c>
      <c r="D162" s="91" t="str">
        <f>+IF('Assessment results'!E163="","",'Assessment results'!E163)</f>
        <v/>
      </c>
      <c r="E162" s="92" t="str">
        <f>+IF('Assessment results'!F163="","",'Assessment results'!F163)</f>
        <v/>
      </c>
      <c r="F162" s="93" t="str">
        <f>+IF('Assessment results'!G163="","",'Assessment results'!G163)</f>
        <v/>
      </c>
      <c r="G162" s="94" t="str">
        <f>+IF('Assessment results'!H163="","",'Assessment results'!H163)</f>
        <v/>
      </c>
      <c r="H162" s="90" t="str">
        <f>+IFERROR(AVERAGEIFS('Assessment results'!$I163:$U163,'Assessment results'!$I$18:$U$18,H$19),"")</f>
        <v/>
      </c>
      <c r="I162" s="90" t="str">
        <f>+IFERROR(AVERAGEIFS('Assessment results'!$I163:$U163,'Assessment results'!$I$18:$U$18,I$19),"")</f>
        <v/>
      </c>
      <c r="J162" s="90" t="str">
        <f>+IFERROR(AVERAGEIFS('Assessment results'!$I163:$U163,'Assessment results'!$I$18:$U$18,J$19),"")</f>
        <v/>
      </c>
      <c r="K162" s="90" t="str">
        <f>+IFERROR(AVERAGEIFS('Assessment results'!$I163:$U163,'Assessment results'!$I$18:$U$18,K$19),"")</f>
        <v/>
      </c>
      <c r="L162" s="90" t="str">
        <f>+IFERROR(AVERAGEIFS('Assessment results'!$I163:$U163,'Assessment results'!$I$18:$U$18,L$19),"")</f>
        <v/>
      </c>
      <c r="M162" s="90" t="str">
        <f>+IFERROR(AVERAGEIFS('Assessment results'!$I163:$U163,'Assessment results'!$I$18:$U$18,M$19),"")</f>
        <v/>
      </c>
      <c r="N162" s="90" t="str">
        <f>+IFERROR(AVERAGEIFS('Assessment results'!$I163:$U163,'Assessment results'!$I$18:$U$18,N$19),"")</f>
        <v/>
      </c>
      <c r="O162" s="90" t="str">
        <f>+IFERROR(AVERAGEIFS('Assessment results'!$I163:$U163,'Assessment results'!$I$18:$U$18,O$19),"")</f>
        <v/>
      </c>
      <c r="P162" s="90" t="str">
        <f>+IFERROR(AVERAGEIFS('Assessment results'!$I163:$U163,'Assessment results'!$I$18:$U$18,P$19),"")</f>
        <v/>
      </c>
      <c r="Q162" s="90" t="str">
        <f>+IFERROR(AVERAGEIFS('Assessment results'!$I163:$U163,'Assessment results'!$I$18:$U$18,Q$19),"")</f>
        <v/>
      </c>
      <c r="R162" s="90" t="str">
        <f>+IFERROR(AVERAGEIFS('Assessment results'!$I163:$U163,'Assessment results'!$I$18:$U$18,R$19),"")</f>
        <v/>
      </c>
      <c r="S162" s="95" t="str">
        <f>+IFERROR(AVERAGEIFS('Assessment results'!$I163:$U163,'Assessment results'!$I$18:$U$18,S$19),"")</f>
        <v/>
      </c>
      <c r="T162" s="90" t="str">
        <f>+IFERROR(AVERAGE('Assessment results'!$I163:$U163),"")</f>
        <v/>
      </c>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row>
    <row r="163" spans="1:44" s="4" customFormat="1" hidden="1" outlineLevel="1">
      <c r="A163" s="18"/>
      <c r="B163" s="87" t="str">
        <f>+IF('Assessment results'!C164="","",'Assessment results'!C164)</f>
        <v/>
      </c>
      <c r="C163" s="87" t="str">
        <f>+IF('Assessment results'!D164="","",'Assessment results'!D164)</f>
        <v/>
      </c>
      <c r="D163" s="91" t="str">
        <f>+IF('Assessment results'!E164="","",'Assessment results'!E164)</f>
        <v/>
      </c>
      <c r="E163" s="92" t="str">
        <f>+IF('Assessment results'!F164="","",'Assessment results'!F164)</f>
        <v/>
      </c>
      <c r="F163" s="93" t="str">
        <f>+IF('Assessment results'!G164="","",'Assessment results'!G164)</f>
        <v/>
      </c>
      <c r="G163" s="94" t="str">
        <f>+IF('Assessment results'!H164="","",'Assessment results'!H164)</f>
        <v/>
      </c>
      <c r="H163" s="90" t="str">
        <f>+IFERROR(AVERAGEIFS('Assessment results'!$I164:$U164,'Assessment results'!$I$18:$U$18,H$19),"")</f>
        <v/>
      </c>
      <c r="I163" s="90" t="str">
        <f>+IFERROR(AVERAGEIFS('Assessment results'!$I164:$U164,'Assessment results'!$I$18:$U$18,I$19),"")</f>
        <v/>
      </c>
      <c r="J163" s="90" t="str">
        <f>+IFERROR(AVERAGEIFS('Assessment results'!$I164:$U164,'Assessment results'!$I$18:$U$18,J$19),"")</f>
        <v/>
      </c>
      <c r="K163" s="90" t="str">
        <f>+IFERROR(AVERAGEIFS('Assessment results'!$I164:$U164,'Assessment results'!$I$18:$U$18,K$19),"")</f>
        <v/>
      </c>
      <c r="L163" s="90" t="str">
        <f>+IFERROR(AVERAGEIFS('Assessment results'!$I164:$U164,'Assessment results'!$I$18:$U$18,L$19),"")</f>
        <v/>
      </c>
      <c r="M163" s="90" t="str">
        <f>+IFERROR(AVERAGEIFS('Assessment results'!$I164:$U164,'Assessment results'!$I$18:$U$18,M$19),"")</f>
        <v/>
      </c>
      <c r="N163" s="90" t="str">
        <f>+IFERROR(AVERAGEIFS('Assessment results'!$I164:$U164,'Assessment results'!$I$18:$U$18,N$19),"")</f>
        <v/>
      </c>
      <c r="O163" s="90" t="str">
        <f>+IFERROR(AVERAGEIFS('Assessment results'!$I164:$U164,'Assessment results'!$I$18:$U$18,O$19),"")</f>
        <v/>
      </c>
      <c r="P163" s="90" t="str">
        <f>+IFERROR(AVERAGEIFS('Assessment results'!$I164:$U164,'Assessment results'!$I$18:$U$18,P$19),"")</f>
        <v/>
      </c>
      <c r="Q163" s="90" t="str">
        <f>+IFERROR(AVERAGEIFS('Assessment results'!$I164:$U164,'Assessment results'!$I$18:$U$18,Q$19),"")</f>
        <v/>
      </c>
      <c r="R163" s="90" t="str">
        <f>+IFERROR(AVERAGEIFS('Assessment results'!$I164:$U164,'Assessment results'!$I$18:$U$18,R$19),"")</f>
        <v/>
      </c>
      <c r="S163" s="95" t="str">
        <f>+IFERROR(AVERAGEIFS('Assessment results'!$I164:$U164,'Assessment results'!$I$18:$U$18,S$19),"")</f>
        <v/>
      </c>
      <c r="T163" s="90" t="str">
        <f>+IFERROR(AVERAGE('Assessment results'!$I164:$U164),"")</f>
        <v/>
      </c>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row>
    <row r="164" spans="1:44" s="4" customFormat="1" hidden="1" outlineLevel="1">
      <c r="A164" s="18"/>
      <c r="B164" s="87" t="str">
        <f>+IF('Assessment results'!C165="","",'Assessment results'!C165)</f>
        <v/>
      </c>
      <c r="C164" s="87" t="str">
        <f>+IF('Assessment results'!D165="","",'Assessment results'!D165)</f>
        <v/>
      </c>
      <c r="D164" s="91" t="str">
        <f>+IF('Assessment results'!E165="","",'Assessment results'!E165)</f>
        <v/>
      </c>
      <c r="E164" s="92" t="str">
        <f>+IF('Assessment results'!F165="","",'Assessment results'!F165)</f>
        <v/>
      </c>
      <c r="F164" s="93" t="str">
        <f>+IF('Assessment results'!G165="","",'Assessment results'!G165)</f>
        <v/>
      </c>
      <c r="G164" s="94" t="str">
        <f>+IF('Assessment results'!H165="","",'Assessment results'!H165)</f>
        <v/>
      </c>
      <c r="H164" s="90" t="str">
        <f>+IFERROR(AVERAGEIFS('Assessment results'!$I165:$U165,'Assessment results'!$I$18:$U$18,H$19),"")</f>
        <v/>
      </c>
      <c r="I164" s="90" t="str">
        <f>+IFERROR(AVERAGEIFS('Assessment results'!$I165:$U165,'Assessment results'!$I$18:$U$18,I$19),"")</f>
        <v/>
      </c>
      <c r="J164" s="90" t="str">
        <f>+IFERROR(AVERAGEIFS('Assessment results'!$I165:$U165,'Assessment results'!$I$18:$U$18,J$19),"")</f>
        <v/>
      </c>
      <c r="K164" s="90" t="str">
        <f>+IFERROR(AVERAGEIFS('Assessment results'!$I165:$U165,'Assessment results'!$I$18:$U$18,K$19),"")</f>
        <v/>
      </c>
      <c r="L164" s="90" t="str">
        <f>+IFERROR(AVERAGEIFS('Assessment results'!$I165:$U165,'Assessment results'!$I$18:$U$18,L$19),"")</f>
        <v/>
      </c>
      <c r="M164" s="90" t="str">
        <f>+IFERROR(AVERAGEIFS('Assessment results'!$I165:$U165,'Assessment results'!$I$18:$U$18,M$19),"")</f>
        <v/>
      </c>
      <c r="N164" s="90" t="str">
        <f>+IFERROR(AVERAGEIFS('Assessment results'!$I165:$U165,'Assessment results'!$I$18:$U$18,N$19),"")</f>
        <v/>
      </c>
      <c r="O164" s="90" t="str">
        <f>+IFERROR(AVERAGEIFS('Assessment results'!$I165:$U165,'Assessment results'!$I$18:$U$18,O$19),"")</f>
        <v/>
      </c>
      <c r="P164" s="90" t="str">
        <f>+IFERROR(AVERAGEIFS('Assessment results'!$I165:$U165,'Assessment results'!$I$18:$U$18,P$19),"")</f>
        <v/>
      </c>
      <c r="Q164" s="90" t="str">
        <f>+IFERROR(AVERAGEIFS('Assessment results'!$I165:$U165,'Assessment results'!$I$18:$U$18,Q$19),"")</f>
        <v/>
      </c>
      <c r="R164" s="90" t="str">
        <f>+IFERROR(AVERAGEIFS('Assessment results'!$I165:$U165,'Assessment results'!$I$18:$U$18,R$19),"")</f>
        <v/>
      </c>
      <c r="S164" s="95" t="str">
        <f>+IFERROR(AVERAGEIFS('Assessment results'!$I165:$U165,'Assessment results'!$I$18:$U$18,S$19),"")</f>
        <v/>
      </c>
      <c r="T164" s="90" t="str">
        <f>+IFERROR(AVERAGE('Assessment results'!$I165:$U165),"")</f>
        <v/>
      </c>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row>
    <row r="165" spans="1:44" s="4" customFormat="1" hidden="1" outlineLevel="1">
      <c r="A165" s="18"/>
      <c r="B165" s="87" t="str">
        <f>+IF('Assessment results'!C166="","",'Assessment results'!C166)</f>
        <v/>
      </c>
      <c r="C165" s="87" t="str">
        <f>+IF('Assessment results'!D166="","",'Assessment results'!D166)</f>
        <v/>
      </c>
      <c r="D165" s="91" t="str">
        <f>+IF('Assessment results'!E166="","",'Assessment results'!E166)</f>
        <v/>
      </c>
      <c r="E165" s="92" t="str">
        <f>+IF('Assessment results'!F166="","",'Assessment results'!F166)</f>
        <v/>
      </c>
      <c r="F165" s="93" t="str">
        <f>+IF('Assessment results'!G166="","",'Assessment results'!G166)</f>
        <v/>
      </c>
      <c r="G165" s="94" t="str">
        <f>+IF('Assessment results'!H166="","",'Assessment results'!H166)</f>
        <v/>
      </c>
      <c r="H165" s="90" t="str">
        <f>+IFERROR(AVERAGEIFS('Assessment results'!$I166:$U166,'Assessment results'!$I$18:$U$18,H$19),"")</f>
        <v/>
      </c>
      <c r="I165" s="90" t="str">
        <f>+IFERROR(AVERAGEIFS('Assessment results'!$I166:$U166,'Assessment results'!$I$18:$U$18,I$19),"")</f>
        <v/>
      </c>
      <c r="J165" s="90" t="str">
        <f>+IFERROR(AVERAGEIFS('Assessment results'!$I166:$U166,'Assessment results'!$I$18:$U$18,J$19),"")</f>
        <v/>
      </c>
      <c r="K165" s="90" t="str">
        <f>+IFERROR(AVERAGEIFS('Assessment results'!$I166:$U166,'Assessment results'!$I$18:$U$18,K$19),"")</f>
        <v/>
      </c>
      <c r="L165" s="90" t="str">
        <f>+IFERROR(AVERAGEIFS('Assessment results'!$I166:$U166,'Assessment results'!$I$18:$U$18,L$19),"")</f>
        <v/>
      </c>
      <c r="M165" s="90" t="str">
        <f>+IFERROR(AVERAGEIFS('Assessment results'!$I166:$U166,'Assessment results'!$I$18:$U$18,M$19),"")</f>
        <v/>
      </c>
      <c r="N165" s="90" t="str">
        <f>+IFERROR(AVERAGEIFS('Assessment results'!$I166:$U166,'Assessment results'!$I$18:$U$18,N$19),"")</f>
        <v/>
      </c>
      <c r="O165" s="90" t="str">
        <f>+IFERROR(AVERAGEIFS('Assessment results'!$I166:$U166,'Assessment results'!$I$18:$U$18,O$19),"")</f>
        <v/>
      </c>
      <c r="P165" s="90" t="str">
        <f>+IFERROR(AVERAGEIFS('Assessment results'!$I166:$U166,'Assessment results'!$I$18:$U$18,P$19),"")</f>
        <v/>
      </c>
      <c r="Q165" s="90" t="str">
        <f>+IFERROR(AVERAGEIFS('Assessment results'!$I166:$U166,'Assessment results'!$I$18:$U$18,Q$19),"")</f>
        <v/>
      </c>
      <c r="R165" s="90" t="str">
        <f>+IFERROR(AVERAGEIFS('Assessment results'!$I166:$U166,'Assessment results'!$I$18:$U$18,R$19),"")</f>
        <v/>
      </c>
      <c r="S165" s="95" t="str">
        <f>+IFERROR(AVERAGEIFS('Assessment results'!$I166:$U166,'Assessment results'!$I$18:$U$18,S$19),"")</f>
        <v/>
      </c>
      <c r="T165" s="90" t="str">
        <f>+IFERROR(AVERAGE('Assessment results'!$I166:$U166),"")</f>
        <v/>
      </c>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row>
    <row r="166" spans="1:44" s="4" customFormat="1" hidden="1" outlineLevel="1">
      <c r="A166" s="18"/>
      <c r="B166" s="87" t="str">
        <f>+IF('Assessment results'!C167="","",'Assessment results'!C167)</f>
        <v/>
      </c>
      <c r="C166" s="87" t="str">
        <f>+IF('Assessment results'!D167="","",'Assessment results'!D167)</f>
        <v/>
      </c>
      <c r="D166" s="91" t="str">
        <f>+IF('Assessment results'!E167="","",'Assessment results'!E167)</f>
        <v/>
      </c>
      <c r="E166" s="92" t="str">
        <f>+IF('Assessment results'!F167="","",'Assessment results'!F167)</f>
        <v/>
      </c>
      <c r="F166" s="93" t="str">
        <f>+IF('Assessment results'!G167="","",'Assessment results'!G167)</f>
        <v/>
      </c>
      <c r="G166" s="94" t="str">
        <f>+IF('Assessment results'!H167="","",'Assessment results'!H167)</f>
        <v/>
      </c>
      <c r="H166" s="90" t="str">
        <f>+IFERROR(AVERAGEIFS('Assessment results'!$I167:$U167,'Assessment results'!$I$18:$U$18,H$19),"")</f>
        <v/>
      </c>
      <c r="I166" s="90" t="str">
        <f>+IFERROR(AVERAGEIFS('Assessment results'!$I167:$U167,'Assessment results'!$I$18:$U$18,I$19),"")</f>
        <v/>
      </c>
      <c r="J166" s="90" t="str">
        <f>+IFERROR(AVERAGEIFS('Assessment results'!$I167:$U167,'Assessment results'!$I$18:$U$18,J$19),"")</f>
        <v/>
      </c>
      <c r="K166" s="90" t="str">
        <f>+IFERROR(AVERAGEIFS('Assessment results'!$I167:$U167,'Assessment results'!$I$18:$U$18,K$19),"")</f>
        <v/>
      </c>
      <c r="L166" s="90" t="str">
        <f>+IFERROR(AVERAGEIFS('Assessment results'!$I167:$U167,'Assessment results'!$I$18:$U$18,L$19),"")</f>
        <v/>
      </c>
      <c r="M166" s="90" t="str">
        <f>+IFERROR(AVERAGEIFS('Assessment results'!$I167:$U167,'Assessment results'!$I$18:$U$18,M$19),"")</f>
        <v/>
      </c>
      <c r="N166" s="90" t="str">
        <f>+IFERROR(AVERAGEIFS('Assessment results'!$I167:$U167,'Assessment results'!$I$18:$U$18,N$19),"")</f>
        <v/>
      </c>
      <c r="O166" s="90" t="str">
        <f>+IFERROR(AVERAGEIFS('Assessment results'!$I167:$U167,'Assessment results'!$I$18:$U$18,O$19),"")</f>
        <v/>
      </c>
      <c r="P166" s="90" t="str">
        <f>+IFERROR(AVERAGEIFS('Assessment results'!$I167:$U167,'Assessment results'!$I$18:$U$18,P$19),"")</f>
        <v/>
      </c>
      <c r="Q166" s="90" t="str">
        <f>+IFERROR(AVERAGEIFS('Assessment results'!$I167:$U167,'Assessment results'!$I$18:$U$18,Q$19),"")</f>
        <v/>
      </c>
      <c r="R166" s="90" t="str">
        <f>+IFERROR(AVERAGEIFS('Assessment results'!$I167:$U167,'Assessment results'!$I$18:$U$18,R$19),"")</f>
        <v/>
      </c>
      <c r="S166" s="95" t="str">
        <f>+IFERROR(AVERAGEIFS('Assessment results'!$I167:$U167,'Assessment results'!$I$18:$U$18,S$19),"")</f>
        <v/>
      </c>
      <c r="T166" s="90" t="str">
        <f>+IFERROR(AVERAGE('Assessment results'!$I167:$U167),"")</f>
        <v/>
      </c>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row>
    <row r="167" spans="1:44" s="4" customFormat="1" hidden="1" outlineLevel="1">
      <c r="A167" s="18"/>
      <c r="B167" s="87" t="str">
        <f>+IF('Assessment results'!C168="","",'Assessment results'!C168)</f>
        <v/>
      </c>
      <c r="C167" s="87" t="str">
        <f>+IF('Assessment results'!D168="","",'Assessment results'!D168)</f>
        <v/>
      </c>
      <c r="D167" s="91" t="str">
        <f>+IF('Assessment results'!E168="","",'Assessment results'!E168)</f>
        <v/>
      </c>
      <c r="E167" s="92" t="str">
        <f>+IF('Assessment results'!F168="","",'Assessment results'!F168)</f>
        <v/>
      </c>
      <c r="F167" s="93" t="str">
        <f>+IF('Assessment results'!G168="","",'Assessment results'!G168)</f>
        <v/>
      </c>
      <c r="G167" s="94" t="str">
        <f>+IF('Assessment results'!H168="","",'Assessment results'!H168)</f>
        <v/>
      </c>
      <c r="H167" s="90" t="str">
        <f>+IFERROR(AVERAGEIFS('Assessment results'!$I168:$U168,'Assessment results'!$I$18:$U$18,H$19),"")</f>
        <v/>
      </c>
      <c r="I167" s="90" t="str">
        <f>+IFERROR(AVERAGEIFS('Assessment results'!$I168:$U168,'Assessment results'!$I$18:$U$18,I$19),"")</f>
        <v/>
      </c>
      <c r="J167" s="90" t="str">
        <f>+IFERROR(AVERAGEIFS('Assessment results'!$I168:$U168,'Assessment results'!$I$18:$U$18,J$19),"")</f>
        <v/>
      </c>
      <c r="K167" s="90" t="str">
        <f>+IFERROR(AVERAGEIFS('Assessment results'!$I168:$U168,'Assessment results'!$I$18:$U$18,K$19),"")</f>
        <v/>
      </c>
      <c r="L167" s="90" t="str">
        <f>+IFERROR(AVERAGEIFS('Assessment results'!$I168:$U168,'Assessment results'!$I$18:$U$18,L$19),"")</f>
        <v/>
      </c>
      <c r="M167" s="90" t="str">
        <f>+IFERROR(AVERAGEIFS('Assessment results'!$I168:$U168,'Assessment results'!$I$18:$U$18,M$19),"")</f>
        <v/>
      </c>
      <c r="N167" s="90" t="str">
        <f>+IFERROR(AVERAGEIFS('Assessment results'!$I168:$U168,'Assessment results'!$I$18:$U$18,N$19),"")</f>
        <v/>
      </c>
      <c r="O167" s="90" t="str">
        <f>+IFERROR(AVERAGEIFS('Assessment results'!$I168:$U168,'Assessment results'!$I$18:$U$18,O$19),"")</f>
        <v/>
      </c>
      <c r="P167" s="90" t="str">
        <f>+IFERROR(AVERAGEIFS('Assessment results'!$I168:$U168,'Assessment results'!$I$18:$U$18,P$19),"")</f>
        <v/>
      </c>
      <c r="Q167" s="90" t="str">
        <f>+IFERROR(AVERAGEIFS('Assessment results'!$I168:$U168,'Assessment results'!$I$18:$U$18,Q$19),"")</f>
        <v/>
      </c>
      <c r="R167" s="90" t="str">
        <f>+IFERROR(AVERAGEIFS('Assessment results'!$I168:$U168,'Assessment results'!$I$18:$U$18,R$19),"")</f>
        <v/>
      </c>
      <c r="S167" s="95" t="str">
        <f>+IFERROR(AVERAGEIFS('Assessment results'!$I168:$U168,'Assessment results'!$I$18:$U$18,S$19),"")</f>
        <v/>
      </c>
      <c r="T167" s="90" t="str">
        <f>+IFERROR(AVERAGE('Assessment results'!$I168:$U168),"")</f>
        <v/>
      </c>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row>
    <row r="168" spans="1:44" s="4" customFormat="1" hidden="1" outlineLevel="1">
      <c r="A168" s="18"/>
      <c r="B168" s="87" t="str">
        <f>+IF('Assessment results'!C169="","",'Assessment results'!C169)</f>
        <v/>
      </c>
      <c r="C168" s="87" t="str">
        <f>+IF('Assessment results'!D169="","",'Assessment results'!D169)</f>
        <v/>
      </c>
      <c r="D168" s="91" t="str">
        <f>+IF('Assessment results'!E169="","",'Assessment results'!E169)</f>
        <v/>
      </c>
      <c r="E168" s="92" t="str">
        <f>+IF('Assessment results'!F169="","",'Assessment results'!F169)</f>
        <v/>
      </c>
      <c r="F168" s="93" t="str">
        <f>+IF('Assessment results'!G169="","",'Assessment results'!G169)</f>
        <v/>
      </c>
      <c r="G168" s="94" t="str">
        <f>+IF('Assessment results'!H169="","",'Assessment results'!H169)</f>
        <v/>
      </c>
      <c r="H168" s="90" t="str">
        <f>+IFERROR(AVERAGEIFS('Assessment results'!$I169:$U169,'Assessment results'!$I$18:$U$18,H$19),"")</f>
        <v/>
      </c>
      <c r="I168" s="90" t="str">
        <f>+IFERROR(AVERAGEIFS('Assessment results'!$I169:$U169,'Assessment results'!$I$18:$U$18,I$19),"")</f>
        <v/>
      </c>
      <c r="J168" s="90" t="str">
        <f>+IFERROR(AVERAGEIFS('Assessment results'!$I169:$U169,'Assessment results'!$I$18:$U$18,J$19),"")</f>
        <v/>
      </c>
      <c r="K168" s="90" t="str">
        <f>+IFERROR(AVERAGEIFS('Assessment results'!$I169:$U169,'Assessment results'!$I$18:$U$18,K$19),"")</f>
        <v/>
      </c>
      <c r="L168" s="90" t="str">
        <f>+IFERROR(AVERAGEIFS('Assessment results'!$I169:$U169,'Assessment results'!$I$18:$U$18,L$19),"")</f>
        <v/>
      </c>
      <c r="M168" s="90" t="str">
        <f>+IFERROR(AVERAGEIFS('Assessment results'!$I169:$U169,'Assessment results'!$I$18:$U$18,M$19),"")</f>
        <v/>
      </c>
      <c r="N168" s="90" t="str">
        <f>+IFERROR(AVERAGEIFS('Assessment results'!$I169:$U169,'Assessment results'!$I$18:$U$18,N$19),"")</f>
        <v/>
      </c>
      <c r="O168" s="90" t="str">
        <f>+IFERROR(AVERAGEIFS('Assessment results'!$I169:$U169,'Assessment results'!$I$18:$U$18,O$19),"")</f>
        <v/>
      </c>
      <c r="P168" s="90" t="str">
        <f>+IFERROR(AVERAGEIFS('Assessment results'!$I169:$U169,'Assessment results'!$I$18:$U$18,P$19),"")</f>
        <v/>
      </c>
      <c r="Q168" s="90" t="str">
        <f>+IFERROR(AVERAGEIFS('Assessment results'!$I169:$U169,'Assessment results'!$I$18:$U$18,Q$19),"")</f>
        <v/>
      </c>
      <c r="R168" s="90" t="str">
        <f>+IFERROR(AVERAGEIFS('Assessment results'!$I169:$U169,'Assessment results'!$I$18:$U$18,R$19),"")</f>
        <v/>
      </c>
      <c r="S168" s="95" t="str">
        <f>+IFERROR(AVERAGEIFS('Assessment results'!$I169:$U169,'Assessment results'!$I$18:$U$18,S$19),"")</f>
        <v/>
      </c>
      <c r="T168" s="90" t="str">
        <f>+IFERROR(AVERAGE('Assessment results'!$I169:$U169),"")</f>
        <v/>
      </c>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row>
    <row r="169" spans="1:44" s="4" customFormat="1" hidden="1" outlineLevel="1">
      <c r="A169" s="18"/>
      <c r="B169" s="87" t="str">
        <f>+IF('Assessment results'!C170="","",'Assessment results'!C170)</f>
        <v/>
      </c>
      <c r="C169" s="87" t="str">
        <f>+IF('Assessment results'!D170="","",'Assessment results'!D170)</f>
        <v/>
      </c>
      <c r="D169" s="91" t="str">
        <f>+IF('Assessment results'!E170="","",'Assessment results'!E170)</f>
        <v/>
      </c>
      <c r="E169" s="92" t="str">
        <f>+IF('Assessment results'!F170="","",'Assessment results'!F170)</f>
        <v/>
      </c>
      <c r="F169" s="93" t="str">
        <f>+IF('Assessment results'!G170="","",'Assessment results'!G170)</f>
        <v/>
      </c>
      <c r="G169" s="94" t="str">
        <f>+IF('Assessment results'!H170="","",'Assessment results'!H170)</f>
        <v/>
      </c>
      <c r="H169" s="90" t="str">
        <f>+IFERROR(AVERAGEIFS('Assessment results'!$I170:$U170,'Assessment results'!$I$18:$U$18,H$19),"")</f>
        <v/>
      </c>
      <c r="I169" s="90" t="str">
        <f>+IFERROR(AVERAGEIFS('Assessment results'!$I170:$U170,'Assessment results'!$I$18:$U$18,I$19),"")</f>
        <v/>
      </c>
      <c r="J169" s="90" t="str">
        <f>+IFERROR(AVERAGEIFS('Assessment results'!$I170:$U170,'Assessment results'!$I$18:$U$18,J$19),"")</f>
        <v/>
      </c>
      <c r="K169" s="90" t="str">
        <f>+IFERROR(AVERAGEIFS('Assessment results'!$I170:$U170,'Assessment results'!$I$18:$U$18,K$19),"")</f>
        <v/>
      </c>
      <c r="L169" s="90" t="str">
        <f>+IFERROR(AVERAGEIFS('Assessment results'!$I170:$U170,'Assessment results'!$I$18:$U$18,L$19),"")</f>
        <v/>
      </c>
      <c r="M169" s="90" t="str">
        <f>+IFERROR(AVERAGEIFS('Assessment results'!$I170:$U170,'Assessment results'!$I$18:$U$18,M$19),"")</f>
        <v/>
      </c>
      <c r="N169" s="90" t="str">
        <f>+IFERROR(AVERAGEIFS('Assessment results'!$I170:$U170,'Assessment results'!$I$18:$U$18,N$19),"")</f>
        <v/>
      </c>
      <c r="O169" s="90" t="str">
        <f>+IFERROR(AVERAGEIFS('Assessment results'!$I170:$U170,'Assessment results'!$I$18:$U$18,O$19),"")</f>
        <v/>
      </c>
      <c r="P169" s="90" t="str">
        <f>+IFERROR(AVERAGEIFS('Assessment results'!$I170:$U170,'Assessment results'!$I$18:$U$18,P$19),"")</f>
        <v/>
      </c>
      <c r="Q169" s="90" t="str">
        <f>+IFERROR(AVERAGEIFS('Assessment results'!$I170:$U170,'Assessment results'!$I$18:$U$18,Q$19),"")</f>
        <v/>
      </c>
      <c r="R169" s="90" t="str">
        <f>+IFERROR(AVERAGEIFS('Assessment results'!$I170:$U170,'Assessment results'!$I$18:$U$18,R$19),"")</f>
        <v/>
      </c>
      <c r="S169" s="95" t="str">
        <f>+IFERROR(AVERAGEIFS('Assessment results'!$I170:$U170,'Assessment results'!$I$18:$U$18,S$19),"")</f>
        <v/>
      </c>
      <c r="T169" s="90" t="str">
        <f>+IFERROR(AVERAGE('Assessment results'!$I170:$U170),"")</f>
        <v/>
      </c>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row>
    <row r="170" spans="1:44" s="4" customFormat="1" hidden="1" outlineLevel="1">
      <c r="A170" s="18"/>
      <c r="B170" s="87" t="str">
        <f>+IF('Assessment results'!C171="","",'Assessment results'!C171)</f>
        <v/>
      </c>
      <c r="C170" s="87" t="str">
        <f>+IF('Assessment results'!D171="","",'Assessment results'!D171)</f>
        <v/>
      </c>
      <c r="D170" s="91" t="str">
        <f>+IF('Assessment results'!E171="","",'Assessment results'!E171)</f>
        <v/>
      </c>
      <c r="E170" s="92" t="str">
        <f>+IF('Assessment results'!F171="","",'Assessment results'!F171)</f>
        <v/>
      </c>
      <c r="F170" s="93" t="str">
        <f>+IF('Assessment results'!G171="","",'Assessment results'!G171)</f>
        <v/>
      </c>
      <c r="G170" s="94" t="str">
        <f>+IF('Assessment results'!H171="","",'Assessment results'!H171)</f>
        <v/>
      </c>
      <c r="H170" s="90" t="str">
        <f>+IFERROR(AVERAGEIFS('Assessment results'!$I171:$U171,'Assessment results'!$I$18:$U$18,H$19),"")</f>
        <v/>
      </c>
      <c r="I170" s="90" t="str">
        <f>+IFERROR(AVERAGEIFS('Assessment results'!$I171:$U171,'Assessment results'!$I$18:$U$18,I$19),"")</f>
        <v/>
      </c>
      <c r="J170" s="90" t="str">
        <f>+IFERROR(AVERAGEIFS('Assessment results'!$I171:$U171,'Assessment results'!$I$18:$U$18,J$19),"")</f>
        <v/>
      </c>
      <c r="K170" s="90" t="str">
        <f>+IFERROR(AVERAGEIFS('Assessment results'!$I171:$U171,'Assessment results'!$I$18:$U$18,K$19),"")</f>
        <v/>
      </c>
      <c r="L170" s="90" t="str">
        <f>+IFERROR(AVERAGEIFS('Assessment results'!$I171:$U171,'Assessment results'!$I$18:$U$18,L$19),"")</f>
        <v/>
      </c>
      <c r="M170" s="90" t="str">
        <f>+IFERROR(AVERAGEIFS('Assessment results'!$I171:$U171,'Assessment results'!$I$18:$U$18,M$19),"")</f>
        <v/>
      </c>
      <c r="N170" s="90" t="str">
        <f>+IFERROR(AVERAGEIFS('Assessment results'!$I171:$U171,'Assessment results'!$I$18:$U$18,N$19),"")</f>
        <v/>
      </c>
      <c r="O170" s="90" t="str">
        <f>+IFERROR(AVERAGEIFS('Assessment results'!$I171:$U171,'Assessment results'!$I$18:$U$18,O$19),"")</f>
        <v/>
      </c>
      <c r="P170" s="90" t="str">
        <f>+IFERROR(AVERAGEIFS('Assessment results'!$I171:$U171,'Assessment results'!$I$18:$U$18,P$19),"")</f>
        <v/>
      </c>
      <c r="Q170" s="90" t="str">
        <f>+IFERROR(AVERAGEIFS('Assessment results'!$I171:$U171,'Assessment results'!$I$18:$U$18,Q$19),"")</f>
        <v/>
      </c>
      <c r="R170" s="90" t="str">
        <f>+IFERROR(AVERAGEIFS('Assessment results'!$I171:$U171,'Assessment results'!$I$18:$U$18,R$19),"")</f>
        <v/>
      </c>
      <c r="S170" s="95" t="str">
        <f>+IFERROR(AVERAGEIFS('Assessment results'!$I171:$U171,'Assessment results'!$I$18:$U$18,S$19),"")</f>
        <v/>
      </c>
      <c r="T170" s="90" t="str">
        <f>+IFERROR(AVERAGE('Assessment results'!$I171:$U171),"")</f>
        <v/>
      </c>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row>
    <row r="171" spans="1:44" s="4" customFormat="1" hidden="1" outlineLevel="1">
      <c r="A171" s="18"/>
      <c r="B171" s="87" t="str">
        <f>+IF('Assessment results'!C172="","",'Assessment results'!C172)</f>
        <v/>
      </c>
      <c r="C171" s="87" t="str">
        <f>+IF('Assessment results'!D172="","",'Assessment results'!D172)</f>
        <v/>
      </c>
      <c r="D171" s="91" t="str">
        <f>+IF('Assessment results'!E172="","",'Assessment results'!E172)</f>
        <v/>
      </c>
      <c r="E171" s="92" t="str">
        <f>+IF('Assessment results'!F172="","",'Assessment results'!F172)</f>
        <v/>
      </c>
      <c r="F171" s="93" t="str">
        <f>+IF('Assessment results'!G172="","",'Assessment results'!G172)</f>
        <v/>
      </c>
      <c r="G171" s="94" t="str">
        <f>+IF('Assessment results'!H172="","",'Assessment results'!H172)</f>
        <v/>
      </c>
      <c r="H171" s="90" t="str">
        <f>+IFERROR(AVERAGEIFS('Assessment results'!$I172:$U172,'Assessment results'!$I$18:$U$18,H$19),"")</f>
        <v/>
      </c>
      <c r="I171" s="90" t="str">
        <f>+IFERROR(AVERAGEIFS('Assessment results'!$I172:$U172,'Assessment results'!$I$18:$U$18,I$19),"")</f>
        <v/>
      </c>
      <c r="J171" s="90" t="str">
        <f>+IFERROR(AVERAGEIFS('Assessment results'!$I172:$U172,'Assessment results'!$I$18:$U$18,J$19),"")</f>
        <v/>
      </c>
      <c r="K171" s="90" t="str">
        <f>+IFERROR(AVERAGEIFS('Assessment results'!$I172:$U172,'Assessment results'!$I$18:$U$18,K$19),"")</f>
        <v/>
      </c>
      <c r="L171" s="90" t="str">
        <f>+IFERROR(AVERAGEIFS('Assessment results'!$I172:$U172,'Assessment results'!$I$18:$U$18,L$19),"")</f>
        <v/>
      </c>
      <c r="M171" s="90" t="str">
        <f>+IFERROR(AVERAGEIFS('Assessment results'!$I172:$U172,'Assessment results'!$I$18:$U$18,M$19),"")</f>
        <v/>
      </c>
      <c r="N171" s="90" t="str">
        <f>+IFERROR(AVERAGEIFS('Assessment results'!$I172:$U172,'Assessment results'!$I$18:$U$18,N$19),"")</f>
        <v/>
      </c>
      <c r="O171" s="90" t="str">
        <f>+IFERROR(AVERAGEIFS('Assessment results'!$I172:$U172,'Assessment results'!$I$18:$U$18,O$19),"")</f>
        <v/>
      </c>
      <c r="P171" s="90" t="str">
        <f>+IFERROR(AVERAGEIFS('Assessment results'!$I172:$U172,'Assessment results'!$I$18:$U$18,P$19),"")</f>
        <v/>
      </c>
      <c r="Q171" s="90" t="str">
        <f>+IFERROR(AVERAGEIFS('Assessment results'!$I172:$U172,'Assessment results'!$I$18:$U$18,Q$19),"")</f>
        <v/>
      </c>
      <c r="R171" s="90" t="str">
        <f>+IFERROR(AVERAGEIFS('Assessment results'!$I172:$U172,'Assessment results'!$I$18:$U$18,R$19),"")</f>
        <v/>
      </c>
      <c r="S171" s="95" t="str">
        <f>+IFERROR(AVERAGEIFS('Assessment results'!$I172:$U172,'Assessment results'!$I$18:$U$18,S$19),"")</f>
        <v/>
      </c>
      <c r="T171" s="90" t="str">
        <f>+IFERROR(AVERAGE('Assessment results'!$I172:$U172),"")</f>
        <v/>
      </c>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row>
    <row r="172" spans="1:44" s="4" customFormat="1" hidden="1" outlineLevel="1">
      <c r="A172" s="18"/>
      <c r="B172" s="87" t="str">
        <f>+IF('Assessment results'!C173="","",'Assessment results'!C173)</f>
        <v/>
      </c>
      <c r="C172" s="87" t="str">
        <f>+IF('Assessment results'!D173="","",'Assessment results'!D173)</f>
        <v/>
      </c>
      <c r="D172" s="91" t="str">
        <f>+IF('Assessment results'!E173="","",'Assessment results'!E173)</f>
        <v/>
      </c>
      <c r="E172" s="92" t="str">
        <f>+IF('Assessment results'!F173="","",'Assessment results'!F173)</f>
        <v/>
      </c>
      <c r="F172" s="93" t="str">
        <f>+IF('Assessment results'!G173="","",'Assessment results'!G173)</f>
        <v/>
      </c>
      <c r="G172" s="94" t="str">
        <f>+IF('Assessment results'!H173="","",'Assessment results'!H173)</f>
        <v/>
      </c>
      <c r="H172" s="90" t="str">
        <f>+IFERROR(AVERAGEIFS('Assessment results'!$I173:$U173,'Assessment results'!$I$18:$U$18,H$19),"")</f>
        <v/>
      </c>
      <c r="I172" s="90" t="str">
        <f>+IFERROR(AVERAGEIFS('Assessment results'!$I173:$U173,'Assessment results'!$I$18:$U$18,I$19),"")</f>
        <v/>
      </c>
      <c r="J172" s="90" t="str">
        <f>+IFERROR(AVERAGEIFS('Assessment results'!$I173:$U173,'Assessment results'!$I$18:$U$18,J$19),"")</f>
        <v/>
      </c>
      <c r="K172" s="90" t="str">
        <f>+IFERROR(AVERAGEIFS('Assessment results'!$I173:$U173,'Assessment results'!$I$18:$U$18,K$19),"")</f>
        <v/>
      </c>
      <c r="L172" s="90" t="str">
        <f>+IFERROR(AVERAGEIFS('Assessment results'!$I173:$U173,'Assessment results'!$I$18:$U$18,L$19),"")</f>
        <v/>
      </c>
      <c r="M172" s="90" t="str">
        <f>+IFERROR(AVERAGEIFS('Assessment results'!$I173:$U173,'Assessment results'!$I$18:$U$18,M$19),"")</f>
        <v/>
      </c>
      <c r="N172" s="90" t="str">
        <f>+IFERROR(AVERAGEIFS('Assessment results'!$I173:$U173,'Assessment results'!$I$18:$U$18,N$19),"")</f>
        <v/>
      </c>
      <c r="O172" s="90" t="str">
        <f>+IFERROR(AVERAGEIFS('Assessment results'!$I173:$U173,'Assessment results'!$I$18:$U$18,O$19),"")</f>
        <v/>
      </c>
      <c r="P172" s="90" t="str">
        <f>+IFERROR(AVERAGEIFS('Assessment results'!$I173:$U173,'Assessment results'!$I$18:$U$18,P$19),"")</f>
        <v/>
      </c>
      <c r="Q172" s="90" t="str">
        <f>+IFERROR(AVERAGEIFS('Assessment results'!$I173:$U173,'Assessment results'!$I$18:$U$18,Q$19),"")</f>
        <v/>
      </c>
      <c r="R172" s="90" t="str">
        <f>+IFERROR(AVERAGEIFS('Assessment results'!$I173:$U173,'Assessment results'!$I$18:$U$18,R$19),"")</f>
        <v/>
      </c>
      <c r="S172" s="95" t="str">
        <f>+IFERROR(AVERAGEIFS('Assessment results'!$I173:$U173,'Assessment results'!$I$18:$U$18,S$19),"")</f>
        <v/>
      </c>
      <c r="T172" s="90" t="str">
        <f>+IFERROR(AVERAGE('Assessment results'!$I173:$U173),"")</f>
        <v/>
      </c>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row>
    <row r="173" spans="1:44" s="4" customFormat="1" hidden="1" outlineLevel="1">
      <c r="A173" s="18"/>
      <c r="B173" s="87" t="str">
        <f>+IF('Assessment results'!C174="","",'Assessment results'!C174)</f>
        <v/>
      </c>
      <c r="C173" s="87" t="str">
        <f>+IF('Assessment results'!D174="","",'Assessment results'!D174)</f>
        <v/>
      </c>
      <c r="D173" s="91" t="str">
        <f>+IF('Assessment results'!E174="","",'Assessment results'!E174)</f>
        <v/>
      </c>
      <c r="E173" s="92" t="str">
        <f>+IF('Assessment results'!F174="","",'Assessment results'!F174)</f>
        <v/>
      </c>
      <c r="F173" s="93" t="str">
        <f>+IF('Assessment results'!G174="","",'Assessment results'!G174)</f>
        <v/>
      </c>
      <c r="G173" s="94" t="str">
        <f>+IF('Assessment results'!H174="","",'Assessment results'!H174)</f>
        <v/>
      </c>
      <c r="H173" s="90" t="str">
        <f>+IFERROR(AVERAGEIFS('Assessment results'!$I174:$U174,'Assessment results'!$I$18:$U$18,H$19),"")</f>
        <v/>
      </c>
      <c r="I173" s="90" t="str">
        <f>+IFERROR(AVERAGEIFS('Assessment results'!$I174:$U174,'Assessment results'!$I$18:$U$18,I$19),"")</f>
        <v/>
      </c>
      <c r="J173" s="90" t="str">
        <f>+IFERROR(AVERAGEIFS('Assessment results'!$I174:$U174,'Assessment results'!$I$18:$U$18,J$19),"")</f>
        <v/>
      </c>
      <c r="K173" s="90" t="str">
        <f>+IFERROR(AVERAGEIFS('Assessment results'!$I174:$U174,'Assessment results'!$I$18:$U$18,K$19),"")</f>
        <v/>
      </c>
      <c r="L173" s="90" t="str">
        <f>+IFERROR(AVERAGEIFS('Assessment results'!$I174:$U174,'Assessment results'!$I$18:$U$18,L$19),"")</f>
        <v/>
      </c>
      <c r="M173" s="90" t="str">
        <f>+IFERROR(AVERAGEIFS('Assessment results'!$I174:$U174,'Assessment results'!$I$18:$U$18,M$19),"")</f>
        <v/>
      </c>
      <c r="N173" s="90" t="str">
        <f>+IFERROR(AVERAGEIFS('Assessment results'!$I174:$U174,'Assessment results'!$I$18:$U$18,N$19),"")</f>
        <v/>
      </c>
      <c r="O173" s="90" t="str">
        <f>+IFERROR(AVERAGEIFS('Assessment results'!$I174:$U174,'Assessment results'!$I$18:$U$18,O$19),"")</f>
        <v/>
      </c>
      <c r="P173" s="90" t="str">
        <f>+IFERROR(AVERAGEIFS('Assessment results'!$I174:$U174,'Assessment results'!$I$18:$U$18,P$19),"")</f>
        <v/>
      </c>
      <c r="Q173" s="90" t="str">
        <f>+IFERROR(AVERAGEIFS('Assessment results'!$I174:$U174,'Assessment results'!$I$18:$U$18,Q$19),"")</f>
        <v/>
      </c>
      <c r="R173" s="90" t="str">
        <f>+IFERROR(AVERAGEIFS('Assessment results'!$I174:$U174,'Assessment results'!$I$18:$U$18,R$19),"")</f>
        <v/>
      </c>
      <c r="S173" s="95" t="str">
        <f>+IFERROR(AVERAGEIFS('Assessment results'!$I174:$U174,'Assessment results'!$I$18:$U$18,S$19),"")</f>
        <v/>
      </c>
      <c r="T173" s="90" t="str">
        <f>+IFERROR(AVERAGE('Assessment results'!$I174:$U174),"")</f>
        <v/>
      </c>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row>
    <row r="174" spans="1:44" s="4" customFormat="1" hidden="1" outlineLevel="1">
      <c r="A174" s="18"/>
      <c r="B174" s="87" t="str">
        <f>+IF('Assessment results'!C175="","",'Assessment results'!C175)</f>
        <v/>
      </c>
      <c r="C174" s="87" t="str">
        <f>+IF('Assessment results'!D175="","",'Assessment results'!D175)</f>
        <v/>
      </c>
      <c r="D174" s="91" t="str">
        <f>+IF('Assessment results'!E175="","",'Assessment results'!E175)</f>
        <v/>
      </c>
      <c r="E174" s="92" t="str">
        <f>+IF('Assessment results'!F175="","",'Assessment results'!F175)</f>
        <v/>
      </c>
      <c r="F174" s="93" t="str">
        <f>+IF('Assessment results'!G175="","",'Assessment results'!G175)</f>
        <v/>
      </c>
      <c r="G174" s="94" t="str">
        <f>+IF('Assessment results'!H175="","",'Assessment results'!H175)</f>
        <v/>
      </c>
      <c r="H174" s="90" t="str">
        <f>+IFERROR(AVERAGEIFS('Assessment results'!$I175:$U175,'Assessment results'!$I$18:$U$18,H$19),"")</f>
        <v/>
      </c>
      <c r="I174" s="90" t="str">
        <f>+IFERROR(AVERAGEIFS('Assessment results'!$I175:$U175,'Assessment results'!$I$18:$U$18,I$19),"")</f>
        <v/>
      </c>
      <c r="J174" s="90" t="str">
        <f>+IFERROR(AVERAGEIFS('Assessment results'!$I175:$U175,'Assessment results'!$I$18:$U$18,J$19),"")</f>
        <v/>
      </c>
      <c r="K174" s="90" t="str">
        <f>+IFERROR(AVERAGEIFS('Assessment results'!$I175:$U175,'Assessment results'!$I$18:$U$18,K$19),"")</f>
        <v/>
      </c>
      <c r="L174" s="90" t="str">
        <f>+IFERROR(AVERAGEIFS('Assessment results'!$I175:$U175,'Assessment results'!$I$18:$U$18,L$19),"")</f>
        <v/>
      </c>
      <c r="M174" s="90" t="str">
        <f>+IFERROR(AVERAGEIFS('Assessment results'!$I175:$U175,'Assessment results'!$I$18:$U$18,M$19),"")</f>
        <v/>
      </c>
      <c r="N174" s="90" t="str">
        <f>+IFERROR(AVERAGEIFS('Assessment results'!$I175:$U175,'Assessment results'!$I$18:$U$18,N$19),"")</f>
        <v/>
      </c>
      <c r="O174" s="90" t="str">
        <f>+IFERROR(AVERAGEIFS('Assessment results'!$I175:$U175,'Assessment results'!$I$18:$U$18,O$19),"")</f>
        <v/>
      </c>
      <c r="P174" s="90" t="str">
        <f>+IFERROR(AVERAGEIFS('Assessment results'!$I175:$U175,'Assessment results'!$I$18:$U$18,P$19),"")</f>
        <v/>
      </c>
      <c r="Q174" s="90" t="str">
        <f>+IFERROR(AVERAGEIFS('Assessment results'!$I175:$U175,'Assessment results'!$I$18:$U$18,Q$19),"")</f>
        <v/>
      </c>
      <c r="R174" s="90" t="str">
        <f>+IFERROR(AVERAGEIFS('Assessment results'!$I175:$U175,'Assessment results'!$I$18:$U$18,R$19),"")</f>
        <v/>
      </c>
      <c r="S174" s="95" t="str">
        <f>+IFERROR(AVERAGEIFS('Assessment results'!$I175:$U175,'Assessment results'!$I$18:$U$18,S$19),"")</f>
        <v/>
      </c>
      <c r="T174" s="90" t="str">
        <f>+IFERROR(AVERAGE('Assessment results'!$I175:$U175),"")</f>
        <v/>
      </c>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row>
    <row r="175" spans="1:44" s="4" customFormat="1" hidden="1" outlineLevel="1">
      <c r="A175" s="18"/>
      <c r="B175" s="87" t="str">
        <f>+IF('Assessment results'!C176="","",'Assessment results'!C176)</f>
        <v/>
      </c>
      <c r="C175" s="87" t="str">
        <f>+IF('Assessment results'!D176="","",'Assessment results'!D176)</f>
        <v/>
      </c>
      <c r="D175" s="91" t="str">
        <f>+IF('Assessment results'!E176="","",'Assessment results'!E176)</f>
        <v/>
      </c>
      <c r="E175" s="92" t="str">
        <f>+IF('Assessment results'!F176="","",'Assessment results'!F176)</f>
        <v/>
      </c>
      <c r="F175" s="93" t="str">
        <f>+IF('Assessment results'!G176="","",'Assessment results'!G176)</f>
        <v/>
      </c>
      <c r="G175" s="94" t="str">
        <f>+IF('Assessment results'!H176="","",'Assessment results'!H176)</f>
        <v/>
      </c>
      <c r="H175" s="90" t="str">
        <f>+IFERROR(AVERAGEIFS('Assessment results'!$I176:$U176,'Assessment results'!$I$18:$U$18,H$19),"")</f>
        <v/>
      </c>
      <c r="I175" s="90" t="str">
        <f>+IFERROR(AVERAGEIFS('Assessment results'!$I176:$U176,'Assessment results'!$I$18:$U$18,I$19),"")</f>
        <v/>
      </c>
      <c r="J175" s="90" t="str">
        <f>+IFERROR(AVERAGEIFS('Assessment results'!$I176:$U176,'Assessment results'!$I$18:$U$18,J$19),"")</f>
        <v/>
      </c>
      <c r="K175" s="90" t="str">
        <f>+IFERROR(AVERAGEIFS('Assessment results'!$I176:$U176,'Assessment results'!$I$18:$U$18,K$19),"")</f>
        <v/>
      </c>
      <c r="L175" s="90" t="str">
        <f>+IFERROR(AVERAGEIFS('Assessment results'!$I176:$U176,'Assessment results'!$I$18:$U$18,L$19),"")</f>
        <v/>
      </c>
      <c r="M175" s="90" t="str">
        <f>+IFERROR(AVERAGEIFS('Assessment results'!$I176:$U176,'Assessment results'!$I$18:$U$18,M$19),"")</f>
        <v/>
      </c>
      <c r="N175" s="90" t="str">
        <f>+IFERROR(AVERAGEIFS('Assessment results'!$I176:$U176,'Assessment results'!$I$18:$U$18,N$19),"")</f>
        <v/>
      </c>
      <c r="O175" s="90" t="str">
        <f>+IFERROR(AVERAGEIFS('Assessment results'!$I176:$U176,'Assessment results'!$I$18:$U$18,O$19),"")</f>
        <v/>
      </c>
      <c r="P175" s="90" t="str">
        <f>+IFERROR(AVERAGEIFS('Assessment results'!$I176:$U176,'Assessment results'!$I$18:$U$18,P$19),"")</f>
        <v/>
      </c>
      <c r="Q175" s="90" t="str">
        <f>+IFERROR(AVERAGEIFS('Assessment results'!$I176:$U176,'Assessment results'!$I$18:$U$18,Q$19),"")</f>
        <v/>
      </c>
      <c r="R175" s="90" t="str">
        <f>+IFERROR(AVERAGEIFS('Assessment results'!$I176:$U176,'Assessment results'!$I$18:$U$18,R$19),"")</f>
        <v/>
      </c>
      <c r="S175" s="95" t="str">
        <f>+IFERROR(AVERAGEIFS('Assessment results'!$I176:$U176,'Assessment results'!$I$18:$U$18,S$19),"")</f>
        <v/>
      </c>
      <c r="T175" s="90" t="str">
        <f>+IFERROR(AVERAGE('Assessment results'!$I176:$U176),"")</f>
        <v/>
      </c>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row>
    <row r="176" spans="1:44" s="4" customFormat="1" hidden="1" outlineLevel="1">
      <c r="A176" s="18"/>
      <c r="B176" s="87" t="str">
        <f>+IF('Assessment results'!C177="","",'Assessment results'!C177)</f>
        <v/>
      </c>
      <c r="C176" s="87" t="str">
        <f>+IF('Assessment results'!D177="","",'Assessment results'!D177)</f>
        <v/>
      </c>
      <c r="D176" s="91" t="str">
        <f>+IF('Assessment results'!E177="","",'Assessment results'!E177)</f>
        <v/>
      </c>
      <c r="E176" s="92" t="str">
        <f>+IF('Assessment results'!F177="","",'Assessment results'!F177)</f>
        <v/>
      </c>
      <c r="F176" s="93" t="str">
        <f>+IF('Assessment results'!G177="","",'Assessment results'!G177)</f>
        <v/>
      </c>
      <c r="G176" s="94" t="str">
        <f>+IF('Assessment results'!H177="","",'Assessment results'!H177)</f>
        <v/>
      </c>
      <c r="H176" s="90" t="str">
        <f>+IFERROR(AVERAGEIFS('Assessment results'!$I177:$U177,'Assessment results'!$I$18:$U$18,H$19),"")</f>
        <v/>
      </c>
      <c r="I176" s="90" t="str">
        <f>+IFERROR(AVERAGEIFS('Assessment results'!$I177:$U177,'Assessment results'!$I$18:$U$18,I$19),"")</f>
        <v/>
      </c>
      <c r="J176" s="90" t="str">
        <f>+IFERROR(AVERAGEIFS('Assessment results'!$I177:$U177,'Assessment results'!$I$18:$U$18,J$19),"")</f>
        <v/>
      </c>
      <c r="K176" s="90" t="str">
        <f>+IFERROR(AVERAGEIFS('Assessment results'!$I177:$U177,'Assessment results'!$I$18:$U$18,K$19),"")</f>
        <v/>
      </c>
      <c r="L176" s="90" t="str">
        <f>+IFERROR(AVERAGEIFS('Assessment results'!$I177:$U177,'Assessment results'!$I$18:$U$18,L$19),"")</f>
        <v/>
      </c>
      <c r="M176" s="90" t="str">
        <f>+IFERROR(AVERAGEIFS('Assessment results'!$I177:$U177,'Assessment results'!$I$18:$U$18,M$19),"")</f>
        <v/>
      </c>
      <c r="N176" s="90" t="str">
        <f>+IFERROR(AVERAGEIFS('Assessment results'!$I177:$U177,'Assessment results'!$I$18:$U$18,N$19),"")</f>
        <v/>
      </c>
      <c r="O176" s="90" t="str">
        <f>+IFERROR(AVERAGEIFS('Assessment results'!$I177:$U177,'Assessment results'!$I$18:$U$18,O$19),"")</f>
        <v/>
      </c>
      <c r="P176" s="90" t="str">
        <f>+IFERROR(AVERAGEIFS('Assessment results'!$I177:$U177,'Assessment results'!$I$18:$U$18,P$19),"")</f>
        <v/>
      </c>
      <c r="Q176" s="90" t="str">
        <f>+IFERROR(AVERAGEIFS('Assessment results'!$I177:$U177,'Assessment results'!$I$18:$U$18,Q$19),"")</f>
        <v/>
      </c>
      <c r="R176" s="90" t="str">
        <f>+IFERROR(AVERAGEIFS('Assessment results'!$I177:$U177,'Assessment results'!$I$18:$U$18,R$19),"")</f>
        <v/>
      </c>
      <c r="S176" s="95" t="str">
        <f>+IFERROR(AVERAGEIFS('Assessment results'!$I177:$U177,'Assessment results'!$I$18:$U$18,S$19),"")</f>
        <v/>
      </c>
      <c r="T176" s="90" t="str">
        <f>+IFERROR(AVERAGE('Assessment results'!$I177:$U177),"")</f>
        <v/>
      </c>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row>
    <row r="177" spans="1:44" s="4" customFormat="1" hidden="1" outlineLevel="1">
      <c r="A177" s="18"/>
      <c r="B177" s="87" t="str">
        <f>+IF('Assessment results'!C178="","",'Assessment results'!C178)</f>
        <v/>
      </c>
      <c r="C177" s="87" t="str">
        <f>+IF('Assessment results'!D178="","",'Assessment results'!D178)</f>
        <v/>
      </c>
      <c r="D177" s="91" t="str">
        <f>+IF('Assessment results'!E178="","",'Assessment results'!E178)</f>
        <v/>
      </c>
      <c r="E177" s="92" t="str">
        <f>+IF('Assessment results'!F178="","",'Assessment results'!F178)</f>
        <v/>
      </c>
      <c r="F177" s="93" t="str">
        <f>+IF('Assessment results'!G178="","",'Assessment results'!G178)</f>
        <v/>
      </c>
      <c r="G177" s="94" t="str">
        <f>+IF('Assessment results'!H178="","",'Assessment results'!H178)</f>
        <v/>
      </c>
      <c r="H177" s="90" t="str">
        <f>+IFERROR(AVERAGEIFS('Assessment results'!$I178:$U178,'Assessment results'!$I$18:$U$18,H$19),"")</f>
        <v/>
      </c>
      <c r="I177" s="90" t="str">
        <f>+IFERROR(AVERAGEIFS('Assessment results'!$I178:$U178,'Assessment results'!$I$18:$U$18,I$19),"")</f>
        <v/>
      </c>
      <c r="J177" s="90" t="str">
        <f>+IFERROR(AVERAGEIFS('Assessment results'!$I178:$U178,'Assessment results'!$I$18:$U$18,J$19),"")</f>
        <v/>
      </c>
      <c r="K177" s="90" t="str">
        <f>+IFERROR(AVERAGEIFS('Assessment results'!$I178:$U178,'Assessment results'!$I$18:$U$18,K$19),"")</f>
        <v/>
      </c>
      <c r="L177" s="90" t="str">
        <f>+IFERROR(AVERAGEIFS('Assessment results'!$I178:$U178,'Assessment results'!$I$18:$U$18,L$19),"")</f>
        <v/>
      </c>
      <c r="M177" s="90" t="str">
        <f>+IFERROR(AVERAGEIFS('Assessment results'!$I178:$U178,'Assessment results'!$I$18:$U$18,M$19),"")</f>
        <v/>
      </c>
      <c r="N177" s="90" t="str">
        <f>+IFERROR(AVERAGEIFS('Assessment results'!$I178:$U178,'Assessment results'!$I$18:$U$18,N$19),"")</f>
        <v/>
      </c>
      <c r="O177" s="90" t="str">
        <f>+IFERROR(AVERAGEIFS('Assessment results'!$I178:$U178,'Assessment results'!$I$18:$U$18,O$19),"")</f>
        <v/>
      </c>
      <c r="P177" s="90" t="str">
        <f>+IFERROR(AVERAGEIFS('Assessment results'!$I178:$U178,'Assessment results'!$I$18:$U$18,P$19),"")</f>
        <v/>
      </c>
      <c r="Q177" s="90" t="str">
        <f>+IFERROR(AVERAGEIFS('Assessment results'!$I178:$U178,'Assessment results'!$I$18:$U$18,Q$19),"")</f>
        <v/>
      </c>
      <c r="R177" s="90" t="str">
        <f>+IFERROR(AVERAGEIFS('Assessment results'!$I178:$U178,'Assessment results'!$I$18:$U$18,R$19),"")</f>
        <v/>
      </c>
      <c r="S177" s="95" t="str">
        <f>+IFERROR(AVERAGEIFS('Assessment results'!$I178:$U178,'Assessment results'!$I$18:$U$18,S$19),"")</f>
        <v/>
      </c>
      <c r="T177" s="90" t="str">
        <f>+IFERROR(AVERAGE('Assessment results'!$I178:$U178),"")</f>
        <v/>
      </c>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row>
    <row r="178" spans="1:44" s="4" customFormat="1" hidden="1" outlineLevel="1">
      <c r="A178" s="18"/>
      <c r="B178" s="87" t="str">
        <f>+IF('Assessment results'!C179="","",'Assessment results'!C179)</f>
        <v/>
      </c>
      <c r="C178" s="87" t="str">
        <f>+IF('Assessment results'!D179="","",'Assessment results'!D179)</f>
        <v/>
      </c>
      <c r="D178" s="91" t="str">
        <f>+IF('Assessment results'!E179="","",'Assessment results'!E179)</f>
        <v/>
      </c>
      <c r="E178" s="92" t="str">
        <f>+IF('Assessment results'!F179="","",'Assessment results'!F179)</f>
        <v/>
      </c>
      <c r="F178" s="93" t="str">
        <f>+IF('Assessment results'!G179="","",'Assessment results'!G179)</f>
        <v/>
      </c>
      <c r="G178" s="94" t="str">
        <f>+IF('Assessment results'!H179="","",'Assessment results'!H179)</f>
        <v/>
      </c>
      <c r="H178" s="90" t="str">
        <f>+IFERROR(AVERAGEIFS('Assessment results'!$I179:$U179,'Assessment results'!$I$18:$U$18,H$19),"")</f>
        <v/>
      </c>
      <c r="I178" s="90" t="str">
        <f>+IFERROR(AVERAGEIFS('Assessment results'!$I179:$U179,'Assessment results'!$I$18:$U$18,I$19),"")</f>
        <v/>
      </c>
      <c r="J178" s="90" t="str">
        <f>+IFERROR(AVERAGEIFS('Assessment results'!$I179:$U179,'Assessment results'!$I$18:$U$18,J$19),"")</f>
        <v/>
      </c>
      <c r="K178" s="90" t="str">
        <f>+IFERROR(AVERAGEIFS('Assessment results'!$I179:$U179,'Assessment results'!$I$18:$U$18,K$19),"")</f>
        <v/>
      </c>
      <c r="L178" s="90" t="str">
        <f>+IFERROR(AVERAGEIFS('Assessment results'!$I179:$U179,'Assessment results'!$I$18:$U$18,L$19),"")</f>
        <v/>
      </c>
      <c r="M178" s="90" t="str">
        <f>+IFERROR(AVERAGEIFS('Assessment results'!$I179:$U179,'Assessment results'!$I$18:$U$18,M$19),"")</f>
        <v/>
      </c>
      <c r="N178" s="90" t="str">
        <f>+IFERROR(AVERAGEIFS('Assessment results'!$I179:$U179,'Assessment results'!$I$18:$U$18,N$19),"")</f>
        <v/>
      </c>
      <c r="O178" s="90" t="str">
        <f>+IFERROR(AVERAGEIFS('Assessment results'!$I179:$U179,'Assessment results'!$I$18:$U$18,O$19),"")</f>
        <v/>
      </c>
      <c r="P178" s="90" t="str">
        <f>+IFERROR(AVERAGEIFS('Assessment results'!$I179:$U179,'Assessment results'!$I$18:$U$18,P$19),"")</f>
        <v/>
      </c>
      <c r="Q178" s="90" t="str">
        <f>+IFERROR(AVERAGEIFS('Assessment results'!$I179:$U179,'Assessment results'!$I$18:$U$18,Q$19),"")</f>
        <v/>
      </c>
      <c r="R178" s="90" t="str">
        <f>+IFERROR(AVERAGEIFS('Assessment results'!$I179:$U179,'Assessment results'!$I$18:$U$18,R$19),"")</f>
        <v/>
      </c>
      <c r="S178" s="95" t="str">
        <f>+IFERROR(AVERAGEIFS('Assessment results'!$I179:$U179,'Assessment results'!$I$18:$U$18,S$19),"")</f>
        <v/>
      </c>
      <c r="T178" s="90" t="str">
        <f>+IFERROR(AVERAGE('Assessment results'!$I179:$U179),"")</f>
        <v/>
      </c>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row>
    <row r="179" spans="1:44" s="4" customFormat="1" hidden="1" outlineLevel="1">
      <c r="A179" s="18"/>
      <c r="B179" s="87" t="str">
        <f>+IF('Assessment results'!C180="","",'Assessment results'!C180)</f>
        <v/>
      </c>
      <c r="C179" s="87" t="str">
        <f>+IF('Assessment results'!D180="","",'Assessment results'!D180)</f>
        <v/>
      </c>
      <c r="D179" s="91" t="str">
        <f>+IF('Assessment results'!E180="","",'Assessment results'!E180)</f>
        <v/>
      </c>
      <c r="E179" s="92" t="str">
        <f>+IF('Assessment results'!F180="","",'Assessment results'!F180)</f>
        <v/>
      </c>
      <c r="F179" s="93" t="str">
        <f>+IF('Assessment results'!G180="","",'Assessment results'!G180)</f>
        <v/>
      </c>
      <c r="G179" s="94" t="str">
        <f>+IF('Assessment results'!H180="","",'Assessment results'!H180)</f>
        <v/>
      </c>
      <c r="H179" s="90" t="str">
        <f>+IFERROR(AVERAGEIFS('Assessment results'!$I180:$U180,'Assessment results'!$I$18:$U$18,H$19),"")</f>
        <v/>
      </c>
      <c r="I179" s="90" t="str">
        <f>+IFERROR(AVERAGEIFS('Assessment results'!$I180:$U180,'Assessment results'!$I$18:$U$18,I$19),"")</f>
        <v/>
      </c>
      <c r="J179" s="90" t="str">
        <f>+IFERROR(AVERAGEIFS('Assessment results'!$I180:$U180,'Assessment results'!$I$18:$U$18,J$19),"")</f>
        <v/>
      </c>
      <c r="K179" s="90" t="str">
        <f>+IFERROR(AVERAGEIFS('Assessment results'!$I180:$U180,'Assessment results'!$I$18:$U$18,K$19),"")</f>
        <v/>
      </c>
      <c r="L179" s="90" t="str">
        <f>+IFERROR(AVERAGEIFS('Assessment results'!$I180:$U180,'Assessment results'!$I$18:$U$18,L$19),"")</f>
        <v/>
      </c>
      <c r="M179" s="90" t="str">
        <f>+IFERROR(AVERAGEIFS('Assessment results'!$I180:$U180,'Assessment results'!$I$18:$U$18,M$19),"")</f>
        <v/>
      </c>
      <c r="N179" s="90" t="str">
        <f>+IFERROR(AVERAGEIFS('Assessment results'!$I180:$U180,'Assessment results'!$I$18:$U$18,N$19),"")</f>
        <v/>
      </c>
      <c r="O179" s="90" t="str">
        <f>+IFERROR(AVERAGEIFS('Assessment results'!$I180:$U180,'Assessment results'!$I$18:$U$18,O$19),"")</f>
        <v/>
      </c>
      <c r="P179" s="90" t="str">
        <f>+IFERROR(AVERAGEIFS('Assessment results'!$I180:$U180,'Assessment results'!$I$18:$U$18,P$19),"")</f>
        <v/>
      </c>
      <c r="Q179" s="90" t="str">
        <f>+IFERROR(AVERAGEIFS('Assessment results'!$I180:$U180,'Assessment results'!$I$18:$U$18,Q$19),"")</f>
        <v/>
      </c>
      <c r="R179" s="90" t="str">
        <f>+IFERROR(AVERAGEIFS('Assessment results'!$I180:$U180,'Assessment results'!$I$18:$U$18,R$19),"")</f>
        <v/>
      </c>
      <c r="S179" s="95" t="str">
        <f>+IFERROR(AVERAGEIFS('Assessment results'!$I180:$U180,'Assessment results'!$I$18:$U$18,S$19),"")</f>
        <v/>
      </c>
      <c r="T179" s="90" t="str">
        <f>+IFERROR(AVERAGE('Assessment results'!$I180:$U180),"")</f>
        <v/>
      </c>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row>
    <row r="180" spans="1:44" s="4" customFormat="1" hidden="1" outlineLevel="1">
      <c r="A180" s="18"/>
      <c r="B180" s="87" t="str">
        <f>+IF('Assessment results'!C181="","",'Assessment results'!C181)</f>
        <v/>
      </c>
      <c r="C180" s="87" t="str">
        <f>+IF('Assessment results'!D181="","",'Assessment results'!D181)</f>
        <v/>
      </c>
      <c r="D180" s="91" t="str">
        <f>+IF('Assessment results'!E181="","",'Assessment results'!E181)</f>
        <v/>
      </c>
      <c r="E180" s="92" t="str">
        <f>+IF('Assessment results'!F181="","",'Assessment results'!F181)</f>
        <v/>
      </c>
      <c r="F180" s="93" t="str">
        <f>+IF('Assessment results'!G181="","",'Assessment results'!G181)</f>
        <v/>
      </c>
      <c r="G180" s="94" t="str">
        <f>+IF('Assessment results'!H181="","",'Assessment results'!H181)</f>
        <v/>
      </c>
      <c r="H180" s="90" t="str">
        <f>+IFERROR(AVERAGEIFS('Assessment results'!$I181:$U181,'Assessment results'!$I$18:$U$18,H$19),"")</f>
        <v/>
      </c>
      <c r="I180" s="90" t="str">
        <f>+IFERROR(AVERAGEIFS('Assessment results'!$I181:$U181,'Assessment results'!$I$18:$U$18,I$19),"")</f>
        <v/>
      </c>
      <c r="J180" s="90" t="str">
        <f>+IFERROR(AVERAGEIFS('Assessment results'!$I181:$U181,'Assessment results'!$I$18:$U$18,J$19),"")</f>
        <v/>
      </c>
      <c r="K180" s="90" t="str">
        <f>+IFERROR(AVERAGEIFS('Assessment results'!$I181:$U181,'Assessment results'!$I$18:$U$18,K$19),"")</f>
        <v/>
      </c>
      <c r="L180" s="90" t="str">
        <f>+IFERROR(AVERAGEIFS('Assessment results'!$I181:$U181,'Assessment results'!$I$18:$U$18,L$19),"")</f>
        <v/>
      </c>
      <c r="M180" s="90" t="str">
        <f>+IFERROR(AVERAGEIFS('Assessment results'!$I181:$U181,'Assessment results'!$I$18:$U$18,M$19),"")</f>
        <v/>
      </c>
      <c r="N180" s="90" t="str">
        <f>+IFERROR(AVERAGEIFS('Assessment results'!$I181:$U181,'Assessment results'!$I$18:$U$18,N$19),"")</f>
        <v/>
      </c>
      <c r="O180" s="90" t="str">
        <f>+IFERROR(AVERAGEIFS('Assessment results'!$I181:$U181,'Assessment results'!$I$18:$U$18,O$19),"")</f>
        <v/>
      </c>
      <c r="P180" s="90" t="str">
        <f>+IFERROR(AVERAGEIFS('Assessment results'!$I181:$U181,'Assessment results'!$I$18:$U$18,P$19),"")</f>
        <v/>
      </c>
      <c r="Q180" s="90" t="str">
        <f>+IFERROR(AVERAGEIFS('Assessment results'!$I181:$U181,'Assessment results'!$I$18:$U$18,Q$19),"")</f>
        <v/>
      </c>
      <c r="R180" s="90" t="str">
        <f>+IFERROR(AVERAGEIFS('Assessment results'!$I181:$U181,'Assessment results'!$I$18:$U$18,R$19),"")</f>
        <v/>
      </c>
      <c r="S180" s="95" t="str">
        <f>+IFERROR(AVERAGEIFS('Assessment results'!$I181:$U181,'Assessment results'!$I$18:$U$18,S$19),"")</f>
        <v/>
      </c>
      <c r="T180" s="90" t="str">
        <f>+IFERROR(AVERAGE('Assessment results'!$I181:$U181),"")</f>
        <v/>
      </c>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row>
    <row r="181" spans="1:44" s="4" customFormat="1" hidden="1" outlineLevel="1">
      <c r="A181" s="18"/>
      <c r="B181" s="87" t="str">
        <f>+IF('Assessment results'!C182="","",'Assessment results'!C182)</f>
        <v/>
      </c>
      <c r="C181" s="87" t="str">
        <f>+IF('Assessment results'!D182="","",'Assessment results'!D182)</f>
        <v/>
      </c>
      <c r="D181" s="91" t="str">
        <f>+IF('Assessment results'!E182="","",'Assessment results'!E182)</f>
        <v/>
      </c>
      <c r="E181" s="92" t="str">
        <f>+IF('Assessment results'!F182="","",'Assessment results'!F182)</f>
        <v/>
      </c>
      <c r="F181" s="93" t="str">
        <f>+IF('Assessment results'!G182="","",'Assessment results'!G182)</f>
        <v/>
      </c>
      <c r="G181" s="94" t="str">
        <f>+IF('Assessment results'!H182="","",'Assessment results'!H182)</f>
        <v/>
      </c>
      <c r="H181" s="90" t="str">
        <f>+IFERROR(AVERAGEIFS('Assessment results'!$I182:$U182,'Assessment results'!$I$18:$U$18,H$19),"")</f>
        <v/>
      </c>
      <c r="I181" s="90" t="str">
        <f>+IFERROR(AVERAGEIFS('Assessment results'!$I182:$U182,'Assessment results'!$I$18:$U$18,I$19),"")</f>
        <v/>
      </c>
      <c r="J181" s="90" t="str">
        <f>+IFERROR(AVERAGEIFS('Assessment results'!$I182:$U182,'Assessment results'!$I$18:$U$18,J$19),"")</f>
        <v/>
      </c>
      <c r="K181" s="90" t="str">
        <f>+IFERROR(AVERAGEIFS('Assessment results'!$I182:$U182,'Assessment results'!$I$18:$U$18,K$19),"")</f>
        <v/>
      </c>
      <c r="L181" s="90" t="str">
        <f>+IFERROR(AVERAGEIFS('Assessment results'!$I182:$U182,'Assessment results'!$I$18:$U$18,L$19),"")</f>
        <v/>
      </c>
      <c r="M181" s="90" t="str">
        <f>+IFERROR(AVERAGEIFS('Assessment results'!$I182:$U182,'Assessment results'!$I$18:$U$18,M$19),"")</f>
        <v/>
      </c>
      <c r="N181" s="90" t="str">
        <f>+IFERROR(AVERAGEIFS('Assessment results'!$I182:$U182,'Assessment results'!$I$18:$U$18,N$19),"")</f>
        <v/>
      </c>
      <c r="O181" s="90" t="str">
        <f>+IFERROR(AVERAGEIFS('Assessment results'!$I182:$U182,'Assessment results'!$I$18:$U$18,O$19),"")</f>
        <v/>
      </c>
      <c r="P181" s="90" t="str">
        <f>+IFERROR(AVERAGEIFS('Assessment results'!$I182:$U182,'Assessment results'!$I$18:$U$18,P$19),"")</f>
        <v/>
      </c>
      <c r="Q181" s="90" t="str">
        <f>+IFERROR(AVERAGEIFS('Assessment results'!$I182:$U182,'Assessment results'!$I$18:$U$18,Q$19),"")</f>
        <v/>
      </c>
      <c r="R181" s="90" t="str">
        <f>+IFERROR(AVERAGEIFS('Assessment results'!$I182:$U182,'Assessment results'!$I$18:$U$18,R$19),"")</f>
        <v/>
      </c>
      <c r="S181" s="95" t="str">
        <f>+IFERROR(AVERAGEIFS('Assessment results'!$I182:$U182,'Assessment results'!$I$18:$U$18,S$19),"")</f>
        <v/>
      </c>
      <c r="T181" s="90" t="str">
        <f>+IFERROR(AVERAGE('Assessment results'!$I182:$U182),"")</f>
        <v/>
      </c>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row>
    <row r="182" spans="1:44" s="4" customFormat="1" hidden="1" outlineLevel="1">
      <c r="A182" s="18"/>
      <c r="B182" s="87" t="str">
        <f>+IF('Assessment results'!C183="","",'Assessment results'!C183)</f>
        <v/>
      </c>
      <c r="C182" s="87" t="str">
        <f>+IF('Assessment results'!D183="","",'Assessment results'!D183)</f>
        <v/>
      </c>
      <c r="D182" s="91" t="str">
        <f>+IF('Assessment results'!E183="","",'Assessment results'!E183)</f>
        <v/>
      </c>
      <c r="E182" s="92" t="str">
        <f>+IF('Assessment results'!F183="","",'Assessment results'!F183)</f>
        <v/>
      </c>
      <c r="F182" s="93" t="str">
        <f>+IF('Assessment results'!G183="","",'Assessment results'!G183)</f>
        <v/>
      </c>
      <c r="G182" s="94" t="str">
        <f>+IF('Assessment results'!H183="","",'Assessment results'!H183)</f>
        <v/>
      </c>
      <c r="H182" s="90" t="str">
        <f>+IFERROR(AVERAGEIFS('Assessment results'!$I183:$U183,'Assessment results'!$I$18:$U$18,H$19),"")</f>
        <v/>
      </c>
      <c r="I182" s="90" t="str">
        <f>+IFERROR(AVERAGEIFS('Assessment results'!$I183:$U183,'Assessment results'!$I$18:$U$18,I$19),"")</f>
        <v/>
      </c>
      <c r="J182" s="90" t="str">
        <f>+IFERROR(AVERAGEIFS('Assessment results'!$I183:$U183,'Assessment results'!$I$18:$U$18,J$19),"")</f>
        <v/>
      </c>
      <c r="K182" s="90" t="str">
        <f>+IFERROR(AVERAGEIFS('Assessment results'!$I183:$U183,'Assessment results'!$I$18:$U$18,K$19),"")</f>
        <v/>
      </c>
      <c r="L182" s="90" t="str">
        <f>+IFERROR(AVERAGEIFS('Assessment results'!$I183:$U183,'Assessment results'!$I$18:$U$18,L$19),"")</f>
        <v/>
      </c>
      <c r="M182" s="90" t="str">
        <f>+IFERROR(AVERAGEIFS('Assessment results'!$I183:$U183,'Assessment results'!$I$18:$U$18,M$19),"")</f>
        <v/>
      </c>
      <c r="N182" s="90" t="str">
        <f>+IFERROR(AVERAGEIFS('Assessment results'!$I183:$U183,'Assessment results'!$I$18:$U$18,N$19),"")</f>
        <v/>
      </c>
      <c r="O182" s="90" t="str">
        <f>+IFERROR(AVERAGEIFS('Assessment results'!$I183:$U183,'Assessment results'!$I$18:$U$18,O$19),"")</f>
        <v/>
      </c>
      <c r="P182" s="90" t="str">
        <f>+IFERROR(AVERAGEIFS('Assessment results'!$I183:$U183,'Assessment results'!$I$18:$U$18,P$19),"")</f>
        <v/>
      </c>
      <c r="Q182" s="90" t="str">
        <f>+IFERROR(AVERAGEIFS('Assessment results'!$I183:$U183,'Assessment results'!$I$18:$U$18,Q$19),"")</f>
        <v/>
      </c>
      <c r="R182" s="90" t="str">
        <f>+IFERROR(AVERAGEIFS('Assessment results'!$I183:$U183,'Assessment results'!$I$18:$U$18,R$19),"")</f>
        <v/>
      </c>
      <c r="S182" s="95" t="str">
        <f>+IFERROR(AVERAGEIFS('Assessment results'!$I183:$U183,'Assessment results'!$I$18:$U$18,S$19),"")</f>
        <v/>
      </c>
      <c r="T182" s="90" t="str">
        <f>+IFERROR(AVERAGE('Assessment results'!$I183:$U183),"")</f>
        <v/>
      </c>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row>
    <row r="183" spans="1:44" s="4" customFormat="1" hidden="1" outlineLevel="1">
      <c r="A183" s="18"/>
      <c r="B183" s="87" t="str">
        <f>+IF('Assessment results'!C184="","",'Assessment results'!C184)</f>
        <v/>
      </c>
      <c r="C183" s="87" t="str">
        <f>+IF('Assessment results'!D184="","",'Assessment results'!D184)</f>
        <v/>
      </c>
      <c r="D183" s="91" t="str">
        <f>+IF('Assessment results'!E184="","",'Assessment results'!E184)</f>
        <v/>
      </c>
      <c r="E183" s="92" t="str">
        <f>+IF('Assessment results'!F184="","",'Assessment results'!F184)</f>
        <v/>
      </c>
      <c r="F183" s="93" t="str">
        <f>+IF('Assessment results'!G184="","",'Assessment results'!G184)</f>
        <v/>
      </c>
      <c r="G183" s="94" t="str">
        <f>+IF('Assessment results'!H184="","",'Assessment results'!H184)</f>
        <v/>
      </c>
      <c r="H183" s="90" t="str">
        <f>+IFERROR(AVERAGEIFS('Assessment results'!$I184:$U184,'Assessment results'!$I$18:$U$18,H$19),"")</f>
        <v/>
      </c>
      <c r="I183" s="90" t="str">
        <f>+IFERROR(AVERAGEIFS('Assessment results'!$I184:$U184,'Assessment results'!$I$18:$U$18,I$19),"")</f>
        <v/>
      </c>
      <c r="J183" s="90" t="str">
        <f>+IFERROR(AVERAGEIFS('Assessment results'!$I184:$U184,'Assessment results'!$I$18:$U$18,J$19),"")</f>
        <v/>
      </c>
      <c r="K183" s="90" t="str">
        <f>+IFERROR(AVERAGEIFS('Assessment results'!$I184:$U184,'Assessment results'!$I$18:$U$18,K$19),"")</f>
        <v/>
      </c>
      <c r="L183" s="90" t="str">
        <f>+IFERROR(AVERAGEIFS('Assessment results'!$I184:$U184,'Assessment results'!$I$18:$U$18,L$19),"")</f>
        <v/>
      </c>
      <c r="M183" s="90" t="str">
        <f>+IFERROR(AVERAGEIFS('Assessment results'!$I184:$U184,'Assessment results'!$I$18:$U$18,M$19),"")</f>
        <v/>
      </c>
      <c r="N183" s="90" t="str">
        <f>+IFERROR(AVERAGEIFS('Assessment results'!$I184:$U184,'Assessment results'!$I$18:$U$18,N$19),"")</f>
        <v/>
      </c>
      <c r="O183" s="90" t="str">
        <f>+IFERROR(AVERAGEIFS('Assessment results'!$I184:$U184,'Assessment results'!$I$18:$U$18,O$19),"")</f>
        <v/>
      </c>
      <c r="P183" s="90" t="str">
        <f>+IFERROR(AVERAGEIFS('Assessment results'!$I184:$U184,'Assessment results'!$I$18:$U$18,P$19),"")</f>
        <v/>
      </c>
      <c r="Q183" s="90" t="str">
        <f>+IFERROR(AVERAGEIFS('Assessment results'!$I184:$U184,'Assessment results'!$I$18:$U$18,Q$19),"")</f>
        <v/>
      </c>
      <c r="R183" s="90" t="str">
        <f>+IFERROR(AVERAGEIFS('Assessment results'!$I184:$U184,'Assessment results'!$I$18:$U$18,R$19),"")</f>
        <v/>
      </c>
      <c r="S183" s="95" t="str">
        <f>+IFERROR(AVERAGEIFS('Assessment results'!$I184:$U184,'Assessment results'!$I$18:$U$18,S$19),"")</f>
        <v/>
      </c>
      <c r="T183" s="90" t="str">
        <f>+IFERROR(AVERAGE('Assessment results'!$I184:$U184),"")</f>
        <v/>
      </c>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row>
    <row r="184" spans="1:44" s="4" customFormat="1" hidden="1" outlineLevel="1">
      <c r="A184" s="18"/>
      <c r="B184" s="87" t="str">
        <f>+IF('Assessment results'!C185="","",'Assessment results'!C185)</f>
        <v/>
      </c>
      <c r="C184" s="87" t="str">
        <f>+IF('Assessment results'!D185="","",'Assessment results'!D185)</f>
        <v/>
      </c>
      <c r="D184" s="91" t="str">
        <f>+IF('Assessment results'!E185="","",'Assessment results'!E185)</f>
        <v/>
      </c>
      <c r="E184" s="92" t="str">
        <f>+IF('Assessment results'!F185="","",'Assessment results'!F185)</f>
        <v/>
      </c>
      <c r="F184" s="93" t="str">
        <f>+IF('Assessment results'!G185="","",'Assessment results'!G185)</f>
        <v/>
      </c>
      <c r="G184" s="94" t="str">
        <f>+IF('Assessment results'!H185="","",'Assessment results'!H185)</f>
        <v/>
      </c>
      <c r="H184" s="90" t="str">
        <f>+IFERROR(AVERAGEIFS('Assessment results'!$I185:$U185,'Assessment results'!$I$18:$U$18,H$19),"")</f>
        <v/>
      </c>
      <c r="I184" s="90" t="str">
        <f>+IFERROR(AVERAGEIFS('Assessment results'!$I185:$U185,'Assessment results'!$I$18:$U$18,I$19),"")</f>
        <v/>
      </c>
      <c r="J184" s="90" t="str">
        <f>+IFERROR(AVERAGEIFS('Assessment results'!$I185:$U185,'Assessment results'!$I$18:$U$18,J$19),"")</f>
        <v/>
      </c>
      <c r="K184" s="90" t="str">
        <f>+IFERROR(AVERAGEIFS('Assessment results'!$I185:$U185,'Assessment results'!$I$18:$U$18,K$19),"")</f>
        <v/>
      </c>
      <c r="L184" s="90" t="str">
        <f>+IFERROR(AVERAGEIFS('Assessment results'!$I185:$U185,'Assessment results'!$I$18:$U$18,L$19),"")</f>
        <v/>
      </c>
      <c r="M184" s="90" t="str">
        <f>+IFERROR(AVERAGEIFS('Assessment results'!$I185:$U185,'Assessment results'!$I$18:$U$18,M$19),"")</f>
        <v/>
      </c>
      <c r="N184" s="90" t="str">
        <f>+IFERROR(AVERAGEIFS('Assessment results'!$I185:$U185,'Assessment results'!$I$18:$U$18,N$19),"")</f>
        <v/>
      </c>
      <c r="O184" s="90" t="str">
        <f>+IFERROR(AVERAGEIFS('Assessment results'!$I185:$U185,'Assessment results'!$I$18:$U$18,O$19),"")</f>
        <v/>
      </c>
      <c r="P184" s="90" t="str">
        <f>+IFERROR(AVERAGEIFS('Assessment results'!$I185:$U185,'Assessment results'!$I$18:$U$18,P$19),"")</f>
        <v/>
      </c>
      <c r="Q184" s="90" t="str">
        <f>+IFERROR(AVERAGEIFS('Assessment results'!$I185:$U185,'Assessment results'!$I$18:$U$18,Q$19),"")</f>
        <v/>
      </c>
      <c r="R184" s="90" t="str">
        <f>+IFERROR(AVERAGEIFS('Assessment results'!$I185:$U185,'Assessment results'!$I$18:$U$18,R$19),"")</f>
        <v/>
      </c>
      <c r="S184" s="95" t="str">
        <f>+IFERROR(AVERAGEIFS('Assessment results'!$I185:$U185,'Assessment results'!$I$18:$U$18,S$19),"")</f>
        <v/>
      </c>
      <c r="T184" s="90" t="str">
        <f>+IFERROR(AVERAGE('Assessment results'!$I185:$U185),"")</f>
        <v/>
      </c>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row>
    <row r="185" spans="1:44" s="4" customFormat="1" hidden="1" outlineLevel="1">
      <c r="A185" s="18"/>
      <c r="B185" s="87" t="str">
        <f>+IF('Assessment results'!C186="","",'Assessment results'!C186)</f>
        <v/>
      </c>
      <c r="C185" s="87" t="str">
        <f>+IF('Assessment results'!D186="","",'Assessment results'!D186)</f>
        <v/>
      </c>
      <c r="D185" s="91" t="str">
        <f>+IF('Assessment results'!E186="","",'Assessment results'!E186)</f>
        <v/>
      </c>
      <c r="E185" s="92" t="str">
        <f>+IF('Assessment results'!F186="","",'Assessment results'!F186)</f>
        <v/>
      </c>
      <c r="F185" s="93" t="str">
        <f>+IF('Assessment results'!G186="","",'Assessment results'!G186)</f>
        <v/>
      </c>
      <c r="G185" s="94" t="str">
        <f>+IF('Assessment results'!H186="","",'Assessment results'!H186)</f>
        <v/>
      </c>
      <c r="H185" s="90" t="str">
        <f>+IFERROR(AVERAGEIFS('Assessment results'!$I186:$U186,'Assessment results'!$I$18:$U$18,H$19),"")</f>
        <v/>
      </c>
      <c r="I185" s="90" t="str">
        <f>+IFERROR(AVERAGEIFS('Assessment results'!$I186:$U186,'Assessment results'!$I$18:$U$18,I$19),"")</f>
        <v/>
      </c>
      <c r="J185" s="90" t="str">
        <f>+IFERROR(AVERAGEIFS('Assessment results'!$I186:$U186,'Assessment results'!$I$18:$U$18,J$19),"")</f>
        <v/>
      </c>
      <c r="K185" s="90" t="str">
        <f>+IFERROR(AVERAGEIFS('Assessment results'!$I186:$U186,'Assessment results'!$I$18:$U$18,K$19),"")</f>
        <v/>
      </c>
      <c r="L185" s="90" t="str">
        <f>+IFERROR(AVERAGEIFS('Assessment results'!$I186:$U186,'Assessment results'!$I$18:$U$18,L$19),"")</f>
        <v/>
      </c>
      <c r="M185" s="90" t="str">
        <f>+IFERROR(AVERAGEIFS('Assessment results'!$I186:$U186,'Assessment results'!$I$18:$U$18,M$19),"")</f>
        <v/>
      </c>
      <c r="N185" s="90" t="str">
        <f>+IFERROR(AVERAGEIFS('Assessment results'!$I186:$U186,'Assessment results'!$I$18:$U$18,N$19),"")</f>
        <v/>
      </c>
      <c r="O185" s="90" t="str">
        <f>+IFERROR(AVERAGEIFS('Assessment results'!$I186:$U186,'Assessment results'!$I$18:$U$18,O$19),"")</f>
        <v/>
      </c>
      <c r="P185" s="90" t="str">
        <f>+IFERROR(AVERAGEIFS('Assessment results'!$I186:$U186,'Assessment results'!$I$18:$U$18,P$19),"")</f>
        <v/>
      </c>
      <c r="Q185" s="90" t="str">
        <f>+IFERROR(AVERAGEIFS('Assessment results'!$I186:$U186,'Assessment results'!$I$18:$U$18,Q$19),"")</f>
        <v/>
      </c>
      <c r="R185" s="90" t="str">
        <f>+IFERROR(AVERAGEIFS('Assessment results'!$I186:$U186,'Assessment results'!$I$18:$U$18,R$19),"")</f>
        <v/>
      </c>
      <c r="S185" s="95" t="str">
        <f>+IFERROR(AVERAGEIFS('Assessment results'!$I186:$U186,'Assessment results'!$I$18:$U$18,S$19),"")</f>
        <v/>
      </c>
      <c r="T185" s="90" t="str">
        <f>+IFERROR(AVERAGE('Assessment results'!$I186:$U186),"")</f>
        <v/>
      </c>
      <c r="U185" s="18"/>
      <c r="V185" s="18"/>
      <c r="W185" s="18"/>
      <c r="X185" s="18"/>
      <c r="Y185" s="18"/>
      <c r="Z185" s="18"/>
      <c r="AA185" s="18"/>
      <c r="AB185" s="18"/>
      <c r="AC185" s="18"/>
      <c r="AD185" s="18"/>
      <c r="AE185" s="18"/>
      <c r="AF185" s="18"/>
      <c r="AG185" s="18"/>
      <c r="AH185" s="18"/>
      <c r="AI185" s="18"/>
      <c r="AJ185" s="18"/>
      <c r="AK185" s="18"/>
      <c r="AL185" s="18"/>
      <c r="AM185" s="18"/>
      <c r="AN185" s="18"/>
      <c r="AO185" s="18"/>
      <c r="AP185" s="18"/>
      <c r="AQ185" s="18"/>
      <c r="AR185" s="18"/>
    </row>
    <row r="186" spans="1:44" s="4" customFormat="1" hidden="1" outlineLevel="1">
      <c r="A186" s="18"/>
      <c r="B186" s="87" t="str">
        <f>+IF('Assessment results'!C187="","",'Assessment results'!C187)</f>
        <v/>
      </c>
      <c r="C186" s="87" t="str">
        <f>+IF('Assessment results'!D187="","",'Assessment results'!D187)</f>
        <v/>
      </c>
      <c r="D186" s="91" t="str">
        <f>+IF('Assessment results'!E187="","",'Assessment results'!E187)</f>
        <v/>
      </c>
      <c r="E186" s="92" t="str">
        <f>+IF('Assessment results'!F187="","",'Assessment results'!F187)</f>
        <v/>
      </c>
      <c r="F186" s="93" t="str">
        <f>+IF('Assessment results'!G187="","",'Assessment results'!G187)</f>
        <v/>
      </c>
      <c r="G186" s="94" t="str">
        <f>+IF('Assessment results'!H187="","",'Assessment results'!H187)</f>
        <v/>
      </c>
      <c r="H186" s="90" t="str">
        <f>+IFERROR(AVERAGEIFS('Assessment results'!$I187:$U187,'Assessment results'!$I$18:$U$18,H$19),"")</f>
        <v/>
      </c>
      <c r="I186" s="90" t="str">
        <f>+IFERROR(AVERAGEIFS('Assessment results'!$I187:$U187,'Assessment results'!$I$18:$U$18,I$19),"")</f>
        <v/>
      </c>
      <c r="J186" s="90" t="str">
        <f>+IFERROR(AVERAGEIFS('Assessment results'!$I187:$U187,'Assessment results'!$I$18:$U$18,J$19),"")</f>
        <v/>
      </c>
      <c r="K186" s="90" t="str">
        <f>+IFERROR(AVERAGEIFS('Assessment results'!$I187:$U187,'Assessment results'!$I$18:$U$18,K$19),"")</f>
        <v/>
      </c>
      <c r="L186" s="90" t="str">
        <f>+IFERROR(AVERAGEIFS('Assessment results'!$I187:$U187,'Assessment results'!$I$18:$U$18,L$19),"")</f>
        <v/>
      </c>
      <c r="M186" s="90" t="str">
        <f>+IFERROR(AVERAGEIFS('Assessment results'!$I187:$U187,'Assessment results'!$I$18:$U$18,M$19),"")</f>
        <v/>
      </c>
      <c r="N186" s="90" t="str">
        <f>+IFERROR(AVERAGEIFS('Assessment results'!$I187:$U187,'Assessment results'!$I$18:$U$18,N$19),"")</f>
        <v/>
      </c>
      <c r="O186" s="90" t="str">
        <f>+IFERROR(AVERAGEIFS('Assessment results'!$I187:$U187,'Assessment results'!$I$18:$U$18,O$19),"")</f>
        <v/>
      </c>
      <c r="P186" s="90" t="str">
        <f>+IFERROR(AVERAGEIFS('Assessment results'!$I187:$U187,'Assessment results'!$I$18:$U$18,P$19),"")</f>
        <v/>
      </c>
      <c r="Q186" s="90" t="str">
        <f>+IFERROR(AVERAGEIFS('Assessment results'!$I187:$U187,'Assessment results'!$I$18:$U$18,Q$19),"")</f>
        <v/>
      </c>
      <c r="R186" s="90" t="str">
        <f>+IFERROR(AVERAGEIFS('Assessment results'!$I187:$U187,'Assessment results'!$I$18:$U$18,R$19),"")</f>
        <v/>
      </c>
      <c r="S186" s="95" t="str">
        <f>+IFERROR(AVERAGEIFS('Assessment results'!$I187:$U187,'Assessment results'!$I$18:$U$18,S$19),"")</f>
        <v/>
      </c>
      <c r="T186" s="90" t="str">
        <f>+IFERROR(AVERAGE('Assessment results'!$I187:$U187),"")</f>
        <v/>
      </c>
      <c r="U186" s="18"/>
      <c r="V186" s="18"/>
      <c r="W186" s="18"/>
      <c r="X186" s="18"/>
      <c r="Y186" s="18"/>
      <c r="Z186" s="18"/>
      <c r="AA186" s="18"/>
      <c r="AB186" s="18"/>
      <c r="AC186" s="18"/>
      <c r="AD186" s="18"/>
      <c r="AE186" s="18"/>
      <c r="AF186" s="18"/>
      <c r="AG186" s="18"/>
      <c r="AH186" s="18"/>
      <c r="AI186" s="18"/>
      <c r="AJ186" s="18"/>
      <c r="AK186" s="18"/>
      <c r="AL186" s="18"/>
      <c r="AM186" s="18"/>
      <c r="AN186" s="18"/>
      <c r="AO186" s="18"/>
      <c r="AP186" s="18"/>
      <c r="AQ186" s="18"/>
      <c r="AR186" s="18"/>
    </row>
    <row r="187" spans="1:44" s="4" customFormat="1" hidden="1" outlineLevel="1">
      <c r="A187" s="18"/>
      <c r="B187" s="87" t="str">
        <f>+IF('Assessment results'!C188="","",'Assessment results'!C188)</f>
        <v/>
      </c>
      <c r="C187" s="87" t="str">
        <f>+IF('Assessment results'!D188="","",'Assessment results'!D188)</f>
        <v/>
      </c>
      <c r="D187" s="91" t="str">
        <f>+IF('Assessment results'!E188="","",'Assessment results'!E188)</f>
        <v/>
      </c>
      <c r="E187" s="92" t="str">
        <f>+IF('Assessment results'!F188="","",'Assessment results'!F188)</f>
        <v/>
      </c>
      <c r="F187" s="93" t="str">
        <f>+IF('Assessment results'!G188="","",'Assessment results'!G188)</f>
        <v/>
      </c>
      <c r="G187" s="94" t="str">
        <f>+IF('Assessment results'!H188="","",'Assessment results'!H188)</f>
        <v/>
      </c>
      <c r="H187" s="90" t="str">
        <f>+IFERROR(AVERAGEIFS('Assessment results'!$I188:$U188,'Assessment results'!$I$18:$U$18,H$19),"")</f>
        <v/>
      </c>
      <c r="I187" s="90" t="str">
        <f>+IFERROR(AVERAGEIFS('Assessment results'!$I188:$U188,'Assessment results'!$I$18:$U$18,I$19),"")</f>
        <v/>
      </c>
      <c r="J187" s="90" t="str">
        <f>+IFERROR(AVERAGEIFS('Assessment results'!$I188:$U188,'Assessment results'!$I$18:$U$18,J$19),"")</f>
        <v/>
      </c>
      <c r="K187" s="90" t="str">
        <f>+IFERROR(AVERAGEIFS('Assessment results'!$I188:$U188,'Assessment results'!$I$18:$U$18,K$19),"")</f>
        <v/>
      </c>
      <c r="L187" s="90" t="str">
        <f>+IFERROR(AVERAGEIFS('Assessment results'!$I188:$U188,'Assessment results'!$I$18:$U$18,L$19),"")</f>
        <v/>
      </c>
      <c r="M187" s="90" t="str">
        <f>+IFERROR(AVERAGEIFS('Assessment results'!$I188:$U188,'Assessment results'!$I$18:$U$18,M$19),"")</f>
        <v/>
      </c>
      <c r="N187" s="90" t="str">
        <f>+IFERROR(AVERAGEIFS('Assessment results'!$I188:$U188,'Assessment results'!$I$18:$U$18,N$19),"")</f>
        <v/>
      </c>
      <c r="O187" s="90" t="str">
        <f>+IFERROR(AVERAGEIFS('Assessment results'!$I188:$U188,'Assessment results'!$I$18:$U$18,O$19),"")</f>
        <v/>
      </c>
      <c r="P187" s="90" t="str">
        <f>+IFERROR(AVERAGEIFS('Assessment results'!$I188:$U188,'Assessment results'!$I$18:$U$18,P$19),"")</f>
        <v/>
      </c>
      <c r="Q187" s="90" t="str">
        <f>+IFERROR(AVERAGEIFS('Assessment results'!$I188:$U188,'Assessment results'!$I$18:$U$18,Q$19),"")</f>
        <v/>
      </c>
      <c r="R187" s="90" t="str">
        <f>+IFERROR(AVERAGEIFS('Assessment results'!$I188:$U188,'Assessment results'!$I$18:$U$18,R$19),"")</f>
        <v/>
      </c>
      <c r="S187" s="95" t="str">
        <f>+IFERROR(AVERAGEIFS('Assessment results'!$I188:$U188,'Assessment results'!$I$18:$U$18,S$19),"")</f>
        <v/>
      </c>
      <c r="T187" s="90" t="str">
        <f>+IFERROR(AVERAGE('Assessment results'!$I188:$U188),"")</f>
        <v/>
      </c>
      <c r="U187" s="18"/>
      <c r="V187" s="18"/>
      <c r="W187" s="18"/>
      <c r="X187" s="18"/>
      <c r="Y187" s="18"/>
      <c r="Z187" s="18"/>
      <c r="AA187" s="18"/>
      <c r="AB187" s="18"/>
      <c r="AC187" s="18"/>
      <c r="AD187" s="18"/>
      <c r="AE187" s="18"/>
      <c r="AF187" s="18"/>
      <c r="AG187" s="18"/>
      <c r="AH187" s="18"/>
      <c r="AI187" s="18"/>
      <c r="AJ187" s="18"/>
      <c r="AK187" s="18"/>
      <c r="AL187" s="18"/>
      <c r="AM187" s="18"/>
      <c r="AN187" s="18"/>
      <c r="AO187" s="18"/>
      <c r="AP187" s="18"/>
      <c r="AQ187" s="18"/>
      <c r="AR187" s="18"/>
    </row>
    <row r="188" spans="1:44" s="4" customFormat="1" hidden="1" outlineLevel="1">
      <c r="A188" s="18"/>
      <c r="B188" s="87" t="str">
        <f>+IF('Assessment results'!C189="","",'Assessment results'!C189)</f>
        <v/>
      </c>
      <c r="C188" s="87" t="str">
        <f>+IF('Assessment results'!D189="","",'Assessment results'!D189)</f>
        <v/>
      </c>
      <c r="D188" s="91" t="str">
        <f>+IF('Assessment results'!E189="","",'Assessment results'!E189)</f>
        <v/>
      </c>
      <c r="E188" s="92" t="str">
        <f>+IF('Assessment results'!F189="","",'Assessment results'!F189)</f>
        <v/>
      </c>
      <c r="F188" s="93" t="str">
        <f>+IF('Assessment results'!G189="","",'Assessment results'!G189)</f>
        <v/>
      </c>
      <c r="G188" s="94" t="str">
        <f>+IF('Assessment results'!H189="","",'Assessment results'!H189)</f>
        <v/>
      </c>
      <c r="H188" s="90" t="str">
        <f>+IFERROR(AVERAGEIFS('Assessment results'!$I189:$U189,'Assessment results'!$I$18:$U$18,H$19),"")</f>
        <v/>
      </c>
      <c r="I188" s="90" t="str">
        <f>+IFERROR(AVERAGEIFS('Assessment results'!$I189:$U189,'Assessment results'!$I$18:$U$18,I$19),"")</f>
        <v/>
      </c>
      <c r="J188" s="90" t="str">
        <f>+IFERROR(AVERAGEIFS('Assessment results'!$I189:$U189,'Assessment results'!$I$18:$U$18,J$19),"")</f>
        <v/>
      </c>
      <c r="K188" s="90" t="str">
        <f>+IFERROR(AVERAGEIFS('Assessment results'!$I189:$U189,'Assessment results'!$I$18:$U$18,K$19),"")</f>
        <v/>
      </c>
      <c r="L188" s="90" t="str">
        <f>+IFERROR(AVERAGEIFS('Assessment results'!$I189:$U189,'Assessment results'!$I$18:$U$18,L$19),"")</f>
        <v/>
      </c>
      <c r="M188" s="90" t="str">
        <f>+IFERROR(AVERAGEIFS('Assessment results'!$I189:$U189,'Assessment results'!$I$18:$U$18,M$19),"")</f>
        <v/>
      </c>
      <c r="N188" s="90" t="str">
        <f>+IFERROR(AVERAGEIFS('Assessment results'!$I189:$U189,'Assessment results'!$I$18:$U$18,N$19),"")</f>
        <v/>
      </c>
      <c r="O188" s="90" t="str">
        <f>+IFERROR(AVERAGEIFS('Assessment results'!$I189:$U189,'Assessment results'!$I$18:$U$18,O$19),"")</f>
        <v/>
      </c>
      <c r="P188" s="90" t="str">
        <f>+IFERROR(AVERAGEIFS('Assessment results'!$I189:$U189,'Assessment results'!$I$18:$U$18,P$19),"")</f>
        <v/>
      </c>
      <c r="Q188" s="90" t="str">
        <f>+IFERROR(AVERAGEIFS('Assessment results'!$I189:$U189,'Assessment results'!$I$18:$U$18,Q$19),"")</f>
        <v/>
      </c>
      <c r="R188" s="90" t="str">
        <f>+IFERROR(AVERAGEIFS('Assessment results'!$I189:$U189,'Assessment results'!$I$18:$U$18,R$19),"")</f>
        <v/>
      </c>
      <c r="S188" s="95" t="str">
        <f>+IFERROR(AVERAGEIFS('Assessment results'!$I189:$U189,'Assessment results'!$I$18:$U$18,S$19),"")</f>
        <v/>
      </c>
      <c r="T188" s="90" t="str">
        <f>+IFERROR(AVERAGE('Assessment results'!$I189:$U189),"")</f>
        <v/>
      </c>
      <c r="U188" s="18"/>
      <c r="V188" s="18"/>
      <c r="W188" s="18"/>
      <c r="X188" s="18"/>
      <c r="Y188" s="18"/>
      <c r="Z188" s="18"/>
      <c r="AA188" s="18"/>
      <c r="AB188" s="18"/>
      <c r="AC188" s="18"/>
      <c r="AD188" s="18"/>
      <c r="AE188" s="18"/>
      <c r="AF188" s="18"/>
      <c r="AG188" s="18"/>
      <c r="AH188" s="18"/>
      <c r="AI188" s="18"/>
      <c r="AJ188" s="18"/>
      <c r="AK188" s="18"/>
      <c r="AL188" s="18"/>
      <c r="AM188" s="18"/>
      <c r="AN188" s="18"/>
      <c r="AO188" s="18"/>
      <c r="AP188" s="18"/>
      <c r="AQ188" s="18"/>
      <c r="AR188" s="18"/>
    </row>
    <row r="189" spans="1:44" s="4" customFormat="1" hidden="1" outlineLevel="1">
      <c r="A189" s="18"/>
      <c r="B189" s="87" t="str">
        <f>+IF('Assessment results'!C190="","",'Assessment results'!C190)</f>
        <v/>
      </c>
      <c r="C189" s="87" t="str">
        <f>+IF('Assessment results'!D190="","",'Assessment results'!D190)</f>
        <v/>
      </c>
      <c r="D189" s="91" t="str">
        <f>+IF('Assessment results'!E190="","",'Assessment results'!E190)</f>
        <v/>
      </c>
      <c r="E189" s="92" t="str">
        <f>+IF('Assessment results'!F190="","",'Assessment results'!F190)</f>
        <v/>
      </c>
      <c r="F189" s="93" t="str">
        <f>+IF('Assessment results'!G190="","",'Assessment results'!G190)</f>
        <v/>
      </c>
      <c r="G189" s="94" t="str">
        <f>+IF('Assessment results'!H190="","",'Assessment results'!H190)</f>
        <v/>
      </c>
      <c r="H189" s="90" t="str">
        <f>+IFERROR(AVERAGEIFS('Assessment results'!$I190:$U190,'Assessment results'!$I$18:$U$18,H$19),"")</f>
        <v/>
      </c>
      <c r="I189" s="90" t="str">
        <f>+IFERROR(AVERAGEIFS('Assessment results'!$I190:$U190,'Assessment results'!$I$18:$U$18,I$19),"")</f>
        <v/>
      </c>
      <c r="J189" s="90" t="str">
        <f>+IFERROR(AVERAGEIFS('Assessment results'!$I190:$U190,'Assessment results'!$I$18:$U$18,J$19),"")</f>
        <v/>
      </c>
      <c r="K189" s="90" t="str">
        <f>+IFERROR(AVERAGEIFS('Assessment results'!$I190:$U190,'Assessment results'!$I$18:$U$18,K$19),"")</f>
        <v/>
      </c>
      <c r="L189" s="90" t="str">
        <f>+IFERROR(AVERAGEIFS('Assessment results'!$I190:$U190,'Assessment results'!$I$18:$U$18,L$19),"")</f>
        <v/>
      </c>
      <c r="M189" s="90" t="str">
        <f>+IFERROR(AVERAGEIFS('Assessment results'!$I190:$U190,'Assessment results'!$I$18:$U$18,M$19),"")</f>
        <v/>
      </c>
      <c r="N189" s="90" t="str">
        <f>+IFERROR(AVERAGEIFS('Assessment results'!$I190:$U190,'Assessment results'!$I$18:$U$18,N$19),"")</f>
        <v/>
      </c>
      <c r="O189" s="90" t="str">
        <f>+IFERROR(AVERAGEIFS('Assessment results'!$I190:$U190,'Assessment results'!$I$18:$U$18,O$19),"")</f>
        <v/>
      </c>
      <c r="P189" s="90" t="str">
        <f>+IFERROR(AVERAGEIFS('Assessment results'!$I190:$U190,'Assessment results'!$I$18:$U$18,P$19),"")</f>
        <v/>
      </c>
      <c r="Q189" s="90" t="str">
        <f>+IFERROR(AVERAGEIFS('Assessment results'!$I190:$U190,'Assessment results'!$I$18:$U$18,Q$19),"")</f>
        <v/>
      </c>
      <c r="R189" s="90" t="str">
        <f>+IFERROR(AVERAGEIFS('Assessment results'!$I190:$U190,'Assessment results'!$I$18:$U$18,R$19),"")</f>
        <v/>
      </c>
      <c r="S189" s="95" t="str">
        <f>+IFERROR(AVERAGEIFS('Assessment results'!$I190:$U190,'Assessment results'!$I$18:$U$18,S$19),"")</f>
        <v/>
      </c>
      <c r="T189" s="90" t="str">
        <f>+IFERROR(AVERAGE('Assessment results'!$I190:$U190),"")</f>
        <v/>
      </c>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row>
    <row r="190" spans="1:44" s="4" customFormat="1" hidden="1" outlineLevel="1">
      <c r="A190" s="18"/>
      <c r="B190" s="87" t="str">
        <f>+IF('Assessment results'!C191="","",'Assessment results'!C191)</f>
        <v/>
      </c>
      <c r="C190" s="87" t="str">
        <f>+IF('Assessment results'!D191="","",'Assessment results'!D191)</f>
        <v/>
      </c>
      <c r="D190" s="91" t="str">
        <f>+IF('Assessment results'!E191="","",'Assessment results'!E191)</f>
        <v/>
      </c>
      <c r="E190" s="92" t="str">
        <f>+IF('Assessment results'!F191="","",'Assessment results'!F191)</f>
        <v/>
      </c>
      <c r="F190" s="93" t="str">
        <f>+IF('Assessment results'!G191="","",'Assessment results'!G191)</f>
        <v/>
      </c>
      <c r="G190" s="94" t="str">
        <f>+IF('Assessment results'!H191="","",'Assessment results'!H191)</f>
        <v/>
      </c>
      <c r="H190" s="90" t="str">
        <f>+IFERROR(AVERAGEIFS('Assessment results'!$I191:$U191,'Assessment results'!$I$18:$U$18,H$19),"")</f>
        <v/>
      </c>
      <c r="I190" s="90" t="str">
        <f>+IFERROR(AVERAGEIFS('Assessment results'!$I191:$U191,'Assessment results'!$I$18:$U$18,I$19),"")</f>
        <v/>
      </c>
      <c r="J190" s="90" t="str">
        <f>+IFERROR(AVERAGEIFS('Assessment results'!$I191:$U191,'Assessment results'!$I$18:$U$18,J$19),"")</f>
        <v/>
      </c>
      <c r="K190" s="90" t="str">
        <f>+IFERROR(AVERAGEIFS('Assessment results'!$I191:$U191,'Assessment results'!$I$18:$U$18,K$19),"")</f>
        <v/>
      </c>
      <c r="L190" s="90" t="str">
        <f>+IFERROR(AVERAGEIFS('Assessment results'!$I191:$U191,'Assessment results'!$I$18:$U$18,L$19),"")</f>
        <v/>
      </c>
      <c r="M190" s="90" t="str">
        <f>+IFERROR(AVERAGEIFS('Assessment results'!$I191:$U191,'Assessment results'!$I$18:$U$18,M$19),"")</f>
        <v/>
      </c>
      <c r="N190" s="90" t="str">
        <f>+IFERROR(AVERAGEIFS('Assessment results'!$I191:$U191,'Assessment results'!$I$18:$U$18,N$19),"")</f>
        <v/>
      </c>
      <c r="O190" s="90" t="str">
        <f>+IFERROR(AVERAGEIFS('Assessment results'!$I191:$U191,'Assessment results'!$I$18:$U$18,O$19),"")</f>
        <v/>
      </c>
      <c r="P190" s="90" t="str">
        <f>+IFERROR(AVERAGEIFS('Assessment results'!$I191:$U191,'Assessment results'!$I$18:$U$18,P$19),"")</f>
        <v/>
      </c>
      <c r="Q190" s="90" t="str">
        <f>+IFERROR(AVERAGEIFS('Assessment results'!$I191:$U191,'Assessment results'!$I$18:$U$18,Q$19),"")</f>
        <v/>
      </c>
      <c r="R190" s="90" t="str">
        <f>+IFERROR(AVERAGEIFS('Assessment results'!$I191:$U191,'Assessment results'!$I$18:$U$18,R$19),"")</f>
        <v/>
      </c>
      <c r="S190" s="95" t="str">
        <f>+IFERROR(AVERAGEIFS('Assessment results'!$I191:$U191,'Assessment results'!$I$18:$U$18,S$19),"")</f>
        <v/>
      </c>
      <c r="T190" s="90" t="str">
        <f>+IFERROR(AVERAGE('Assessment results'!$I191:$U191),"")</f>
        <v/>
      </c>
      <c r="U190" s="18"/>
      <c r="V190" s="18"/>
      <c r="W190" s="18"/>
      <c r="X190" s="18"/>
      <c r="Y190" s="18"/>
      <c r="Z190" s="18"/>
      <c r="AA190" s="18"/>
      <c r="AB190" s="18"/>
      <c r="AC190" s="18"/>
      <c r="AD190" s="18"/>
      <c r="AE190" s="18"/>
      <c r="AF190" s="18"/>
      <c r="AG190" s="18"/>
      <c r="AH190" s="18"/>
      <c r="AI190" s="18"/>
      <c r="AJ190" s="18"/>
      <c r="AK190" s="18"/>
      <c r="AL190" s="18"/>
      <c r="AM190" s="18"/>
      <c r="AN190" s="18"/>
      <c r="AO190" s="18"/>
      <c r="AP190" s="18"/>
      <c r="AQ190" s="18"/>
      <c r="AR190" s="18"/>
    </row>
    <row r="191" spans="1:44" s="4" customFormat="1" hidden="1" outlineLevel="1">
      <c r="A191" s="18"/>
      <c r="B191" s="87" t="str">
        <f>+IF('Assessment results'!C192="","",'Assessment results'!C192)</f>
        <v/>
      </c>
      <c r="C191" s="87" t="str">
        <f>+IF('Assessment results'!D192="","",'Assessment results'!D192)</f>
        <v/>
      </c>
      <c r="D191" s="91" t="str">
        <f>+IF('Assessment results'!E192="","",'Assessment results'!E192)</f>
        <v/>
      </c>
      <c r="E191" s="92" t="str">
        <f>+IF('Assessment results'!F192="","",'Assessment results'!F192)</f>
        <v/>
      </c>
      <c r="F191" s="93" t="str">
        <f>+IF('Assessment results'!G192="","",'Assessment results'!G192)</f>
        <v/>
      </c>
      <c r="G191" s="94" t="str">
        <f>+IF('Assessment results'!H192="","",'Assessment results'!H192)</f>
        <v/>
      </c>
      <c r="H191" s="90" t="str">
        <f>+IFERROR(AVERAGEIFS('Assessment results'!$I192:$U192,'Assessment results'!$I$18:$U$18,H$19),"")</f>
        <v/>
      </c>
      <c r="I191" s="90" t="str">
        <f>+IFERROR(AVERAGEIFS('Assessment results'!$I192:$U192,'Assessment results'!$I$18:$U$18,I$19),"")</f>
        <v/>
      </c>
      <c r="J191" s="90" t="str">
        <f>+IFERROR(AVERAGEIFS('Assessment results'!$I192:$U192,'Assessment results'!$I$18:$U$18,J$19),"")</f>
        <v/>
      </c>
      <c r="K191" s="90" t="str">
        <f>+IFERROR(AVERAGEIFS('Assessment results'!$I192:$U192,'Assessment results'!$I$18:$U$18,K$19),"")</f>
        <v/>
      </c>
      <c r="L191" s="90" t="str">
        <f>+IFERROR(AVERAGEIFS('Assessment results'!$I192:$U192,'Assessment results'!$I$18:$U$18,L$19),"")</f>
        <v/>
      </c>
      <c r="M191" s="90" t="str">
        <f>+IFERROR(AVERAGEIFS('Assessment results'!$I192:$U192,'Assessment results'!$I$18:$U$18,M$19),"")</f>
        <v/>
      </c>
      <c r="N191" s="90" t="str">
        <f>+IFERROR(AVERAGEIFS('Assessment results'!$I192:$U192,'Assessment results'!$I$18:$U$18,N$19),"")</f>
        <v/>
      </c>
      <c r="O191" s="90" t="str">
        <f>+IFERROR(AVERAGEIFS('Assessment results'!$I192:$U192,'Assessment results'!$I$18:$U$18,O$19),"")</f>
        <v/>
      </c>
      <c r="P191" s="90" t="str">
        <f>+IFERROR(AVERAGEIFS('Assessment results'!$I192:$U192,'Assessment results'!$I$18:$U$18,P$19),"")</f>
        <v/>
      </c>
      <c r="Q191" s="90" t="str">
        <f>+IFERROR(AVERAGEIFS('Assessment results'!$I192:$U192,'Assessment results'!$I$18:$U$18,Q$19),"")</f>
        <v/>
      </c>
      <c r="R191" s="90" t="str">
        <f>+IFERROR(AVERAGEIFS('Assessment results'!$I192:$U192,'Assessment results'!$I$18:$U$18,R$19),"")</f>
        <v/>
      </c>
      <c r="S191" s="95" t="str">
        <f>+IFERROR(AVERAGEIFS('Assessment results'!$I192:$U192,'Assessment results'!$I$18:$U$18,S$19),"")</f>
        <v/>
      </c>
      <c r="T191" s="90" t="str">
        <f>+IFERROR(AVERAGE('Assessment results'!$I192:$U192),"")</f>
        <v/>
      </c>
      <c r="U191" s="18"/>
      <c r="V191" s="18"/>
      <c r="W191" s="18"/>
      <c r="X191" s="18"/>
      <c r="Y191" s="18"/>
      <c r="Z191" s="18"/>
      <c r="AA191" s="18"/>
      <c r="AB191" s="18"/>
      <c r="AC191" s="18"/>
      <c r="AD191" s="18"/>
      <c r="AE191" s="18"/>
      <c r="AF191" s="18"/>
      <c r="AG191" s="18"/>
      <c r="AH191" s="18"/>
      <c r="AI191" s="18"/>
      <c r="AJ191" s="18"/>
      <c r="AK191" s="18"/>
      <c r="AL191" s="18"/>
      <c r="AM191" s="18"/>
      <c r="AN191" s="18"/>
      <c r="AO191" s="18"/>
      <c r="AP191" s="18"/>
      <c r="AQ191" s="18"/>
      <c r="AR191" s="18"/>
    </row>
    <row r="192" spans="1:44" s="4" customFormat="1" hidden="1" outlineLevel="1">
      <c r="A192" s="18"/>
      <c r="B192" s="87" t="str">
        <f>+IF('Assessment results'!C193="","",'Assessment results'!C193)</f>
        <v/>
      </c>
      <c r="C192" s="87" t="str">
        <f>+IF('Assessment results'!D193="","",'Assessment results'!D193)</f>
        <v/>
      </c>
      <c r="D192" s="91" t="str">
        <f>+IF('Assessment results'!E193="","",'Assessment results'!E193)</f>
        <v/>
      </c>
      <c r="E192" s="92" t="str">
        <f>+IF('Assessment results'!F193="","",'Assessment results'!F193)</f>
        <v/>
      </c>
      <c r="F192" s="93" t="str">
        <f>+IF('Assessment results'!G193="","",'Assessment results'!G193)</f>
        <v/>
      </c>
      <c r="G192" s="94" t="str">
        <f>+IF('Assessment results'!H193="","",'Assessment results'!H193)</f>
        <v/>
      </c>
      <c r="H192" s="90" t="str">
        <f>+IFERROR(AVERAGEIFS('Assessment results'!$I193:$U193,'Assessment results'!$I$18:$U$18,H$19),"")</f>
        <v/>
      </c>
      <c r="I192" s="90" t="str">
        <f>+IFERROR(AVERAGEIFS('Assessment results'!$I193:$U193,'Assessment results'!$I$18:$U$18,I$19),"")</f>
        <v/>
      </c>
      <c r="J192" s="90" t="str">
        <f>+IFERROR(AVERAGEIFS('Assessment results'!$I193:$U193,'Assessment results'!$I$18:$U$18,J$19),"")</f>
        <v/>
      </c>
      <c r="K192" s="90" t="str">
        <f>+IFERROR(AVERAGEIFS('Assessment results'!$I193:$U193,'Assessment results'!$I$18:$U$18,K$19),"")</f>
        <v/>
      </c>
      <c r="L192" s="90" t="str">
        <f>+IFERROR(AVERAGEIFS('Assessment results'!$I193:$U193,'Assessment results'!$I$18:$U$18,L$19),"")</f>
        <v/>
      </c>
      <c r="M192" s="90" t="str">
        <f>+IFERROR(AVERAGEIFS('Assessment results'!$I193:$U193,'Assessment results'!$I$18:$U$18,M$19),"")</f>
        <v/>
      </c>
      <c r="N192" s="90" t="str">
        <f>+IFERROR(AVERAGEIFS('Assessment results'!$I193:$U193,'Assessment results'!$I$18:$U$18,N$19),"")</f>
        <v/>
      </c>
      <c r="O192" s="90" t="str">
        <f>+IFERROR(AVERAGEIFS('Assessment results'!$I193:$U193,'Assessment results'!$I$18:$U$18,O$19),"")</f>
        <v/>
      </c>
      <c r="P192" s="90" t="str">
        <f>+IFERROR(AVERAGEIFS('Assessment results'!$I193:$U193,'Assessment results'!$I$18:$U$18,P$19),"")</f>
        <v/>
      </c>
      <c r="Q192" s="90" t="str">
        <f>+IFERROR(AVERAGEIFS('Assessment results'!$I193:$U193,'Assessment results'!$I$18:$U$18,Q$19),"")</f>
        <v/>
      </c>
      <c r="R192" s="90" t="str">
        <f>+IFERROR(AVERAGEIFS('Assessment results'!$I193:$U193,'Assessment results'!$I$18:$U$18,R$19),"")</f>
        <v/>
      </c>
      <c r="S192" s="95" t="str">
        <f>+IFERROR(AVERAGEIFS('Assessment results'!$I193:$U193,'Assessment results'!$I$18:$U$18,S$19),"")</f>
        <v/>
      </c>
      <c r="T192" s="90" t="str">
        <f>+IFERROR(AVERAGE('Assessment results'!$I193:$U193),"")</f>
        <v/>
      </c>
      <c r="U192" s="18"/>
      <c r="V192" s="18"/>
      <c r="W192" s="18"/>
      <c r="X192" s="18"/>
      <c r="Y192" s="18"/>
      <c r="Z192" s="18"/>
      <c r="AA192" s="18"/>
      <c r="AB192" s="18"/>
      <c r="AC192" s="18"/>
      <c r="AD192" s="18"/>
      <c r="AE192" s="18"/>
      <c r="AF192" s="18"/>
      <c r="AG192" s="18"/>
      <c r="AH192" s="18"/>
      <c r="AI192" s="18"/>
      <c r="AJ192" s="18"/>
      <c r="AK192" s="18"/>
      <c r="AL192" s="18"/>
      <c r="AM192" s="18"/>
      <c r="AN192" s="18"/>
      <c r="AO192" s="18"/>
      <c r="AP192" s="18"/>
      <c r="AQ192" s="18"/>
      <c r="AR192" s="18"/>
    </row>
    <row r="193" spans="1:44" s="4" customFormat="1" hidden="1" outlineLevel="1">
      <c r="A193" s="18"/>
      <c r="B193" s="87" t="str">
        <f>+IF('Assessment results'!C194="","",'Assessment results'!C194)</f>
        <v/>
      </c>
      <c r="C193" s="87" t="str">
        <f>+IF('Assessment results'!D194="","",'Assessment results'!D194)</f>
        <v/>
      </c>
      <c r="D193" s="91" t="str">
        <f>+IF('Assessment results'!E194="","",'Assessment results'!E194)</f>
        <v/>
      </c>
      <c r="E193" s="92" t="str">
        <f>+IF('Assessment results'!F194="","",'Assessment results'!F194)</f>
        <v/>
      </c>
      <c r="F193" s="93" t="str">
        <f>+IF('Assessment results'!G194="","",'Assessment results'!G194)</f>
        <v/>
      </c>
      <c r="G193" s="94" t="str">
        <f>+IF('Assessment results'!H194="","",'Assessment results'!H194)</f>
        <v/>
      </c>
      <c r="H193" s="90" t="str">
        <f>+IFERROR(AVERAGEIFS('Assessment results'!$I194:$U194,'Assessment results'!$I$18:$U$18,H$19),"")</f>
        <v/>
      </c>
      <c r="I193" s="90" t="str">
        <f>+IFERROR(AVERAGEIFS('Assessment results'!$I194:$U194,'Assessment results'!$I$18:$U$18,I$19),"")</f>
        <v/>
      </c>
      <c r="J193" s="90" t="str">
        <f>+IFERROR(AVERAGEIFS('Assessment results'!$I194:$U194,'Assessment results'!$I$18:$U$18,J$19),"")</f>
        <v/>
      </c>
      <c r="K193" s="90" t="str">
        <f>+IFERROR(AVERAGEIFS('Assessment results'!$I194:$U194,'Assessment results'!$I$18:$U$18,K$19),"")</f>
        <v/>
      </c>
      <c r="L193" s="90" t="str">
        <f>+IFERROR(AVERAGEIFS('Assessment results'!$I194:$U194,'Assessment results'!$I$18:$U$18,L$19),"")</f>
        <v/>
      </c>
      <c r="M193" s="90" t="str">
        <f>+IFERROR(AVERAGEIFS('Assessment results'!$I194:$U194,'Assessment results'!$I$18:$U$18,M$19),"")</f>
        <v/>
      </c>
      <c r="N193" s="90" t="str">
        <f>+IFERROR(AVERAGEIFS('Assessment results'!$I194:$U194,'Assessment results'!$I$18:$U$18,N$19),"")</f>
        <v/>
      </c>
      <c r="O193" s="90" t="str">
        <f>+IFERROR(AVERAGEIFS('Assessment results'!$I194:$U194,'Assessment results'!$I$18:$U$18,O$19),"")</f>
        <v/>
      </c>
      <c r="P193" s="90" t="str">
        <f>+IFERROR(AVERAGEIFS('Assessment results'!$I194:$U194,'Assessment results'!$I$18:$U$18,P$19),"")</f>
        <v/>
      </c>
      <c r="Q193" s="90" t="str">
        <f>+IFERROR(AVERAGEIFS('Assessment results'!$I194:$U194,'Assessment results'!$I$18:$U$18,Q$19),"")</f>
        <v/>
      </c>
      <c r="R193" s="90" t="str">
        <f>+IFERROR(AVERAGEIFS('Assessment results'!$I194:$U194,'Assessment results'!$I$18:$U$18,R$19),"")</f>
        <v/>
      </c>
      <c r="S193" s="95" t="str">
        <f>+IFERROR(AVERAGEIFS('Assessment results'!$I194:$U194,'Assessment results'!$I$18:$U$18,S$19),"")</f>
        <v/>
      </c>
      <c r="T193" s="90" t="str">
        <f>+IFERROR(AVERAGE('Assessment results'!$I194:$U194),"")</f>
        <v/>
      </c>
      <c r="U193" s="18"/>
      <c r="V193" s="18"/>
      <c r="W193" s="18"/>
      <c r="X193" s="18"/>
      <c r="Y193" s="18"/>
      <c r="Z193" s="18"/>
      <c r="AA193" s="18"/>
      <c r="AB193" s="18"/>
      <c r="AC193" s="18"/>
      <c r="AD193" s="18"/>
      <c r="AE193" s="18"/>
      <c r="AF193" s="18"/>
      <c r="AG193" s="18"/>
      <c r="AH193" s="18"/>
      <c r="AI193" s="18"/>
      <c r="AJ193" s="18"/>
      <c r="AK193" s="18"/>
      <c r="AL193" s="18"/>
      <c r="AM193" s="18"/>
      <c r="AN193" s="18"/>
      <c r="AO193" s="18"/>
      <c r="AP193" s="18"/>
      <c r="AQ193" s="18"/>
      <c r="AR193" s="18"/>
    </row>
    <row r="194" spans="1:44" s="4" customFormat="1" hidden="1" outlineLevel="1">
      <c r="A194" s="18"/>
      <c r="B194" s="87" t="str">
        <f>+IF('Assessment results'!C195="","",'Assessment results'!C195)</f>
        <v/>
      </c>
      <c r="C194" s="87" t="str">
        <f>+IF('Assessment results'!D195="","",'Assessment results'!D195)</f>
        <v/>
      </c>
      <c r="D194" s="91" t="str">
        <f>+IF('Assessment results'!E195="","",'Assessment results'!E195)</f>
        <v/>
      </c>
      <c r="E194" s="92" t="str">
        <f>+IF('Assessment results'!F195="","",'Assessment results'!F195)</f>
        <v/>
      </c>
      <c r="F194" s="93" t="str">
        <f>+IF('Assessment results'!G195="","",'Assessment results'!G195)</f>
        <v/>
      </c>
      <c r="G194" s="94" t="str">
        <f>+IF('Assessment results'!H195="","",'Assessment results'!H195)</f>
        <v/>
      </c>
      <c r="H194" s="90" t="str">
        <f>+IFERROR(AVERAGEIFS('Assessment results'!$I195:$U195,'Assessment results'!$I$18:$U$18,H$19),"")</f>
        <v/>
      </c>
      <c r="I194" s="90" t="str">
        <f>+IFERROR(AVERAGEIFS('Assessment results'!$I195:$U195,'Assessment results'!$I$18:$U$18,I$19),"")</f>
        <v/>
      </c>
      <c r="J194" s="90" t="str">
        <f>+IFERROR(AVERAGEIFS('Assessment results'!$I195:$U195,'Assessment results'!$I$18:$U$18,J$19),"")</f>
        <v/>
      </c>
      <c r="K194" s="90" t="str">
        <f>+IFERROR(AVERAGEIFS('Assessment results'!$I195:$U195,'Assessment results'!$I$18:$U$18,K$19),"")</f>
        <v/>
      </c>
      <c r="L194" s="90" t="str">
        <f>+IFERROR(AVERAGEIFS('Assessment results'!$I195:$U195,'Assessment results'!$I$18:$U$18,L$19),"")</f>
        <v/>
      </c>
      <c r="M194" s="90" t="str">
        <f>+IFERROR(AVERAGEIFS('Assessment results'!$I195:$U195,'Assessment results'!$I$18:$U$18,M$19),"")</f>
        <v/>
      </c>
      <c r="N194" s="90" t="str">
        <f>+IFERROR(AVERAGEIFS('Assessment results'!$I195:$U195,'Assessment results'!$I$18:$U$18,N$19),"")</f>
        <v/>
      </c>
      <c r="O194" s="90" t="str">
        <f>+IFERROR(AVERAGEIFS('Assessment results'!$I195:$U195,'Assessment results'!$I$18:$U$18,O$19),"")</f>
        <v/>
      </c>
      <c r="P194" s="90" t="str">
        <f>+IFERROR(AVERAGEIFS('Assessment results'!$I195:$U195,'Assessment results'!$I$18:$U$18,P$19),"")</f>
        <v/>
      </c>
      <c r="Q194" s="90" t="str">
        <f>+IFERROR(AVERAGEIFS('Assessment results'!$I195:$U195,'Assessment results'!$I$18:$U$18,Q$19),"")</f>
        <v/>
      </c>
      <c r="R194" s="90" t="str">
        <f>+IFERROR(AVERAGEIFS('Assessment results'!$I195:$U195,'Assessment results'!$I$18:$U$18,R$19),"")</f>
        <v/>
      </c>
      <c r="S194" s="95" t="str">
        <f>+IFERROR(AVERAGEIFS('Assessment results'!$I195:$U195,'Assessment results'!$I$18:$U$18,S$19),"")</f>
        <v/>
      </c>
      <c r="T194" s="90" t="str">
        <f>+IFERROR(AVERAGE('Assessment results'!$I195:$U195),"")</f>
        <v/>
      </c>
      <c r="U194" s="18"/>
      <c r="V194" s="18"/>
      <c r="W194" s="18"/>
      <c r="X194" s="18"/>
      <c r="Y194" s="18"/>
      <c r="Z194" s="18"/>
      <c r="AA194" s="18"/>
      <c r="AB194" s="18"/>
      <c r="AC194" s="18"/>
      <c r="AD194" s="18"/>
      <c r="AE194" s="18"/>
      <c r="AF194" s="18"/>
      <c r="AG194" s="18"/>
      <c r="AH194" s="18"/>
      <c r="AI194" s="18"/>
      <c r="AJ194" s="18"/>
      <c r="AK194" s="18"/>
      <c r="AL194" s="18"/>
      <c r="AM194" s="18"/>
      <c r="AN194" s="18"/>
      <c r="AO194" s="18"/>
      <c r="AP194" s="18"/>
      <c r="AQ194" s="18"/>
      <c r="AR194" s="18"/>
    </row>
    <row r="195" spans="1:44" s="4" customFormat="1" hidden="1" outlineLevel="1">
      <c r="A195" s="18"/>
      <c r="B195" s="87" t="str">
        <f>+IF('Assessment results'!C196="","",'Assessment results'!C196)</f>
        <v/>
      </c>
      <c r="C195" s="87" t="str">
        <f>+IF('Assessment results'!D196="","",'Assessment results'!D196)</f>
        <v/>
      </c>
      <c r="D195" s="91" t="str">
        <f>+IF('Assessment results'!E196="","",'Assessment results'!E196)</f>
        <v/>
      </c>
      <c r="E195" s="92" t="str">
        <f>+IF('Assessment results'!F196="","",'Assessment results'!F196)</f>
        <v/>
      </c>
      <c r="F195" s="93" t="str">
        <f>+IF('Assessment results'!G196="","",'Assessment results'!G196)</f>
        <v/>
      </c>
      <c r="G195" s="94" t="str">
        <f>+IF('Assessment results'!H196="","",'Assessment results'!H196)</f>
        <v/>
      </c>
      <c r="H195" s="90" t="str">
        <f>+IFERROR(AVERAGEIFS('Assessment results'!$I196:$U196,'Assessment results'!$I$18:$U$18,H$19),"")</f>
        <v/>
      </c>
      <c r="I195" s="90" t="str">
        <f>+IFERROR(AVERAGEIFS('Assessment results'!$I196:$U196,'Assessment results'!$I$18:$U$18,I$19),"")</f>
        <v/>
      </c>
      <c r="J195" s="90" t="str">
        <f>+IFERROR(AVERAGEIFS('Assessment results'!$I196:$U196,'Assessment results'!$I$18:$U$18,J$19),"")</f>
        <v/>
      </c>
      <c r="K195" s="90" t="str">
        <f>+IFERROR(AVERAGEIFS('Assessment results'!$I196:$U196,'Assessment results'!$I$18:$U$18,K$19),"")</f>
        <v/>
      </c>
      <c r="L195" s="90" t="str">
        <f>+IFERROR(AVERAGEIFS('Assessment results'!$I196:$U196,'Assessment results'!$I$18:$U$18,L$19),"")</f>
        <v/>
      </c>
      <c r="M195" s="90" t="str">
        <f>+IFERROR(AVERAGEIFS('Assessment results'!$I196:$U196,'Assessment results'!$I$18:$U$18,M$19),"")</f>
        <v/>
      </c>
      <c r="N195" s="90" t="str">
        <f>+IFERROR(AVERAGEIFS('Assessment results'!$I196:$U196,'Assessment results'!$I$18:$U$18,N$19),"")</f>
        <v/>
      </c>
      <c r="O195" s="90" t="str">
        <f>+IFERROR(AVERAGEIFS('Assessment results'!$I196:$U196,'Assessment results'!$I$18:$U$18,O$19),"")</f>
        <v/>
      </c>
      <c r="P195" s="90" t="str">
        <f>+IFERROR(AVERAGEIFS('Assessment results'!$I196:$U196,'Assessment results'!$I$18:$U$18,P$19),"")</f>
        <v/>
      </c>
      <c r="Q195" s="90" t="str">
        <f>+IFERROR(AVERAGEIFS('Assessment results'!$I196:$U196,'Assessment results'!$I$18:$U$18,Q$19),"")</f>
        <v/>
      </c>
      <c r="R195" s="90" t="str">
        <f>+IFERROR(AVERAGEIFS('Assessment results'!$I196:$U196,'Assessment results'!$I$18:$U$18,R$19),"")</f>
        <v/>
      </c>
      <c r="S195" s="95" t="str">
        <f>+IFERROR(AVERAGEIFS('Assessment results'!$I196:$U196,'Assessment results'!$I$18:$U$18,S$19),"")</f>
        <v/>
      </c>
      <c r="T195" s="90" t="str">
        <f>+IFERROR(AVERAGE('Assessment results'!$I196:$U196),"")</f>
        <v/>
      </c>
      <c r="U195" s="18"/>
      <c r="V195" s="18"/>
      <c r="W195" s="18"/>
      <c r="X195" s="18"/>
      <c r="Y195" s="18"/>
      <c r="Z195" s="18"/>
      <c r="AA195" s="18"/>
      <c r="AB195" s="18"/>
      <c r="AC195" s="18"/>
      <c r="AD195" s="18"/>
      <c r="AE195" s="18"/>
      <c r="AF195" s="18"/>
      <c r="AG195" s="18"/>
      <c r="AH195" s="18"/>
      <c r="AI195" s="18"/>
      <c r="AJ195" s="18"/>
      <c r="AK195" s="18"/>
      <c r="AL195" s="18"/>
      <c r="AM195" s="18"/>
      <c r="AN195" s="18"/>
      <c r="AO195" s="18"/>
      <c r="AP195" s="18"/>
      <c r="AQ195" s="18"/>
      <c r="AR195" s="18"/>
    </row>
    <row r="196" spans="1:44" s="4" customFormat="1" hidden="1" outlineLevel="1">
      <c r="A196" s="18"/>
      <c r="B196" s="87" t="str">
        <f>+IF('Assessment results'!C197="","",'Assessment results'!C197)</f>
        <v/>
      </c>
      <c r="C196" s="87" t="str">
        <f>+IF('Assessment results'!D197="","",'Assessment results'!D197)</f>
        <v/>
      </c>
      <c r="D196" s="91" t="str">
        <f>+IF('Assessment results'!E197="","",'Assessment results'!E197)</f>
        <v/>
      </c>
      <c r="E196" s="92" t="str">
        <f>+IF('Assessment results'!F197="","",'Assessment results'!F197)</f>
        <v/>
      </c>
      <c r="F196" s="93" t="str">
        <f>+IF('Assessment results'!G197="","",'Assessment results'!G197)</f>
        <v/>
      </c>
      <c r="G196" s="94" t="str">
        <f>+IF('Assessment results'!H197="","",'Assessment results'!H197)</f>
        <v/>
      </c>
      <c r="H196" s="90" t="str">
        <f>+IFERROR(AVERAGEIFS('Assessment results'!$I197:$U197,'Assessment results'!$I$18:$U$18,H$19),"")</f>
        <v/>
      </c>
      <c r="I196" s="90" t="str">
        <f>+IFERROR(AVERAGEIFS('Assessment results'!$I197:$U197,'Assessment results'!$I$18:$U$18,I$19),"")</f>
        <v/>
      </c>
      <c r="J196" s="90" t="str">
        <f>+IFERROR(AVERAGEIFS('Assessment results'!$I197:$U197,'Assessment results'!$I$18:$U$18,J$19),"")</f>
        <v/>
      </c>
      <c r="K196" s="90" t="str">
        <f>+IFERROR(AVERAGEIFS('Assessment results'!$I197:$U197,'Assessment results'!$I$18:$U$18,K$19),"")</f>
        <v/>
      </c>
      <c r="L196" s="90" t="str">
        <f>+IFERROR(AVERAGEIFS('Assessment results'!$I197:$U197,'Assessment results'!$I$18:$U$18,L$19),"")</f>
        <v/>
      </c>
      <c r="M196" s="90" t="str">
        <f>+IFERROR(AVERAGEIFS('Assessment results'!$I197:$U197,'Assessment results'!$I$18:$U$18,M$19),"")</f>
        <v/>
      </c>
      <c r="N196" s="90" t="str">
        <f>+IFERROR(AVERAGEIFS('Assessment results'!$I197:$U197,'Assessment results'!$I$18:$U$18,N$19),"")</f>
        <v/>
      </c>
      <c r="O196" s="90" t="str">
        <f>+IFERROR(AVERAGEIFS('Assessment results'!$I197:$U197,'Assessment results'!$I$18:$U$18,O$19),"")</f>
        <v/>
      </c>
      <c r="P196" s="90" t="str">
        <f>+IFERROR(AVERAGEIFS('Assessment results'!$I197:$U197,'Assessment results'!$I$18:$U$18,P$19),"")</f>
        <v/>
      </c>
      <c r="Q196" s="90" t="str">
        <f>+IFERROR(AVERAGEIFS('Assessment results'!$I197:$U197,'Assessment results'!$I$18:$U$18,Q$19),"")</f>
        <v/>
      </c>
      <c r="R196" s="90" t="str">
        <f>+IFERROR(AVERAGEIFS('Assessment results'!$I197:$U197,'Assessment results'!$I$18:$U$18,R$19),"")</f>
        <v/>
      </c>
      <c r="S196" s="95" t="str">
        <f>+IFERROR(AVERAGEIFS('Assessment results'!$I197:$U197,'Assessment results'!$I$18:$U$18,S$19),"")</f>
        <v/>
      </c>
      <c r="T196" s="90" t="str">
        <f>+IFERROR(AVERAGE('Assessment results'!$I197:$U197),"")</f>
        <v/>
      </c>
      <c r="U196" s="18"/>
      <c r="V196" s="18"/>
      <c r="W196" s="18"/>
      <c r="X196" s="18"/>
      <c r="Y196" s="18"/>
      <c r="Z196" s="18"/>
      <c r="AA196" s="18"/>
      <c r="AB196" s="18"/>
      <c r="AC196" s="18"/>
      <c r="AD196" s="18"/>
      <c r="AE196" s="18"/>
      <c r="AF196" s="18"/>
      <c r="AG196" s="18"/>
      <c r="AH196" s="18"/>
      <c r="AI196" s="18"/>
      <c r="AJ196" s="18"/>
      <c r="AK196" s="18"/>
      <c r="AL196" s="18"/>
      <c r="AM196" s="18"/>
      <c r="AN196" s="18"/>
      <c r="AO196" s="18"/>
      <c r="AP196" s="18"/>
      <c r="AQ196" s="18"/>
      <c r="AR196" s="18"/>
    </row>
    <row r="197" spans="1:44" s="4" customFormat="1" hidden="1" outlineLevel="1">
      <c r="A197" s="18"/>
      <c r="B197" s="87" t="str">
        <f>+IF('Assessment results'!C198="","",'Assessment results'!C198)</f>
        <v/>
      </c>
      <c r="C197" s="87" t="str">
        <f>+IF('Assessment results'!D198="","",'Assessment results'!D198)</f>
        <v/>
      </c>
      <c r="D197" s="91" t="str">
        <f>+IF('Assessment results'!E198="","",'Assessment results'!E198)</f>
        <v/>
      </c>
      <c r="E197" s="92" t="str">
        <f>+IF('Assessment results'!F198="","",'Assessment results'!F198)</f>
        <v/>
      </c>
      <c r="F197" s="93" t="str">
        <f>+IF('Assessment results'!G198="","",'Assessment results'!G198)</f>
        <v/>
      </c>
      <c r="G197" s="94" t="str">
        <f>+IF('Assessment results'!H198="","",'Assessment results'!H198)</f>
        <v/>
      </c>
      <c r="H197" s="90" t="str">
        <f>+IFERROR(AVERAGEIFS('Assessment results'!$I198:$U198,'Assessment results'!$I$18:$U$18,H$19),"")</f>
        <v/>
      </c>
      <c r="I197" s="90" t="str">
        <f>+IFERROR(AVERAGEIFS('Assessment results'!$I198:$U198,'Assessment results'!$I$18:$U$18,I$19),"")</f>
        <v/>
      </c>
      <c r="J197" s="90" t="str">
        <f>+IFERROR(AVERAGEIFS('Assessment results'!$I198:$U198,'Assessment results'!$I$18:$U$18,J$19),"")</f>
        <v/>
      </c>
      <c r="K197" s="90" t="str">
        <f>+IFERROR(AVERAGEIFS('Assessment results'!$I198:$U198,'Assessment results'!$I$18:$U$18,K$19),"")</f>
        <v/>
      </c>
      <c r="L197" s="90" t="str">
        <f>+IFERROR(AVERAGEIFS('Assessment results'!$I198:$U198,'Assessment results'!$I$18:$U$18,L$19),"")</f>
        <v/>
      </c>
      <c r="M197" s="90" t="str">
        <f>+IFERROR(AVERAGEIFS('Assessment results'!$I198:$U198,'Assessment results'!$I$18:$U$18,M$19),"")</f>
        <v/>
      </c>
      <c r="N197" s="90" t="str">
        <f>+IFERROR(AVERAGEIFS('Assessment results'!$I198:$U198,'Assessment results'!$I$18:$U$18,N$19),"")</f>
        <v/>
      </c>
      <c r="O197" s="90" t="str">
        <f>+IFERROR(AVERAGEIFS('Assessment results'!$I198:$U198,'Assessment results'!$I$18:$U$18,O$19),"")</f>
        <v/>
      </c>
      <c r="P197" s="90" t="str">
        <f>+IFERROR(AVERAGEIFS('Assessment results'!$I198:$U198,'Assessment results'!$I$18:$U$18,P$19),"")</f>
        <v/>
      </c>
      <c r="Q197" s="90" t="str">
        <f>+IFERROR(AVERAGEIFS('Assessment results'!$I198:$U198,'Assessment results'!$I$18:$U$18,Q$19),"")</f>
        <v/>
      </c>
      <c r="R197" s="90" t="str">
        <f>+IFERROR(AVERAGEIFS('Assessment results'!$I198:$U198,'Assessment results'!$I$18:$U$18,R$19),"")</f>
        <v/>
      </c>
      <c r="S197" s="95" t="str">
        <f>+IFERROR(AVERAGEIFS('Assessment results'!$I198:$U198,'Assessment results'!$I$18:$U$18,S$19),"")</f>
        <v/>
      </c>
      <c r="T197" s="90" t="str">
        <f>+IFERROR(AVERAGE('Assessment results'!$I198:$U198),"")</f>
        <v/>
      </c>
      <c r="U197" s="18"/>
      <c r="V197" s="18"/>
      <c r="W197" s="18"/>
      <c r="X197" s="18"/>
      <c r="Y197" s="18"/>
      <c r="Z197" s="18"/>
      <c r="AA197" s="18"/>
      <c r="AB197" s="18"/>
      <c r="AC197" s="18"/>
      <c r="AD197" s="18"/>
      <c r="AE197" s="18"/>
      <c r="AF197" s="18"/>
      <c r="AG197" s="18"/>
      <c r="AH197" s="18"/>
      <c r="AI197" s="18"/>
      <c r="AJ197" s="18"/>
      <c r="AK197" s="18"/>
      <c r="AL197" s="18"/>
      <c r="AM197" s="18"/>
      <c r="AN197" s="18"/>
      <c r="AO197" s="18"/>
      <c r="AP197" s="18"/>
      <c r="AQ197" s="18"/>
      <c r="AR197" s="18"/>
    </row>
    <row r="198" spans="1:44" s="4" customFormat="1" hidden="1" outlineLevel="1">
      <c r="A198" s="18"/>
      <c r="B198" s="87" t="str">
        <f>+IF('Assessment results'!C199="","",'Assessment results'!C199)</f>
        <v/>
      </c>
      <c r="C198" s="87" t="str">
        <f>+IF('Assessment results'!D199="","",'Assessment results'!D199)</f>
        <v/>
      </c>
      <c r="D198" s="91" t="str">
        <f>+IF('Assessment results'!E199="","",'Assessment results'!E199)</f>
        <v/>
      </c>
      <c r="E198" s="92" t="str">
        <f>+IF('Assessment results'!F199="","",'Assessment results'!F199)</f>
        <v/>
      </c>
      <c r="F198" s="93" t="str">
        <f>+IF('Assessment results'!G199="","",'Assessment results'!G199)</f>
        <v/>
      </c>
      <c r="G198" s="94" t="str">
        <f>+IF('Assessment results'!H199="","",'Assessment results'!H199)</f>
        <v/>
      </c>
      <c r="H198" s="90" t="str">
        <f>+IFERROR(AVERAGEIFS('Assessment results'!$I199:$U199,'Assessment results'!$I$18:$U$18,H$19),"")</f>
        <v/>
      </c>
      <c r="I198" s="90" t="str">
        <f>+IFERROR(AVERAGEIFS('Assessment results'!$I199:$U199,'Assessment results'!$I$18:$U$18,I$19),"")</f>
        <v/>
      </c>
      <c r="J198" s="90" t="str">
        <f>+IFERROR(AVERAGEIFS('Assessment results'!$I199:$U199,'Assessment results'!$I$18:$U$18,J$19),"")</f>
        <v/>
      </c>
      <c r="K198" s="90" t="str">
        <f>+IFERROR(AVERAGEIFS('Assessment results'!$I199:$U199,'Assessment results'!$I$18:$U$18,K$19),"")</f>
        <v/>
      </c>
      <c r="L198" s="90" t="str">
        <f>+IFERROR(AVERAGEIFS('Assessment results'!$I199:$U199,'Assessment results'!$I$18:$U$18,L$19),"")</f>
        <v/>
      </c>
      <c r="M198" s="90" t="str">
        <f>+IFERROR(AVERAGEIFS('Assessment results'!$I199:$U199,'Assessment results'!$I$18:$U$18,M$19),"")</f>
        <v/>
      </c>
      <c r="N198" s="90" t="str">
        <f>+IFERROR(AVERAGEIFS('Assessment results'!$I199:$U199,'Assessment results'!$I$18:$U$18,N$19),"")</f>
        <v/>
      </c>
      <c r="O198" s="90" t="str">
        <f>+IFERROR(AVERAGEIFS('Assessment results'!$I199:$U199,'Assessment results'!$I$18:$U$18,O$19),"")</f>
        <v/>
      </c>
      <c r="P198" s="90" t="str">
        <f>+IFERROR(AVERAGEIFS('Assessment results'!$I199:$U199,'Assessment results'!$I$18:$U$18,P$19),"")</f>
        <v/>
      </c>
      <c r="Q198" s="90" t="str">
        <f>+IFERROR(AVERAGEIFS('Assessment results'!$I199:$U199,'Assessment results'!$I$18:$U$18,Q$19),"")</f>
        <v/>
      </c>
      <c r="R198" s="90" t="str">
        <f>+IFERROR(AVERAGEIFS('Assessment results'!$I199:$U199,'Assessment results'!$I$18:$U$18,R$19),"")</f>
        <v/>
      </c>
      <c r="S198" s="95" t="str">
        <f>+IFERROR(AVERAGEIFS('Assessment results'!$I199:$U199,'Assessment results'!$I$18:$U$18,S$19),"")</f>
        <v/>
      </c>
      <c r="T198" s="90" t="str">
        <f>+IFERROR(AVERAGE('Assessment results'!$I199:$U199),"")</f>
        <v/>
      </c>
      <c r="U198" s="18"/>
      <c r="V198" s="18"/>
      <c r="W198" s="18"/>
      <c r="X198" s="18"/>
      <c r="Y198" s="18"/>
      <c r="Z198" s="18"/>
      <c r="AA198" s="18"/>
      <c r="AB198" s="18"/>
      <c r="AC198" s="18"/>
      <c r="AD198" s="18"/>
      <c r="AE198" s="18"/>
      <c r="AF198" s="18"/>
      <c r="AG198" s="18"/>
      <c r="AH198" s="18"/>
      <c r="AI198" s="18"/>
      <c r="AJ198" s="18"/>
      <c r="AK198" s="18"/>
      <c r="AL198" s="18"/>
      <c r="AM198" s="18"/>
      <c r="AN198" s="18"/>
      <c r="AO198" s="18"/>
      <c r="AP198" s="18"/>
      <c r="AQ198" s="18"/>
      <c r="AR198" s="18"/>
    </row>
    <row r="199" spans="1:44" s="4" customFormat="1" hidden="1" outlineLevel="1">
      <c r="A199" s="18"/>
      <c r="B199" s="87" t="str">
        <f>+IF('Assessment results'!C200="","",'Assessment results'!C200)</f>
        <v/>
      </c>
      <c r="C199" s="87" t="str">
        <f>+IF('Assessment results'!D200="","",'Assessment results'!D200)</f>
        <v/>
      </c>
      <c r="D199" s="91" t="str">
        <f>+IF('Assessment results'!E200="","",'Assessment results'!E200)</f>
        <v/>
      </c>
      <c r="E199" s="92" t="str">
        <f>+IF('Assessment results'!F200="","",'Assessment results'!F200)</f>
        <v/>
      </c>
      <c r="F199" s="93" t="str">
        <f>+IF('Assessment results'!G200="","",'Assessment results'!G200)</f>
        <v/>
      </c>
      <c r="G199" s="94" t="str">
        <f>+IF('Assessment results'!H200="","",'Assessment results'!H200)</f>
        <v/>
      </c>
      <c r="H199" s="90" t="str">
        <f>+IFERROR(AVERAGEIFS('Assessment results'!$I200:$U200,'Assessment results'!$I$18:$U$18,H$19),"")</f>
        <v/>
      </c>
      <c r="I199" s="90" t="str">
        <f>+IFERROR(AVERAGEIFS('Assessment results'!$I200:$U200,'Assessment results'!$I$18:$U$18,I$19),"")</f>
        <v/>
      </c>
      <c r="J199" s="90" t="str">
        <f>+IFERROR(AVERAGEIFS('Assessment results'!$I200:$U200,'Assessment results'!$I$18:$U$18,J$19),"")</f>
        <v/>
      </c>
      <c r="K199" s="90" t="str">
        <f>+IFERROR(AVERAGEIFS('Assessment results'!$I200:$U200,'Assessment results'!$I$18:$U$18,K$19),"")</f>
        <v/>
      </c>
      <c r="L199" s="90" t="str">
        <f>+IFERROR(AVERAGEIFS('Assessment results'!$I200:$U200,'Assessment results'!$I$18:$U$18,L$19),"")</f>
        <v/>
      </c>
      <c r="M199" s="90" t="str">
        <f>+IFERROR(AVERAGEIFS('Assessment results'!$I200:$U200,'Assessment results'!$I$18:$U$18,M$19),"")</f>
        <v/>
      </c>
      <c r="N199" s="90" t="str">
        <f>+IFERROR(AVERAGEIFS('Assessment results'!$I200:$U200,'Assessment results'!$I$18:$U$18,N$19),"")</f>
        <v/>
      </c>
      <c r="O199" s="90" t="str">
        <f>+IFERROR(AVERAGEIFS('Assessment results'!$I200:$U200,'Assessment results'!$I$18:$U$18,O$19),"")</f>
        <v/>
      </c>
      <c r="P199" s="90" t="str">
        <f>+IFERROR(AVERAGEIFS('Assessment results'!$I200:$U200,'Assessment results'!$I$18:$U$18,P$19),"")</f>
        <v/>
      </c>
      <c r="Q199" s="90" t="str">
        <f>+IFERROR(AVERAGEIFS('Assessment results'!$I200:$U200,'Assessment results'!$I$18:$U$18,Q$19),"")</f>
        <v/>
      </c>
      <c r="R199" s="90" t="str">
        <f>+IFERROR(AVERAGEIFS('Assessment results'!$I200:$U200,'Assessment results'!$I$18:$U$18,R$19),"")</f>
        <v/>
      </c>
      <c r="S199" s="95" t="str">
        <f>+IFERROR(AVERAGEIFS('Assessment results'!$I200:$U200,'Assessment results'!$I$18:$U$18,S$19),"")</f>
        <v/>
      </c>
      <c r="T199" s="90" t="str">
        <f>+IFERROR(AVERAGE('Assessment results'!$I200:$U200),"")</f>
        <v/>
      </c>
      <c r="U199" s="18"/>
      <c r="V199" s="18"/>
      <c r="W199" s="18"/>
      <c r="X199" s="18"/>
      <c r="Y199" s="18"/>
      <c r="Z199" s="18"/>
      <c r="AA199" s="18"/>
      <c r="AB199" s="18"/>
      <c r="AC199" s="18"/>
      <c r="AD199" s="18"/>
      <c r="AE199" s="18"/>
      <c r="AF199" s="18"/>
      <c r="AG199" s="18"/>
      <c r="AH199" s="18"/>
      <c r="AI199" s="18"/>
      <c r="AJ199" s="18"/>
      <c r="AK199" s="18"/>
      <c r="AL199" s="18"/>
      <c r="AM199" s="18"/>
      <c r="AN199" s="18"/>
      <c r="AO199" s="18"/>
      <c r="AP199" s="18"/>
      <c r="AQ199" s="18"/>
      <c r="AR199" s="18"/>
    </row>
    <row r="200" spans="1:44" s="4" customFormat="1" hidden="1" outlineLevel="1">
      <c r="A200" s="18"/>
      <c r="B200" s="87" t="str">
        <f>+IF('Assessment results'!C201="","",'Assessment results'!C201)</f>
        <v/>
      </c>
      <c r="C200" s="87" t="str">
        <f>+IF('Assessment results'!D201="","",'Assessment results'!D201)</f>
        <v/>
      </c>
      <c r="D200" s="91" t="str">
        <f>+IF('Assessment results'!E201="","",'Assessment results'!E201)</f>
        <v/>
      </c>
      <c r="E200" s="92" t="str">
        <f>+IF('Assessment results'!F201="","",'Assessment results'!F201)</f>
        <v/>
      </c>
      <c r="F200" s="93" t="str">
        <f>+IF('Assessment results'!G201="","",'Assessment results'!G201)</f>
        <v/>
      </c>
      <c r="G200" s="94" t="str">
        <f>+IF('Assessment results'!H201="","",'Assessment results'!H201)</f>
        <v/>
      </c>
      <c r="H200" s="90" t="str">
        <f>+IFERROR(AVERAGEIFS('Assessment results'!$I201:$U201,'Assessment results'!$I$18:$U$18,H$19),"")</f>
        <v/>
      </c>
      <c r="I200" s="90" t="str">
        <f>+IFERROR(AVERAGEIFS('Assessment results'!$I201:$U201,'Assessment results'!$I$18:$U$18,I$19),"")</f>
        <v/>
      </c>
      <c r="J200" s="90" t="str">
        <f>+IFERROR(AVERAGEIFS('Assessment results'!$I201:$U201,'Assessment results'!$I$18:$U$18,J$19),"")</f>
        <v/>
      </c>
      <c r="K200" s="90" t="str">
        <f>+IFERROR(AVERAGEIFS('Assessment results'!$I201:$U201,'Assessment results'!$I$18:$U$18,K$19),"")</f>
        <v/>
      </c>
      <c r="L200" s="90" t="str">
        <f>+IFERROR(AVERAGEIFS('Assessment results'!$I201:$U201,'Assessment results'!$I$18:$U$18,L$19),"")</f>
        <v/>
      </c>
      <c r="M200" s="90" t="str">
        <f>+IFERROR(AVERAGEIFS('Assessment results'!$I201:$U201,'Assessment results'!$I$18:$U$18,M$19),"")</f>
        <v/>
      </c>
      <c r="N200" s="90" t="str">
        <f>+IFERROR(AVERAGEIFS('Assessment results'!$I201:$U201,'Assessment results'!$I$18:$U$18,N$19),"")</f>
        <v/>
      </c>
      <c r="O200" s="90" t="str">
        <f>+IFERROR(AVERAGEIFS('Assessment results'!$I201:$U201,'Assessment results'!$I$18:$U$18,O$19),"")</f>
        <v/>
      </c>
      <c r="P200" s="90" t="str">
        <f>+IFERROR(AVERAGEIFS('Assessment results'!$I201:$U201,'Assessment results'!$I$18:$U$18,P$19),"")</f>
        <v/>
      </c>
      <c r="Q200" s="90" t="str">
        <f>+IFERROR(AVERAGEIFS('Assessment results'!$I201:$U201,'Assessment results'!$I$18:$U$18,Q$19),"")</f>
        <v/>
      </c>
      <c r="R200" s="90" t="str">
        <f>+IFERROR(AVERAGEIFS('Assessment results'!$I201:$U201,'Assessment results'!$I$18:$U$18,R$19),"")</f>
        <v/>
      </c>
      <c r="S200" s="95" t="str">
        <f>+IFERROR(AVERAGEIFS('Assessment results'!$I201:$U201,'Assessment results'!$I$18:$U$18,S$19),"")</f>
        <v/>
      </c>
      <c r="T200" s="90" t="str">
        <f>+IFERROR(AVERAGE('Assessment results'!$I201:$U201),"")</f>
        <v/>
      </c>
      <c r="U200" s="18"/>
      <c r="V200" s="18"/>
      <c r="W200" s="18"/>
      <c r="X200" s="18"/>
      <c r="Y200" s="18"/>
      <c r="Z200" s="18"/>
      <c r="AA200" s="18"/>
      <c r="AB200" s="18"/>
      <c r="AC200" s="18"/>
      <c r="AD200" s="18"/>
      <c r="AE200" s="18"/>
      <c r="AF200" s="18"/>
      <c r="AG200" s="18"/>
      <c r="AH200" s="18"/>
      <c r="AI200" s="18"/>
      <c r="AJ200" s="18"/>
      <c r="AK200" s="18"/>
      <c r="AL200" s="18"/>
      <c r="AM200" s="18"/>
      <c r="AN200" s="18"/>
      <c r="AO200" s="18"/>
      <c r="AP200" s="18"/>
      <c r="AQ200" s="18"/>
      <c r="AR200" s="18"/>
    </row>
    <row r="201" spans="1:44" s="4" customFormat="1" hidden="1" outlineLevel="1">
      <c r="A201" s="18"/>
      <c r="B201" s="87" t="str">
        <f>+IF('Assessment results'!C202="","",'Assessment results'!C202)</f>
        <v/>
      </c>
      <c r="C201" s="87" t="str">
        <f>+IF('Assessment results'!D202="","",'Assessment results'!D202)</f>
        <v/>
      </c>
      <c r="D201" s="91" t="str">
        <f>+IF('Assessment results'!E202="","",'Assessment results'!E202)</f>
        <v/>
      </c>
      <c r="E201" s="92" t="str">
        <f>+IF('Assessment results'!F202="","",'Assessment results'!F202)</f>
        <v/>
      </c>
      <c r="F201" s="93" t="str">
        <f>+IF('Assessment results'!G202="","",'Assessment results'!G202)</f>
        <v/>
      </c>
      <c r="G201" s="94" t="str">
        <f>+IF('Assessment results'!H202="","",'Assessment results'!H202)</f>
        <v/>
      </c>
      <c r="H201" s="90" t="str">
        <f>+IFERROR(AVERAGEIFS('Assessment results'!$I202:$U202,'Assessment results'!$I$18:$U$18,H$19),"")</f>
        <v/>
      </c>
      <c r="I201" s="90" t="str">
        <f>+IFERROR(AVERAGEIFS('Assessment results'!$I202:$U202,'Assessment results'!$I$18:$U$18,I$19),"")</f>
        <v/>
      </c>
      <c r="J201" s="90" t="str">
        <f>+IFERROR(AVERAGEIFS('Assessment results'!$I202:$U202,'Assessment results'!$I$18:$U$18,J$19),"")</f>
        <v/>
      </c>
      <c r="K201" s="90" t="str">
        <f>+IFERROR(AVERAGEIFS('Assessment results'!$I202:$U202,'Assessment results'!$I$18:$U$18,K$19),"")</f>
        <v/>
      </c>
      <c r="L201" s="90" t="str">
        <f>+IFERROR(AVERAGEIFS('Assessment results'!$I202:$U202,'Assessment results'!$I$18:$U$18,L$19),"")</f>
        <v/>
      </c>
      <c r="M201" s="90" t="str">
        <f>+IFERROR(AVERAGEIFS('Assessment results'!$I202:$U202,'Assessment results'!$I$18:$U$18,M$19),"")</f>
        <v/>
      </c>
      <c r="N201" s="90" t="str">
        <f>+IFERROR(AVERAGEIFS('Assessment results'!$I202:$U202,'Assessment results'!$I$18:$U$18,N$19),"")</f>
        <v/>
      </c>
      <c r="O201" s="90" t="str">
        <f>+IFERROR(AVERAGEIFS('Assessment results'!$I202:$U202,'Assessment results'!$I$18:$U$18,O$19),"")</f>
        <v/>
      </c>
      <c r="P201" s="90" t="str">
        <f>+IFERROR(AVERAGEIFS('Assessment results'!$I202:$U202,'Assessment results'!$I$18:$U$18,P$19),"")</f>
        <v/>
      </c>
      <c r="Q201" s="90" t="str">
        <f>+IFERROR(AVERAGEIFS('Assessment results'!$I202:$U202,'Assessment results'!$I$18:$U$18,Q$19),"")</f>
        <v/>
      </c>
      <c r="R201" s="90" t="str">
        <f>+IFERROR(AVERAGEIFS('Assessment results'!$I202:$U202,'Assessment results'!$I$18:$U$18,R$19),"")</f>
        <v/>
      </c>
      <c r="S201" s="95" t="str">
        <f>+IFERROR(AVERAGEIFS('Assessment results'!$I202:$U202,'Assessment results'!$I$18:$U$18,S$19),"")</f>
        <v/>
      </c>
      <c r="T201" s="90" t="str">
        <f>+IFERROR(AVERAGE('Assessment results'!$I202:$U202),"")</f>
        <v/>
      </c>
      <c r="U201" s="18"/>
      <c r="V201" s="18"/>
      <c r="W201" s="18"/>
      <c r="X201" s="18"/>
      <c r="Y201" s="18"/>
      <c r="Z201" s="18"/>
      <c r="AA201" s="18"/>
      <c r="AB201" s="18"/>
      <c r="AC201" s="18"/>
      <c r="AD201" s="18"/>
      <c r="AE201" s="18"/>
      <c r="AF201" s="18"/>
      <c r="AG201" s="18"/>
      <c r="AH201" s="18"/>
      <c r="AI201" s="18"/>
      <c r="AJ201" s="18"/>
      <c r="AK201" s="18"/>
      <c r="AL201" s="18"/>
      <c r="AM201" s="18"/>
      <c r="AN201" s="18"/>
      <c r="AO201" s="18"/>
      <c r="AP201" s="18"/>
      <c r="AQ201" s="18"/>
      <c r="AR201" s="18"/>
    </row>
    <row r="202" spans="1:44" s="4" customFormat="1" hidden="1" outlineLevel="1">
      <c r="A202" s="18"/>
      <c r="B202" s="87" t="str">
        <f>+IF('Assessment results'!C203="","",'Assessment results'!C203)</f>
        <v/>
      </c>
      <c r="C202" s="87" t="str">
        <f>+IF('Assessment results'!D203="","",'Assessment results'!D203)</f>
        <v/>
      </c>
      <c r="D202" s="91" t="str">
        <f>+IF('Assessment results'!E203="","",'Assessment results'!E203)</f>
        <v/>
      </c>
      <c r="E202" s="92" t="str">
        <f>+IF('Assessment results'!F203="","",'Assessment results'!F203)</f>
        <v/>
      </c>
      <c r="F202" s="93" t="str">
        <f>+IF('Assessment results'!G203="","",'Assessment results'!G203)</f>
        <v/>
      </c>
      <c r="G202" s="94" t="str">
        <f>+IF('Assessment results'!H203="","",'Assessment results'!H203)</f>
        <v/>
      </c>
      <c r="H202" s="90" t="str">
        <f>+IFERROR(AVERAGEIFS('Assessment results'!$I203:$U203,'Assessment results'!$I$18:$U$18,H$19),"")</f>
        <v/>
      </c>
      <c r="I202" s="90" t="str">
        <f>+IFERROR(AVERAGEIFS('Assessment results'!$I203:$U203,'Assessment results'!$I$18:$U$18,I$19),"")</f>
        <v/>
      </c>
      <c r="J202" s="90" t="str">
        <f>+IFERROR(AVERAGEIFS('Assessment results'!$I203:$U203,'Assessment results'!$I$18:$U$18,J$19),"")</f>
        <v/>
      </c>
      <c r="K202" s="90" t="str">
        <f>+IFERROR(AVERAGEIFS('Assessment results'!$I203:$U203,'Assessment results'!$I$18:$U$18,K$19),"")</f>
        <v/>
      </c>
      <c r="L202" s="90" t="str">
        <f>+IFERROR(AVERAGEIFS('Assessment results'!$I203:$U203,'Assessment results'!$I$18:$U$18,L$19),"")</f>
        <v/>
      </c>
      <c r="M202" s="90" t="str">
        <f>+IFERROR(AVERAGEIFS('Assessment results'!$I203:$U203,'Assessment results'!$I$18:$U$18,M$19),"")</f>
        <v/>
      </c>
      <c r="N202" s="90" t="str">
        <f>+IFERROR(AVERAGEIFS('Assessment results'!$I203:$U203,'Assessment results'!$I$18:$U$18,N$19),"")</f>
        <v/>
      </c>
      <c r="O202" s="90" t="str">
        <f>+IFERROR(AVERAGEIFS('Assessment results'!$I203:$U203,'Assessment results'!$I$18:$U$18,O$19),"")</f>
        <v/>
      </c>
      <c r="P202" s="90" t="str">
        <f>+IFERROR(AVERAGEIFS('Assessment results'!$I203:$U203,'Assessment results'!$I$18:$U$18,P$19),"")</f>
        <v/>
      </c>
      <c r="Q202" s="90" t="str">
        <f>+IFERROR(AVERAGEIFS('Assessment results'!$I203:$U203,'Assessment results'!$I$18:$U$18,Q$19),"")</f>
        <v/>
      </c>
      <c r="R202" s="90" t="str">
        <f>+IFERROR(AVERAGEIFS('Assessment results'!$I203:$U203,'Assessment results'!$I$18:$U$18,R$19),"")</f>
        <v/>
      </c>
      <c r="S202" s="95" t="str">
        <f>+IFERROR(AVERAGEIFS('Assessment results'!$I203:$U203,'Assessment results'!$I$18:$U$18,S$19),"")</f>
        <v/>
      </c>
      <c r="T202" s="90" t="str">
        <f>+IFERROR(AVERAGE('Assessment results'!$I203:$U203),"")</f>
        <v/>
      </c>
      <c r="U202" s="18"/>
      <c r="V202" s="18"/>
      <c r="W202" s="18"/>
      <c r="X202" s="18"/>
      <c r="Y202" s="18"/>
      <c r="Z202" s="18"/>
      <c r="AA202" s="18"/>
      <c r="AB202" s="18"/>
      <c r="AC202" s="18"/>
      <c r="AD202" s="18"/>
      <c r="AE202" s="18"/>
      <c r="AF202" s="18"/>
      <c r="AG202" s="18"/>
      <c r="AH202" s="18"/>
      <c r="AI202" s="18"/>
      <c r="AJ202" s="18"/>
      <c r="AK202" s="18"/>
      <c r="AL202" s="18"/>
      <c r="AM202" s="18"/>
      <c r="AN202" s="18"/>
      <c r="AO202" s="18"/>
      <c r="AP202" s="18"/>
      <c r="AQ202" s="18"/>
      <c r="AR202" s="18"/>
    </row>
    <row r="203" spans="1:44" s="4" customFormat="1" hidden="1" outlineLevel="1">
      <c r="A203" s="18"/>
      <c r="B203" s="87" t="str">
        <f>+IF('Assessment results'!C204="","",'Assessment results'!C204)</f>
        <v/>
      </c>
      <c r="C203" s="87" t="str">
        <f>+IF('Assessment results'!D204="","",'Assessment results'!D204)</f>
        <v/>
      </c>
      <c r="D203" s="91" t="str">
        <f>+IF('Assessment results'!E204="","",'Assessment results'!E204)</f>
        <v/>
      </c>
      <c r="E203" s="92" t="str">
        <f>+IF('Assessment results'!F204="","",'Assessment results'!F204)</f>
        <v/>
      </c>
      <c r="F203" s="93" t="str">
        <f>+IF('Assessment results'!G204="","",'Assessment results'!G204)</f>
        <v/>
      </c>
      <c r="G203" s="94" t="str">
        <f>+IF('Assessment results'!H204="","",'Assessment results'!H204)</f>
        <v/>
      </c>
      <c r="H203" s="90" t="str">
        <f>+IFERROR(AVERAGEIFS('Assessment results'!$I204:$U204,'Assessment results'!$I$18:$U$18,H$19),"")</f>
        <v/>
      </c>
      <c r="I203" s="90" t="str">
        <f>+IFERROR(AVERAGEIFS('Assessment results'!$I204:$U204,'Assessment results'!$I$18:$U$18,I$19),"")</f>
        <v/>
      </c>
      <c r="J203" s="90" t="str">
        <f>+IFERROR(AVERAGEIFS('Assessment results'!$I204:$U204,'Assessment results'!$I$18:$U$18,J$19),"")</f>
        <v/>
      </c>
      <c r="K203" s="90" t="str">
        <f>+IFERROR(AVERAGEIFS('Assessment results'!$I204:$U204,'Assessment results'!$I$18:$U$18,K$19),"")</f>
        <v/>
      </c>
      <c r="L203" s="90" t="str">
        <f>+IFERROR(AVERAGEIFS('Assessment results'!$I204:$U204,'Assessment results'!$I$18:$U$18,L$19),"")</f>
        <v/>
      </c>
      <c r="M203" s="90" t="str">
        <f>+IFERROR(AVERAGEIFS('Assessment results'!$I204:$U204,'Assessment results'!$I$18:$U$18,M$19),"")</f>
        <v/>
      </c>
      <c r="N203" s="90" t="str">
        <f>+IFERROR(AVERAGEIFS('Assessment results'!$I204:$U204,'Assessment results'!$I$18:$U$18,N$19),"")</f>
        <v/>
      </c>
      <c r="O203" s="90" t="str">
        <f>+IFERROR(AVERAGEIFS('Assessment results'!$I204:$U204,'Assessment results'!$I$18:$U$18,O$19),"")</f>
        <v/>
      </c>
      <c r="P203" s="90" t="str">
        <f>+IFERROR(AVERAGEIFS('Assessment results'!$I204:$U204,'Assessment results'!$I$18:$U$18,P$19),"")</f>
        <v/>
      </c>
      <c r="Q203" s="90" t="str">
        <f>+IFERROR(AVERAGEIFS('Assessment results'!$I204:$U204,'Assessment results'!$I$18:$U$18,Q$19),"")</f>
        <v/>
      </c>
      <c r="R203" s="90" t="str">
        <f>+IFERROR(AVERAGEIFS('Assessment results'!$I204:$U204,'Assessment results'!$I$18:$U$18,R$19),"")</f>
        <v/>
      </c>
      <c r="S203" s="95" t="str">
        <f>+IFERROR(AVERAGEIFS('Assessment results'!$I204:$U204,'Assessment results'!$I$18:$U$18,S$19),"")</f>
        <v/>
      </c>
      <c r="T203" s="90" t="str">
        <f>+IFERROR(AVERAGE('Assessment results'!$I204:$U204),"")</f>
        <v/>
      </c>
      <c r="U203" s="18"/>
      <c r="V203" s="18"/>
      <c r="W203" s="18"/>
      <c r="X203" s="18"/>
      <c r="Y203" s="18"/>
      <c r="Z203" s="18"/>
      <c r="AA203" s="18"/>
      <c r="AB203" s="18"/>
      <c r="AC203" s="18"/>
      <c r="AD203" s="18"/>
      <c r="AE203" s="18"/>
      <c r="AF203" s="18"/>
      <c r="AG203" s="18"/>
      <c r="AH203" s="18"/>
      <c r="AI203" s="18"/>
      <c r="AJ203" s="18"/>
      <c r="AK203" s="18"/>
      <c r="AL203" s="18"/>
      <c r="AM203" s="18"/>
      <c r="AN203" s="18"/>
      <c r="AO203" s="18"/>
      <c r="AP203" s="18"/>
      <c r="AQ203" s="18"/>
      <c r="AR203" s="18"/>
    </row>
    <row r="204" spans="1:44" s="4" customFormat="1" hidden="1" outlineLevel="1">
      <c r="A204" s="18"/>
      <c r="B204" s="87" t="str">
        <f>+IF('Assessment results'!C205="","",'Assessment results'!C205)</f>
        <v/>
      </c>
      <c r="C204" s="87" t="str">
        <f>+IF('Assessment results'!D205="","",'Assessment results'!D205)</f>
        <v/>
      </c>
      <c r="D204" s="91" t="str">
        <f>+IF('Assessment results'!E205="","",'Assessment results'!E205)</f>
        <v/>
      </c>
      <c r="E204" s="92" t="str">
        <f>+IF('Assessment results'!F205="","",'Assessment results'!F205)</f>
        <v/>
      </c>
      <c r="F204" s="93" t="str">
        <f>+IF('Assessment results'!G205="","",'Assessment results'!G205)</f>
        <v/>
      </c>
      <c r="G204" s="94" t="str">
        <f>+IF('Assessment results'!H205="","",'Assessment results'!H205)</f>
        <v/>
      </c>
      <c r="H204" s="90" t="str">
        <f>+IFERROR(AVERAGEIFS('Assessment results'!$I205:$U205,'Assessment results'!$I$18:$U$18,H$19),"")</f>
        <v/>
      </c>
      <c r="I204" s="90" t="str">
        <f>+IFERROR(AVERAGEIFS('Assessment results'!$I205:$U205,'Assessment results'!$I$18:$U$18,I$19),"")</f>
        <v/>
      </c>
      <c r="J204" s="90" t="str">
        <f>+IFERROR(AVERAGEIFS('Assessment results'!$I205:$U205,'Assessment results'!$I$18:$U$18,J$19),"")</f>
        <v/>
      </c>
      <c r="K204" s="90" t="str">
        <f>+IFERROR(AVERAGEIFS('Assessment results'!$I205:$U205,'Assessment results'!$I$18:$U$18,K$19),"")</f>
        <v/>
      </c>
      <c r="L204" s="90" t="str">
        <f>+IFERROR(AVERAGEIFS('Assessment results'!$I205:$U205,'Assessment results'!$I$18:$U$18,L$19),"")</f>
        <v/>
      </c>
      <c r="M204" s="90" t="str">
        <f>+IFERROR(AVERAGEIFS('Assessment results'!$I205:$U205,'Assessment results'!$I$18:$U$18,M$19),"")</f>
        <v/>
      </c>
      <c r="N204" s="90" t="str">
        <f>+IFERROR(AVERAGEIFS('Assessment results'!$I205:$U205,'Assessment results'!$I$18:$U$18,N$19),"")</f>
        <v/>
      </c>
      <c r="O204" s="90" t="str">
        <f>+IFERROR(AVERAGEIFS('Assessment results'!$I205:$U205,'Assessment results'!$I$18:$U$18,O$19),"")</f>
        <v/>
      </c>
      <c r="P204" s="90" t="str">
        <f>+IFERROR(AVERAGEIFS('Assessment results'!$I205:$U205,'Assessment results'!$I$18:$U$18,P$19),"")</f>
        <v/>
      </c>
      <c r="Q204" s="90" t="str">
        <f>+IFERROR(AVERAGEIFS('Assessment results'!$I205:$U205,'Assessment results'!$I$18:$U$18,Q$19),"")</f>
        <v/>
      </c>
      <c r="R204" s="90" t="str">
        <f>+IFERROR(AVERAGEIFS('Assessment results'!$I205:$U205,'Assessment results'!$I$18:$U$18,R$19),"")</f>
        <v/>
      </c>
      <c r="S204" s="95" t="str">
        <f>+IFERROR(AVERAGEIFS('Assessment results'!$I205:$U205,'Assessment results'!$I$18:$U$18,S$19),"")</f>
        <v/>
      </c>
      <c r="T204" s="90" t="str">
        <f>+IFERROR(AVERAGE('Assessment results'!$I205:$U205),"")</f>
        <v/>
      </c>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row>
    <row r="205" spans="1:44" s="4" customFormat="1" hidden="1" outlineLevel="1">
      <c r="A205" s="18"/>
      <c r="B205" s="87" t="str">
        <f>+IF('Assessment results'!C206="","",'Assessment results'!C206)</f>
        <v/>
      </c>
      <c r="C205" s="87" t="str">
        <f>+IF('Assessment results'!D206="","",'Assessment results'!D206)</f>
        <v/>
      </c>
      <c r="D205" s="91" t="str">
        <f>+IF('Assessment results'!E206="","",'Assessment results'!E206)</f>
        <v/>
      </c>
      <c r="E205" s="92" t="str">
        <f>+IF('Assessment results'!F206="","",'Assessment results'!F206)</f>
        <v/>
      </c>
      <c r="F205" s="93" t="str">
        <f>+IF('Assessment results'!G206="","",'Assessment results'!G206)</f>
        <v/>
      </c>
      <c r="G205" s="94" t="str">
        <f>+IF('Assessment results'!H206="","",'Assessment results'!H206)</f>
        <v/>
      </c>
      <c r="H205" s="90" t="str">
        <f>+IFERROR(AVERAGEIFS('Assessment results'!$I206:$U206,'Assessment results'!$I$18:$U$18,H$19),"")</f>
        <v/>
      </c>
      <c r="I205" s="90" t="str">
        <f>+IFERROR(AVERAGEIFS('Assessment results'!$I206:$U206,'Assessment results'!$I$18:$U$18,I$19),"")</f>
        <v/>
      </c>
      <c r="J205" s="90" t="str">
        <f>+IFERROR(AVERAGEIFS('Assessment results'!$I206:$U206,'Assessment results'!$I$18:$U$18,J$19),"")</f>
        <v/>
      </c>
      <c r="K205" s="90" t="str">
        <f>+IFERROR(AVERAGEIFS('Assessment results'!$I206:$U206,'Assessment results'!$I$18:$U$18,K$19),"")</f>
        <v/>
      </c>
      <c r="L205" s="90" t="str">
        <f>+IFERROR(AVERAGEIFS('Assessment results'!$I206:$U206,'Assessment results'!$I$18:$U$18,L$19),"")</f>
        <v/>
      </c>
      <c r="M205" s="90" t="str">
        <f>+IFERROR(AVERAGEIFS('Assessment results'!$I206:$U206,'Assessment results'!$I$18:$U$18,M$19),"")</f>
        <v/>
      </c>
      <c r="N205" s="90" t="str">
        <f>+IFERROR(AVERAGEIFS('Assessment results'!$I206:$U206,'Assessment results'!$I$18:$U$18,N$19),"")</f>
        <v/>
      </c>
      <c r="O205" s="90" t="str">
        <f>+IFERROR(AVERAGEIFS('Assessment results'!$I206:$U206,'Assessment results'!$I$18:$U$18,O$19),"")</f>
        <v/>
      </c>
      <c r="P205" s="90" t="str">
        <f>+IFERROR(AVERAGEIFS('Assessment results'!$I206:$U206,'Assessment results'!$I$18:$U$18,P$19),"")</f>
        <v/>
      </c>
      <c r="Q205" s="90" t="str">
        <f>+IFERROR(AVERAGEIFS('Assessment results'!$I206:$U206,'Assessment results'!$I$18:$U$18,Q$19),"")</f>
        <v/>
      </c>
      <c r="R205" s="90" t="str">
        <f>+IFERROR(AVERAGEIFS('Assessment results'!$I206:$U206,'Assessment results'!$I$18:$U$18,R$19),"")</f>
        <v/>
      </c>
      <c r="S205" s="95" t="str">
        <f>+IFERROR(AVERAGEIFS('Assessment results'!$I206:$U206,'Assessment results'!$I$18:$U$18,S$19),"")</f>
        <v/>
      </c>
      <c r="T205" s="90" t="str">
        <f>+IFERROR(AVERAGE('Assessment results'!$I206:$U206),"")</f>
        <v/>
      </c>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row>
    <row r="206" spans="1:44" s="4" customFormat="1" hidden="1" outlineLevel="1">
      <c r="A206" s="18"/>
      <c r="B206" s="87" t="str">
        <f>+IF('Assessment results'!C207="","",'Assessment results'!C207)</f>
        <v/>
      </c>
      <c r="C206" s="87" t="str">
        <f>+IF('Assessment results'!D207="","",'Assessment results'!D207)</f>
        <v/>
      </c>
      <c r="D206" s="91" t="str">
        <f>+IF('Assessment results'!E207="","",'Assessment results'!E207)</f>
        <v/>
      </c>
      <c r="E206" s="92" t="str">
        <f>+IF('Assessment results'!F207="","",'Assessment results'!F207)</f>
        <v/>
      </c>
      <c r="F206" s="93" t="str">
        <f>+IF('Assessment results'!G207="","",'Assessment results'!G207)</f>
        <v/>
      </c>
      <c r="G206" s="94" t="str">
        <f>+IF('Assessment results'!H207="","",'Assessment results'!H207)</f>
        <v/>
      </c>
      <c r="H206" s="90" t="str">
        <f>+IFERROR(AVERAGEIFS('Assessment results'!$I207:$U207,'Assessment results'!$I$18:$U$18,H$19),"")</f>
        <v/>
      </c>
      <c r="I206" s="90" t="str">
        <f>+IFERROR(AVERAGEIFS('Assessment results'!$I207:$U207,'Assessment results'!$I$18:$U$18,I$19),"")</f>
        <v/>
      </c>
      <c r="J206" s="90" t="str">
        <f>+IFERROR(AVERAGEIFS('Assessment results'!$I207:$U207,'Assessment results'!$I$18:$U$18,J$19),"")</f>
        <v/>
      </c>
      <c r="K206" s="90" t="str">
        <f>+IFERROR(AVERAGEIFS('Assessment results'!$I207:$U207,'Assessment results'!$I$18:$U$18,K$19),"")</f>
        <v/>
      </c>
      <c r="L206" s="90" t="str">
        <f>+IFERROR(AVERAGEIFS('Assessment results'!$I207:$U207,'Assessment results'!$I$18:$U$18,L$19),"")</f>
        <v/>
      </c>
      <c r="M206" s="90" t="str">
        <f>+IFERROR(AVERAGEIFS('Assessment results'!$I207:$U207,'Assessment results'!$I$18:$U$18,M$19),"")</f>
        <v/>
      </c>
      <c r="N206" s="90" t="str">
        <f>+IFERROR(AVERAGEIFS('Assessment results'!$I207:$U207,'Assessment results'!$I$18:$U$18,N$19),"")</f>
        <v/>
      </c>
      <c r="O206" s="90" t="str">
        <f>+IFERROR(AVERAGEIFS('Assessment results'!$I207:$U207,'Assessment results'!$I$18:$U$18,O$19),"")</f>
        <v/>
      </c>
      <c r="P206" s="90" t="str">
        <f>+IFERROR(AVERAGEIFS('Assessment results'!$I207:$U207,'Assessment results'!$I$18:$U$18,P$19),"")</f>
        <v/>
      </c>
      <c r="Q206" s="90" t="str">
        <f>+IFERROR(AVERAGEIFS('Assessment results'!$I207:$U207,'Assessment results'!$I$18:$U$18,Q$19),"")</f>
        <v/>
      </c>
      <c r="R206" s="90" t="str">
        <f>+IFERROR(AVERAGEIFS('Assessment results'!$I207:$U207,'Assessment results'!$I$18:$U$18,R$19),"")</f>
        <v/>
      </c>
      <c r="S206" s="95" t="str">
        <f>+IFERROR(AVERAGEIFS('Assessment results'!$I207:$U207,'Assessment results'!$I$18:$U$18,S$19),"")</f>
        <v/>
      </c>
      <c r="T206" s="90" t="str">
        <f>+IFERROR(AVERAGE('Assessment results'!$I207:$U207),"")</f>
        <v/>
      </c>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row>
    <row r="207" spans="1:44" s="4" customFormat="1" hidden="1" outlineLevel="1">
      <c r="A207" s="18"/>
      <c r="B207" s="87" t="str">
        <f>+IF('Assessment results'!C208="","",'Assessment results'!C208)</f>
        <v/>
      </c>
      <c r="C207" s="87" t="str">
        <f>+IF('Assessment results'!D208="","",'Assessment results'!D208)</f>
        <v/>
      </c>
      <c r="D207" s="91" t="str">
        <f>+IF('Assessment results'!E208="","",'Assessment results'!E208)</f>
        <v/>
      </c>
      <c r="E207" s="92" t="str">
        <f>+IF('Assessment results'!F208="","",'Assessment results'!F208)</f>
        <v/>
      </c>
      <c r="F207" s="93" t="str">
        <f>+IF('Assessment results'!G208="","",'Assessment results'!G208)</f>
        <v/>
      </c>
      <c r="G207" s="94" t="str">
        <f>+IF('Assessment results'!H208="","",'Assessment results'!H208)</f>
        <v/>
      </c>
      <c r="H207" s="90" t="str">
        <f>+IFERROR(AVERAGEIFS('Assessment results'!$I208:$U208,'Assessment results'!$I$18:$U$18,H$19),"")</f>
        <v/>
      </c>
      <c r="I207" s="90" t="str">
        <f>+IFERROR(AVERAGEIFS('Assessment results'!$I208:$U208,'Assessment results'!$I$18:$U$18,I$19),"")</f>
        <v/>
      </c>
      <c r="J207" s="90" t="str">
        <f>+IFERROR(AVERAGEIFS('Assessment results'!$I208:$U208,'Assessment results'!$I$18:$U$18,J$19),"")</f>
        <v/>
      </c>
      <c r="K207" s="90" t="str">
        <f>+IFERROR(AVERAGEIFS('Assessment results'!$I208:$U208,'Assessment results'!$I$18:$U$18,K$19),"")</f>
        <v/>
      </c>
      <c r="L207" s="90" t="str">
        <f>+IFERROR(AVERAGEIFS('Assessment results'!$I208:$U208,'Assessment results'!$I$18:$U$18,L$19),"")</f>
        <v/>
      </c>
      <c r="M207" s="90" t="str">
        <f>+IFERROR(AVERAGEIFS('Assessment results'!$I208:$U208,'Assessment results'!$I$18:$U$18,M$19),"")</f>
        <v/>
      </c>
      <c r="N207" s="90" t="str">
        <f>+IFERROR(AVERAGEIFS('Assessment results'!$I208:$U208,'Assessment results'!$I$18:$U$18,N$19),"")</f>
        <v/>
      </c>
      <c r="O207" s="90" t="str">
        <f>+IFERROR(AVERAGEIFS('Assessment results'!$I208:$U208,'Assessment results'!$I$18:$U$18,O$19),"")</f>
        <v/>
      </c>
      <c r="P207" s="90" t="str">
        <f>+IFERROR(AVERAGEIFS('Assessment results'!$I208:$U208,'Assessment results'!$I$18:$U$18,P$19),"")</f>
        <v/>
      </c>
      <c r="Q207" s="90" t="str">
        <f>+IFERROR(AVERAGEIFS('Assessment results'!$I208:$U208,'Assessment results'!$I$18:$U$18,Q$19),"")</f>
        <v/>
      </c>
      <c r="R207" s="90" t="str">
        <f>+IFERROR(AVERAGEIFS('Assessment results'!$I208:$U208,'Assessment results'!$I$18:$U$18,R$19),"")</f>
        <v/>
      </c>
      <c r="S207" s="95" t="str">
        <f>+IFERROR(AVERAGEIFS('Assessment results'!$I208:$U208,'Assessment results'!$I$18:$U$18,S$19),"")</f>
        <v/>
      </c>
      <c r="T207" s="90" t="str">
        <f>+IFERROR(AVERAGE('Assessment results'!$I208:$U208),"")</f>
        <v/>
      </c>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row>
    <row r="208" spans="1:44" s="4" customFormat="1" hidden="1" outlineLevel="1">
      <c r="A208" s="18"/>
      <c r="B208" s="87" t="str">
        <f>+IF('Assessment results'!C209="","",'Assessment results'!C209)</f>
        <v/>
      </c>
      <c r="C208" s="87" t="str">
        <f>+IF('Assessment results'!D209="","",'Assessment results'!D209)</f>
        <v/>
      </c>
      <c r="D208" s="91" t="str">
        <f>+IF('Assessment results'!E209="","",'Assessment results'!E209)</f>
        <v/>
      </c>
      <c r="E208" s="92" t="str">
        <f>+IF('Assessment results'!F209="","",'Assessment results'!F209)</f>
        <v/>
      </c>
      <c r="F208" s="93" t="str">
        <f>+IF('Assessment results'!G209="","",'Assessment results'!G209)</f>
        <v/>
      </c>
      <c r="G208" s="94" t="str">
        <f>+IF('Assessment results'!H209="","",'Assessment results'!H209)</f>
        <v/>
      </c>
      <c r="H208" s="90" t="str">
        <f>+IFERROR(AVERAGEIFS('Assessment results'!$I209:$U209,'Assessment results'!$I$18:$U$18,H$19),"")</f>
        <v/>
      </c>
      <c r="I208" s="90" t="str">
        <f>+IFERROR(AVERAGEIFS('Assessment results'!$I209:$U209,'Assessment results'!$I$18:$U$18,I$19),"")</f>
        <v/>
      </c>
      <c r="J208" s="90" t="str">
        <f>+IFERROR(AVERAGEIFS('Assessment results'!$I209:$U209,'Assessment results'!$I$18:$U$18,J$19),"")</f>
        <v/>
      </c>
      <c r="K208" s="90" t="str">
        <f>+IFERROR(AVERAGEIFS('Assessment results'!$I209:$U209,'Assessment results'!$I$18:$U$18,K$19),"")</f>
        <v/>
      </c>
      <c r="L208" s="90" t="str">
        <f>+IFERROR(AVERAGEIFS('Assessment results'!$I209:$U209,'Assessment results'!$I$18:$U$18,L$19),"")</f>
        <v/>
      </c>
      <c r="M208" s="90" t="str">
        <f>+IFERROR(AVERAGEIFS('Assessment results'!$I209:$U209,'Assessment results'!$I$18:$U$18,M$19),"")</f>
        <v/>
      </c>
      <c r="N208" s="90" t="str">
        <f>+IFERROR(AVERAGEIFS('Assessment results'!$I209:$U209,'Assessment results'!$I$18:$U$18,N$19),"")</f>
        <v/>
      </c>
      <c r="O208" s="90" t="str">
        <f>+IFERROR(AVERAGEIFS('Assessment results'!$I209:$U209,'Assessment results'!$I$18:$U$18,O$19),"")</f>
        <v/>
      </c>
      <c r="P208" s="90" t="str">
        <f>+IFERROR(AVERAGEIFS('Assessment results'!$I209:$U209,'Assessment results'!$I$18:$U$18,P$19),"")</f>
        <v/>
      </c>
      <c r="Q208" s="90" t="str">
        <f>+IFERROR(AVERAGEIFS('Assessment results'!$I209:$U209,'Assessment results'!$I$18:$U$18,Q$19),"")</f>
        <v/>
      </c>
      <c r="R208" s="90" t="str">
        <f>+IFERROR(AVERAGEIFS('Assessment results'!$I209:$U209,'Assessment results'!$I$18:$U$18,R$19),"")</f>
        <v/>
      </c>
      <c r="S208" s="95" t="str">
        <f>+IFERROR(AVERAGEIFS('Assessment results'!$I209:$U209,'Assessment results'!$I$18:$U$18,S$19),"")</f>
        <v/>
      </c>
      <c r="T208" s="90" t="str">
        <f>+IFERROR(AVERAGE('Assessment results'!$I209:$U209),"")</f>
        <v/>
      </c>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row>
    <row r="209" spans="1:44" s="4" customFormat="1" hidden="1" outlineLevel="1">
      <c r="A209" s="18"/>
      <c r="B209" s="87" t="str">
        <f>+IF('Assessment results'!C210="","",'Assessment results'!C210)</f>
        <v/>
      </c>
      <c r="C209" s="87" t="str">
        <f>+IF('Assessment results'!D210="","",'Assessment results'!D210)</f>
        <v/>
      </c>
      <c r="D209" s="91" t="str">
        <f>+IF('Assessment results'!E210="","",'Assessment results'!E210)</f>
        <v/>
      </c>
      <c r="E209" s="92" t="str">
        <f>+IF('Assessment results'!F210="","",'Assessment results'!F210)</f>
        <v/>
      </c>
      <c r="F209" s="93" t="str">
        <f>+IF('Assessment results'!G210="","",'Assessment results'!G210)</f>
        <v/>
      </c>
      <c r="G209" s="94" t="str">
        <f>+IF('Assessment results'!H210="","",'Assessment results'!H210)</f>
        <v/>
      </c>
      <c r="H209" s="90" t="str">
        <f>+IFERROR(AVERAGEIFS('Assessment results'!$I210:$U210,'Assessment results'!$I$18:$U$18,H$19),"")</f>
        <v/>
      </c>
      <c r="I209" s="90" t="str">
        <f>+IFERROR(AVERAGEIFS('Assessment results'!$I210:$U210,'Assessment results'!$I$18:$U$18,I$19),"")</f>
        <v/>
      </c>
      <c r="J209" s="90" t="str">
        <f>+IFERROR(AVERAGEIFS('Assessment results'!$I210:$U210,'Assessment results'!$I$18:$U$18,J$19),"")</f>
        <v/>
      </c>
      <c r="K209" s="90" t="str">
        <f>+IFERROR(AVERAGEIFS('Assessment results'!$I210:$U210,'Assessment results'!$I$18:$U$18,K$19),"")</f>
        <v/>
      </c>
      <c r="L209" s="90" t="str">
        <f>+IFERROR(AVERAGEIFS('Assessment results'!$I210:$U210,'Assessment results'!$I$18:$U$18,L$19),"")</f>
        <v/>
      </c>
      <c r="M209" s="90" t="str">
        <f>+IFERROR(AVERAGEIFS('Assessment results'!$I210:$U210,'Assessment results'!$I$18:$U$18,M$19),"")</f>
        <v/>
      </c>
      <c r="N209" s="90" t="str">
        <f>+IFERROR(AVERAGEIFS('Assessment results'!$I210:$U210,'Assessment results'!$I$18:$U$18,N$19),"")</f>
        <v/>
      </c>
      <c r="O209" s="90" t="str">
        <f>+IFERROR(AVERAGEIFS('Assessment results'!$I210:$U210,'Assessment results'!$I$18:$U$18,O$19),"")</f>
        <v/>
      </c>
      <c r="P209" s="90" t="str">
        <f>+IFERROR(AVERAGEIFS('Assessment results'!$I210:$U210,'Assessment results'!$I$18:$U$18,P$19),"")</f>
        <v/>
      </c>
      <c r="Q209" s="90" t="str">
        <f>+IFERROR(AVERAGEIFS('Assessment results'!$I210:$U210,'Assessment results'!$I$18:$U$18,Q$19),"")</f>
        <v/>
      </c>
      <c r="R209" s="90" t="str">
        <f>+IFERROR(AVERAGEIFS('Assessment results'!$I210:$U210,'Assessment results'!$I$18:$U$18,R$19),"")</f>
        <v/>
      </c>
      <c r="S209" s="95" t="str">
        <f>+IFERROR(AVERAGEIFS('Assessment results'!$I210:$U210,'Assessment results'!$I$18:$U$18,S$19),"")</f>
        <v/>
      </c>
      <c r="T209" s="90" t="str">
        <f>+IFERROR(AVERAGE('Assessment results'!$I210:$U210),"")</f>
        <v/>
      </c>
      <c r="U209" s="18"/>
      <c r="V209" s="18"/>
      <c r="W209" s="18"/>
      <c r="X209" s="18"/>
      <c r="Y209" s="18"/>
      <c r="Z209" s="18"/>
      <c r="AA209" s="18"/>
      <c r="AB209" s="18"/>
      <c r="AC209" s="18"/>
      <c r="AD209" s="18"/>
      <c r="AE209" s="18"/>
      <c r="AF209" s="18"/>
      <c r="AG209" s="18"/>
      <c r="AH209" s="18"/>
      <c r="AI209" s="18"/>
      <c r="AJ209" s="18"/>
      <c r="AK209" s="18"/>
      <c r="AL209" s="18"/>
      <c r="AM209" s="18"/>
      <c r="AN209" s="18"/>
      <c r="AO209" s="18"/>
      <c r="AP209" s="18"/>
      <c r="AQ209" s="18"/>
      <c r="AR209" s="18"/>
    </row>
    <row r="210" spans="1:44" s="4" customFormat="1" hidden="1" outlineLevel="1">
      <c r="A210" s="18"/>
      <c r="B210" s="87" t="str">
        <f>+IF('Assessment results'!C211="","",'Assessment results'!C211)</f>
        <v/>
      </c>
      <c r="C210" s="87" t="str">
        <f>+IF('Assessment results'!D211="","",'Assessment results'!D211)</f>
        <v/>
      </c>
      <c r="D210" s="91" t="str">
        <f>+IF('Assessment results'!E211="","",'Assessment results'!E211)</f>
        <v/>
      </c>
      <c r="E210" s="92" t="str">
        <f>+IF('Assessment results'!F211="","",'Assessment results'!F211)</f>
        <v/>
      </c>
      <c r="F210" s="93" t="str">
        <f>+IF('Assessment results'!G211="","",'Assessment results'!G211)</f>
        <v/>
      </c>
      <c r="G210" s="94" t="str">
        <f>+IF('Assessment results'!H211="","",'Assessment results'!H211)</f>
        <v/>
      </c>
      <c r="H210" s="90" t="str">
        <f>+IFERROR(AVERAGEIFS('Assessment results'!$I211:$U211,'Assessment results'!$I$18:$U$18,H$19),"")</f>
        <v/>
      </c>
      <c r="I210" s="90" t="str">
        <f>+IFERROR(AVERAGEIFS('Assessment results'!$I211:$U211,'Assessment results'!$I$18:$U$18,I$19),"")</f>
        <v/>
      </c>
      <c r="J210" s="90" t="str">
        <f>+IFERROR(AVERAGEIFS('Assessment results'!$I211:$U211,'Assessment results'!$I$18:$U$18,J$19),"")</f>
        <v/>
      </c>
      <c r="K210" s="90" t="str">
        <f>+IFERROR(AVERAGEIFS('Assessment results'!$I211:$U211,'Assessment results'!$I$18:$U$18,K$19),"")</f>
        <v/>
      </c>
      <c r="L210" s="90" t="str">
        <f>+IFERROR(AVERAGEIFS('Assessment results'!$I211:$U211,'Assessment results'!$I$18:$U$18,L$19),"")</f>
        <v/>
      </c>
      <c r="M210" s="90" t="str">
        <f>+IFERROR(AVERAGEIFS('Assessment results'!$I211:$U211,'Assessment results'!$I$18:$U$18,M$19),"")</f>
        <v/>
      </c>
      <c r="N210" s="90" t="str">
        <f>+IFERROR(AVERAGEIFS('Assessment results'!$I211:$U211,'Assessment results'!$I$18:$U$18,N$19),"")</f>
        <v/>
      </c>
      <c r="O210" s="90" t="str">
        <f>+IFERROR(AVERAGEIFS('Assessment results'!$I211:$U211,'Assessment results'!$I$18:$U$18,O$19),"")</f>
        <v/>
      </c>
      <c r="P210" s="90" t="str">
        <f>+IFERROR(AVERAGEIFS('Assessment results'!$I211:$U211,'Assessment results'!$I$18:$U$18,P$19),"")</f>
        <v/>
      </c>
      <c r="Q210" s="90" t="str">
        <f>+IFERROR(AVERAGEIFS('Assessment results'!$I211:$U211,'Assessment results'!$I$18:$U$18,Q$19),"")</f>
        <v/>
      </c>
      <c r="R210" s="90" t="str">
        <f>+IFERROR(AVERAGEIFS('Assessment results'!$I211:$U211,'Assessment results'!$I$18:$U$18,R$19),"")</f>
        <v/>
      </c>
      <c r="S210" s="95" t="str">
        <f>+IFERROR(AVERAGEIFS('Assessment results'!$I211:$U211,'Assessment results'!$I$18:$U$18,S$19),"")</f>
        <v/>
      </c>
      <c r="T210" s="90" t="str">
        <f>+IFERROR(AVERAGE('Assessment results'!$I211:$U211),"")</f>
        <v/>
      </c>
      <c r="U210" s="18"/>
      <c r="V210" s="18"/>
      <c r="W210" s="18"/>
      <c r="X210" s="18"/>
      <c r="Y210" s="18"/>
      <c r="Z210" s="18"/>
      <c r="AA210" s="18"/>
      <c r="AB210" s="18"/>
      <c r="AC210" s="18"/>
      <c r="AD210" s="18"/>
      <c r="AE210" s="18"/>
      <c r="AF210" s="18"/>
      <c r="AG210" s="18"/>
      <c r="AH210" s="18"/>
      <c r="AI210" s="18"/>
      <c r="AJ210" s="18"/>
      <c r="AK210" s="18"/>
      <c r="AL210" s="18"/>
      <c r="AM210" s="18"/>
      <c r="AN210" s="18"/>
      <c r="AO210" s="18"/>
      <c r="AP210" s="18"/>
      <c r="AQ210" s="18"/>
      <c r="AR210" s="18"/>
    </row>
    <row r="211" spans="1:44" s="4" customFormat="1" hidden="1" outlineLevel="1">
      <c r="A211" s="18"/>
      <c r="B211" s="87" t="str">
        <f>+IF('Assessment results'!C212="","",'Assessment results'!C212)</f>
        <v/>
      </c>
      <c r="C211" s="87" t="str">
        <f>+IF('Assessment results'!D212="","",'Assessment results'!D212)</f>
        <v/>
      </c>
      <c r="D211" s="91" t="str">
        <f>+IF('Assessment results'!E212="","",'Assessment results'!E212)</f>
        <v/>
      </c>
      <c r="E211" s="92" t="str">
        <f>+IF('Assessment results'!F212="","",'Assessment results'!F212)</f>
        <v/>
      </c>
      <c r="F211" s="93" t="str">
        <f>+IF('Assessment results'!G212="","",'Assessment results'!G212)</f>
        <v/>
      </c>
      <c r="G211" s="94" t="str">
        <f>+IF('Assessment results'!H212="","",'Assessment results'!H212)</f>
        <v/>
      </c>
      <c r="H211" s="90" t="str">
        <f>+IFERROR(AVERAGEIFS('Assessment results'!$I212:$U212,'Assessment results'!$I$18:$U$18,H$19),"")</f>
        <v/>
      </c>
      <c r="I211" s="90" t="str">
        <f>+IFERROR(AVERAGEIFS('Assessment results'!$I212:$U212,'Assessment results'!$I$18:$U$18,I$19),"")</f>
        <v/>
      </c>
      <c r="J211" s="90" t="str">
        <f>+IFERROR(AVERAGEIFS('Assessment results'!$I212:$U212,'Assessment results'!$I$18:$U$18,J$19),"")</f>
        <v/>
      </c>
      <c r="K211" s="90" t="str">
        <f>+IFERROR(AVERAGEIFS('Assessment results'!$I212:$U212,'Assessment results'!$I$18:$U$18,K$19),"")</f>
        <v/>
      </c>
      <c r="L211" s="90" t="str">
        <f>+IFERROR(AVERAGEIFS('Assessment results'!$I212:$U212,'Assessment results'!$I$18:$U$18,L$19),"")</f>
        <v/>
      </c>
      <c r="M211" s="90" t="str">
        <f>+IFERROR(AVERAGEIFS('Assessment results'!$I212:$U212,'Assessment results'!$I$18:$U$18,M$19),"")</f>
        <v/>
      </c>
      <c r="N211" s="90" t="str">
        <f>+IFERROR(AVERAGEIFS('Assessment results'!$I212:$U212,'Assessment results'!$I$18:$U$18,N$19),"")</f>
        <v/>
      </c>
      <c r="O211" s="90" t="str">
        <f>+IFERROR(AVERAGEIFS('Assessment results'!$I212:$U212,'Assessment results'!$I$18:$U$18,O$19),"")</f>
        <v/>
      </c>
      <c r="P211" s="90" t="str">
        <f>+IFERROR(AVERAGEIFS('Assessment results'!$I212:$U212,'Assessment results'!$I$18:$U$18,P$19),"")</f>
        <v/>
      </c>
      <c r="Q211" s="90" t="str">
        <f>+IFERROR(AVERAGEIFS('Assessment results'!$I212:$U212,'Assessment results'!$I$18:$U$18,Q$19),"")</f>
        <v/>
      </c>
      <c r="R211" s="90" t="str">
        <f>+IFERROR(AVERAGEIFS('Assessment results'!$I212:$U212,'Assessment results'!$I$18:$U$18,R$19),"")</f>
        <v/>
      </c>
      <c r="S211" s="95" t="str">
        <f>+IFERROR(AVERAGEIFS('Assessment results'!$I212:$U212,'Assessment results'!$I$18:$U$18,S$19),"")</f>
        <v/>
      </c>
      <c r="T211" s="90" t="str">
        <f>+IFERROR(AVERAGE('Assessment results'!$I212:$U212),"")</f>
        <v/>
      </c>
      <c r="U211" s="18"/>
      <c r="V211" s="18"/>
      <c r="W211" s="18"/>
      <c r="X211" s="18"/>
      <c r="Y211" s="18"/>
      <c r="Z211" s="18"/>
      <c r="AA211" s="18"/>
      <c r="AB211" s="18"/>
      <c r="AC211" s="18"/>
      <c r="AD211" s="18"/>
      <c r="AE211" s="18"/>
      <c r="AF211" s="18"/>
      <c r="AG211" s="18"/>
      <c r="AH211" s="18"/>
      <c r="AI211" s="18"/>
      <c r="AJ211" s="18"/>
      <c r="AK211" s="18"/>
      <c r="AL211" s="18"/>
      <c r="AM211" s="18"/>
      <c r="AN211" s="18"/>
      <c r="AO211" s="18"/>
      <c r="AP211" s="18"/>
      <c r="AQ211" s="18"/>
      <c r="AR211" s="18"/>
    </row>
    <row r="212" spans="1:44" s="4" customFormat="1" hidden="1" outlineLevel="1">
      <c r="A212" s="18"/>
      <c r="B212" s="87" t="str">
        <f>+IF('Assessment results'!C213="","",'Assessment results'!C213)</f>
        <v/>
      </c>
      <c r="C212" s="87" t="str">
        <f>+IF('Assessment results'!D213="","",'Assessment results'!D213)</f>
        <v/>
      </c>
      <c r="D212" s="91" t="str">
        <f>+IF('Assessment results'!E213="","",'Assessment results'!E213)</f>
        <v/>
      </c>
      <c r="E212" s="92" t="str">
        <f>+IF('Assessment results'!F213="","",'Assessment results'!F213)</f>
        <v/>
      </c>
      <c r="F212" s="93" t="str">
        <f>+IF('Assessment results'!G213="","",'Assessment results'!G213)</f>
        <v/>
      </c>
      <c r="G212" s="94" t="str">
        <f>+IF('Assessment results'!H213="","",'Assessment results'!H213)</f>
        <v/>
      </c>
      <c r="H212" s="90" t="str">
        <f>+IFERROR(AVERAGEIFS('Assessment results'!$I213:$U213,'Assessment results'!$I$18:$U$18,H$19),"")</f>
        <v/>
      </c>
      <c r="I212" s="90" t="str">
        <f>+IFERROR(AVERAGEIFS('Assessment results'!$I213:$U213,'Assessment results'!$I$18:$U$18,I$19),"")</f>
        <v/>
      </c>
      <c r="J212" s="90" t="str">
        <f>+IFERROR(AVERAGEIFS('Assessment results'!$I213:$U213,'Assessment results'!$I$18:$U$18,J$19),"")</f>
        <v/>
      </c>
      <c r="K212" s="90" t="str">
        <f>+IFERROR(AVERAGEIFS('Assessment results'!$I213:$U213,'Assessment results'!$I$18:$U$18,K$19),"")</f>
        <v/>
      </c>
      <c r="L212" s="90" t="str">
        <f>+IFERROR(AVERAGEIFS('Assessment results'!$I213:$U213,'Assessment results'!$I$18:$U$18,L$19),"")</f>
        <v/>
      </c>
      <c r="M212" s="90" t="str">
        <f>+IFERROR(AVERAGEIFS('Assessment results'!$I213:$U213,'Assessment results'!$I$18:$U$18,M$19),"")</f>
        <v/>
      </c>
      <c r="N212" s="90" t="str">
        <f>+IFERROR(AVERAGEIFS('Assessment results'!$I213:$U213,'Assessment results'!$I$18:$U$18,N$19),"")</f>
        <v/>
      </c>
      <c r="O212" s="90" t="str">
        <f>+IFERROR(AVERAGEIFS('Assessment results'!$I213:$U213,'Assessment results'!$I$18:$U$18,O$19),"")</f>
        <v/>
      </c>
      <c r="P212" s="90" t="str">
        <f>+IFERROR(AVERAGEIFS('Assessment results'!$I213:$U213,'Assessment results'!$I$18:$U$18,P$19),"")</f>
        <v/>
      </c>
      <c r="Q212" s="90" t="str">
        <f>+IFERROR(AVERAGEIFS('Assessment results'!$I213:$U213,'Assessment results'!$I$18:$U$18,Q$19),"")</f>
        <v/>
      </c>
      <c r="R212" s="90" t="str">
        <f>+IFERROR(AVERAGEIFS('Assessment results'!$I213:$U213,'Assessment results'!$I$18:$U$18,R$19),"")</f>
        <v/>
      </c>
      <c r="S212" s="95" t="str">
        <f>+IFERROR(AVERAGEIFS('Assessment results'!$I213:$U213,'Assessment results'!$I$18:$U$18,S$19),"")</f>
        <v/>
      </c>
      <c r="T212" s="90" t="str">
        <f>+IFERROR(AVERAGE('Assessment results'!$I213:$U213),"")</f>
        <v/>
      </c>
      <c r="U212" s="18"/>
      <c r="V212" s="18"/>
      <c r="W212" s="18"/>
      <c r="X212" s="18"/>
      <c r="Y212" s="18"/>
      <c r="Z212" s="18"/>
      <c r="AA212" s="18"/>
      <c r="AB212" s="18"/>
      <c r="AC212" s="18"/>
      <c r="AD212" s="18"/>
      <c r="AE212" s="18"/>
      <c r="AF212" s="18"/>
      <c r="AG212" s="18"/>
      <c r="AH212" s="18"/>
      <c r="AI212" s="18"/>
      <c r="AJ212" s="18"/>
      <c r="AK212" s="18"/>
      <c r="AL212" s="18"/>
      <c r="AM212" s="18"/>
      <c r="AN212" s="18"/>
      <c r="AO212" s="18"/>
      <c r="AP212" s="18"/>
      <c r="AQ212" s="18"/>
      <c r="AR212" s="18"/>
    </row>
    <row r="213" spans="1:44" s="4" customFormat="1" hidden="1" outlineLevel="1">
      <c r="A213" s="18"/>
      <c r="B213" s="87" t="str">
        <f>+IF('Assessment results'!C214="","",'Assessment results'!C214)</f>
        <v/>
      </c>
      <c r="C213" s="87" t="str">
        <f>+IF('Assessment results'!D214="","",'Assessment results'!D214)</f>
        <v/>
      </c>
      <c r="D213" s="91" t="str">
        <f>+IF('Assessment results'!E214="","",'Assessment results'!E214)</f>
        <v/>
      </c>
      <c r="E213" s="92" t="str">
        <f>+IF('Assessment results'!F214="","",'Assessment results'!F214)</f>
        <v/>
      </c>
      <c r="F213" s="93" t="str">
        <f>+IF('Assessment results'!G214="","",'Assessment results'!G214)</f>
        <v/>
      </c>
      <c r="G213" s="94" t="str">
        <f>+IF('Assessment results'!H214="","",'Assessment results'!H214)</f>
        <v/>
      </c>
      <c r="H213" s="90" t="str">
        <f>+IFERROR(AVERAGEIFS('Assessment results'!$I214:$U214,'Assessment results'!$I$18:$U$18,H$19),"")</f>
        <v/>
      </c>
      <c r="I213" s="90" t="str">
        <f>+IFERROR(AVERAGEIFS('Assessment results'!$I214:$U214,'Assessment results'!$I$18:$U$18,I$19),"")</f>
        <v/>
      </c>
      <c r="J213" s="90" t="str">
        <f>+IFERROR(AVERAGEIFS('Assessment results'!$I214:$U214,'Assessment results'!$I$18:$U$18,J$19),"")</f>
        <v/>
      </c>
      <c r="K213" s="90" t="str">
        <f>+IFERROR(AVERAGEIFS('Assessment results'!$I214:$U214,'Assessment results'!$I$18:$U$18,K$19),"")</f>
        <v/>
      </c>
      <c r="L213" s="90" t="str">
        <f>+IFERROR(AVERAGEIFS('Assessment results'!$I214:$U214,'Assessment results'!$I$18:$U$18,L$19),"")</f>
        <v/>
      </c>
      <c r="M213" s="90" t="str">
        <f>+IFERROR(AVERAGEIFS('Assessment results'!$I214:$U214,'Assessment results'!$I$18:$U$18,M$19),"")</f>
        <v/>
      </c>
      <c r="N213" s="90" t="str">
        <f>+IFERROR(AVERAGEIFS('Assessment results'!$I214:$U214,'Assessment results'!$I$18:$U$18,N$19),"")</f>
        <v/>
      </c>
      <c r="O213" s="90" t="str">
        <f>+IFERROR(AVERAGEIFS('Assessment results'!$I214:$U214,'Assessment results'!$I$18:$U$18,O$19),"")</f>
        <v/>
      </c>
      <c r="P213" s="90" t="str">
        <f>+IFERROR(AVERAGEIFS('Assessment results'!$I214:$U214,'Assessment results'!$I$18:$U$18,P$19),"")</f>
        <v/>
      </c>
      <c r="Q213" s="90" t="str">
        <f>+IFERROR(AVERAGEIFS('Assessment results'!$I214:$U214,'Assessment results'!$I$18:$U$18,Q$19),"")</f>
        <v/>
      </c>
      <c r="R213" s="90" t="str">
        <f>+IFERROR(AVERAGEIFS('Assessment results'!$I214:$U214,'Assessment results'!$I$18:$U$18,R$19),"")</f>
        <v/>
      </c>
      <c r="S213" s="95" t="str">
        <f>+IFERROR(AVERAGEIFS('Assessment results'!$I214:$U214,'Assessment results'!$I$18:$U$18,S$19),"")</f>
        <v/>
      </c>
      <c r="T213" s="90" t="str">
        <f>+IFERROR(AVERAGE('Assessment results'!$I214:$U214),"")</f>
        <v/>
      </c>
      <c r="U213" s="18"/>
      <c r="V213" s="18"/>
      <c r="W213" s="18"/>
      <c r="X213" s="18"/>
      <c r="Y213" s="18"/>
      <c r="Z213" s="18"/>
      <c r="AA213" s="18"/>
      <c r="AB213" s="18"/>
      <c r="AC213" s="18"/>
      <c r="AD213" s="18"/>
      <c r="AE213" s="18"/>
      <c r="AF213" s="18"/>
      <c r="AG213" s="18"/>
      <c r="AH213" s="18"/>
      <c r="AI213" s="18"/>
      <c r="AJ213" s="18"/>
      <c r="AK213" s="18"/>
      <c r="AL213" s="18"/>
      <c r="AM213" s="18"/>
      <c r="AN213" s="18"/>
      <c r="AO213" s="18"/>
      <c r="AP213" s="18"/>
      <c r="AQ213" s="18"/>
      <c r="AR213" s="18"/>
    </row>
    <row r="214" spans="1:44" s="4" customFormat="1" hidden="1" outlineLevel="1">
      <c r="A214" s="18"/>
      <c r="B214" s="87" t="str">
        <f>+IF('Assessment results'!C215="","",'Assessment results'!C215)</f>
        <v/>
      </c>
      <c r="C214" s="87" t="str">
        <f>+IF('Assessment results'!D215="","",'Assessment results'!D215)</f>
        <v/>
      </c>
      <c r="D214" s="91" t="str">
        <f>+IF('Assessment results'!E215="","",'Assessment results'!E215)</f>
        <v/>
      </c>
      <c r="E214" s="92" t="str">
        <f>+IF('Assessment results'!F215="","",'Assessment results'!F215)</f>
        <v/>
      </c>
      <c r="F214" s="93" t="str">
        <f>+IF('Assessment results'!G215="","",'Assessment results'!G215)</f>
        <v/>
      </c>
      <c r="G214" s="94" t="str">
        <f>+IF('Assessment results'!H215="","",'Assessment results'!H215)</f>
        <v/>
      </c>
      <c r="H214" s="90" t="str">
        <f>+IFERROR(AVERAGEIFS('Assessment results'!$I215:$U215,'Assessment results'!$I$18:$U$18,H$19),"")</f>
        <v/>
      </c>
      <c r="I214" s="90" t="str">
        <f>+IFERROR(AVERAGEIFS('Assessment results'!$I215:$U215,'Assessment results'!$I$18:$U$18,I$19),"")</f>
        <v/>
      </c>
      <c r="J214" s="90" t="str">
        <f>+IFERROR(AVERAGEIFS('Assessment results'!$I215:$U215,'Assessment results'!$I$18:$U$18,J$19),"")</f>
        <v/>
      </c>
      <c r="K214" s="90" t="str">
        <f>+IFERROR(AVERAGEIFS('Assessment results'!$I215:$U215,'Assessment results'!$I$18:$U$18,K$19),"")</f>
        <v/>
      </c>
      <c r="L214" s="90" t="str">
        <f>+IFERROR(AVERAGEIFS('Assessment results'!$I215:$U215,'Assessment results'!$I$18:$U$18,L$19),"")</f>
        <v/>
      </c>
      <c r="M214" s="90" t="str">
        <f>+IFERROR(AVERAGEIFS('Assessment results'!$I215:$U215,'Assessment results'!$I$18:$U$18,M$19),"")</f>
        <v/>
      </c>
      <c r="N214" s="90" t="str">
        <f>+IFERROR(AVERAGEIFS('Assessment results'!$I215:$U215,'Assessment results'!$I$18:$U$18,N$19),"")</f>
        <v/>
      </c>
      <c r="O214" s="90" t="str">
        <f>+IFERROR(AVERAGEIFS('Assessment results'!$I215:$U215,'Assessment results'!$I$18:$U$18,O$19),"")</f>
        <v/>
      </c>
      <c r="P214" s="90" t="str">
        <f>+IFERROR(AVERAGEIFS('Assessment results'!$I215:$U215,'Assessment results'!$I$18:$U$18,P$19),"")</f>
        <v/>
      </c>
      <c r="Q214" s="90" t="str">
        <f>+IFERROR(AVERAGEIFS('Assessment results'!$I215:$U215,'Assessment results'!$I$18:$U$18,Q$19),"")</f>
        <v/>
      </c>
      <c r="R214" s="90" t="str">
        <f>+IFERROR(AVERAGEIFS('Assessment results'!$I215:$U215,'Assessment results'!$I$18:$U$18,R$19),"")</f>
        <v/>
      </c>
      <c r="S214" s="95" t="str">
        <f>+IFERROR(AVERAGEIFS('Assessment results'!$I215:$U215,'Assessment results'!$I$18:$U$18,S$19),"")</f>
        <v/>
      </c>
      <c r="T214" s="90" t="str">
        <f>+IFERROR(AVERAGE('Assessment results'!$I215:$U215),"")</f>
        <v/>
      </c>
      <c r="U214" s="18"/>
      <c r="V214" s="18"/>
      <c r="W214" s="18"/>
      <c r="X214" s="18"/>
      <c r="Y214" s="18"/>
      <c r="Z214" s="18"/>
      <c r="AA214" s="18"/>
      <c r="AB214" s="18"/>
      <c r="AC214" s="18"/>
      <c r="AD214" s="18"/>
      <c r="AE214" s="18"/>
      <c r="AF214" s="18"/>
      <c r="AG214" s="18"/>
      <c r="AH214" s="18"/>
      <c r="AI214" s="18"/>
      <c r="AJ214" s="18"/>
      <c r="AK214" s="18"/>
      <c r="AL214" s="18"/>
      <c r="AM214" s="18"/>
      <c r="AN214" s="18"/>
      <c r="AO214" s="18"/>
      <c r="AP214" s="18"/>
      <c r="AQ214" s="18"/>
      <c r="AR214" s="18"/>
    </row>
    <row r="215" spans="1:44" s="4" customFormat="1" hidden="1" outlineLevel="1">
      <c r="A215" s="18"/>
      <c r="B215" s="87" t="str">
        <f>+IF('Assessment results'!C216="","",'Assessment results'!C216)</f>
        <v/>
      </c>
      <c r="C215" s="87" t="str">
        <f>+IF('Assessment results'!D216="","",'Assessment results'!D216)</f>
        <v/>
      </c>
      <c r="D215" s="91" t="str">
        <f>+IF('Assessment results'!E216="","",'Assessment results'!E216)</f>
        <v/>
      </c>
      <c r="E215" s="92" t="str">
        <f>+IF('Assessment results'!F216="","",'Assessment results'!F216)</f>
        <v/>
      </c>
      <c r="F215" s="93" t="str">
        <f>+IF('Assessment results'!G216="","",'Assessment results'!G216)</f>
        <v/>
      </c>
      <c r="G215" s="94" t="str">
        <f>+IF('Assessment results'!H216="","",'Assessment results'!H216)</f>
        <v/>
      </c>
      <c r="H215" s="90" t="str">
        <f>+IFERROR(AVERAGEIFS('Assessment results'!$I216:$U216,'Assessment results'!$I$18:$U$18,H$19),"")</f>
        <v/>
      </c>
      <c r="I215" s="90" t="str">
        <f>+IFERROR(AVERAGEIFS('Assessment results'!$I216:$U216,'Assessment results'!$I$18:$U$18,I$19),"")</f>
        <v/>
      </c>
      <c r="J215" s="90" t="str">
        <f>+IFERROR(AVERAGEIFS('Assessment results'!$I216:$U216,'Assessment results'!$I$18:$U$18,J$19),"")</f>
        <v/>
      </c>
      <c r="K215" s="90" t="str">
        <f>+IFERROR(AVERAGEIFS('Assessment results'!$I216:$U216,'Assessment results'!$I$18:$U$18,K$19),"")</f>
        <v/>
      </c>
      <c r="L215" s="90" t="str">
        <f>+IFERROR(AVERAGEIFS('Assessment results'!$I216:$U216,'Assessment results'!$I$18:$U$18,L$19),"")</f>
        <v/>
      </c>
      <c r="M215" s="90" t="str">
        <f>+IFERROR(AVERAGEIFS('Assessment results'!$I216:$U216,'Assessment results'!$I$18:$U$18,M$19),"")</f>
        <v/>
      </c>
      <c r="N215" s="90" t="str">
        <f>+IFERROR(AVERAGEIFS('Assessment results'!$I216:$U216,'Assessment results'!$I$18:$U$18,N$19),"")</f>
        <v/>
      </c>
      <c r="O215" s="90" t="str">
        <f>+IFERROR(AVERAGEIFS('Assessment results'!$I216:$U216,'Assessment results'!$I$18:$U$18,O$19),"")</f>
        <v/>
      </c>
      <c r="P215" s="90" t="str">
        <f>+IFERROR(AVERAGEIFS('Assessment results'!$I216:$U216,'Assessment results'!$I$18:$U$18,P$19),"")</f>
        <v/>
      </c>
      <c r="Q215" s="90" t="str">
        <f>+IFERROR(AVERAGEIFS('Assessment results'!$I216:$U216,'Assessment results'!$I$18:$U$18,Q$19),"")</f>
        <v/>
      </c>
      <c r="R215" s="90" t="str">
        <f>+IFERROR(AVERAGEIFS('Assessment results'!$I216:$U216,'Assessment results'!$I$18:$U$18,R$19),"")</f>
        <v/>
      </c>
      <c r="S215" s="95" t="str">
        <f>+IFERROR(AVERAGEIFS('Assessment results'!$I216:$U216,'Assessment results'!$I$18:$U$18,S$19),"")</f>
        <v/>
      </c>
      <c r="T215" s="90" t="str">
        <f>+IFERROR(AVERAGE('Assessment results'!$I216:$U216),"")</f>
        <v/>
      </c>
      <c r="U215" s="18"/>
      <c r="V215" s="18"/>
      <c r="W215" s="18"/>
      <c r="X215" s="18"/>
      <c r="Y215" s="18"/>
      <c r="Z215" s="18"/>
      <c r="AA215" s="18"/>
      <c r="AB215" s="18"/>
      <c r="AC215" s="18"/>
      <c r="AD215" s="18"/>
      <c r="AE215" s="18"/>
      <c r="AF215" s="18"/>
      <c r="AG215" s="18"/>
      <c r="AH215" s="18"/>
      <c r="AI215" s="18"/>
      <c r="AJ215" s="18"/>
      <c r="AK215" s="18"/>
      <c r="AL215" s="18"/>
      <c r="AM215" s="18"/>
      <c r="AN215" s="18"/>
      <c r="AO215" s="18"/>
      <c r="AP215" s="18"/>
      <c r="AQ215" s="18"/>
      <c r="AR215" s="18"/>
    </row>
    <row r="216" spans="1:44" s="4" customFormat="1" hidden="1" outlineLevel="1">
      <c r="A216" s="18"/>
      <c r="B216" s="87" t="str">
        <f>+IF('Assessment results'!C217="","",'Assessment results'!C217)</f>
        <v/>
      </c>
      <c r="C216" s="87" t="str">
        <f>+IF('Assessment results'!D217="","",'Assessment results'!D217)</f>
        <v/>
      </c>
      <c r="D216" s="91" t="str">
        <f>+IF('Assessment results'!E217="","",'Assessment results'!E217)</f>
        <v/>
      </c>
      <c r="E216" s="92" t="str">
        <f>+IF('Assessment results'!F217="","",'Assessment results'!F217)</f>
        <v/>
      </c>
      <c r="F216" s="93" t="str">
        <f>+IF('Assessment results'!G217="","",'Assessment results'!G217)</f>
        <v/>
      </c>
      <c r="G216" s="94" t="str">
        <f>+IF('Assessment results'!H217="","",'Assessment results'!H217)</f>
        <v/>
      </c>
      <c r="H216" s="90" t="str">
        <f>+IFERROR(AVERAGEIFS('Assessment results'!$I217:$U217,'Assessment results'!$I$18:$U$18,H$19),"")</f>
        <v/>
      </c>
      <c r="I216" s="90" t="str">
        <f>+IFERROR(AVERAGEIFS('Assessment results'!$I217:$U217,'Assessment results'!$I$18:$U$18,I$19),"")</f>
        <v/>
      </c>
      <c r="J216" s="90" t="str">
        <f>+IFERROR(AVERAGEIFS('Assessment results'!$I217:$U217,'Assessment results'!$I$18:$U$18,J$19),"")</f>
        <v/>
      </c>
      <c r="K216" s="90" t="str">
        <f>+IFERROR(AVERAGEIFS('Assessment results'!$I217:$U217,'Assessment results'!$I$18:$U$18,K$19),"")</f>
        <v/>
      </c>
      <c r="L216" s="90" t="str">
        <f>+IFERROR(AVERAGEIFS('Assessment results'!$I217:$U217,'Assessment results'!$I$18:$U$18,L$19),"")</f>
        <v/>
      </c>
      <c r="M216" s="90" t="str">
        <f>+IFERROR(AVERAGEIFS('Assessment results'!$I217:$U217,'Assessment results'!$I$18:$U$18,M$19),"")</f>
        <v/>
      </c>
      <c r="N216" s="90" t="str">
        <f>+IFERROR(AVERAGEIFS('Assessment results'!$I217:$U217,'Assessment results'!$I$18:$U$18,N$19),"")</f>
        <v/>
      </c>
      <c r="O216" s="90" t="str">
        <f>+IFERROR(AVERAGEIFS('Assessment results'!$I217:$U217,'Assessment results'!$I$18:$U$18,O$19),"")</f>
        <v/>
      </c>
      <c r="P216" s="90" t="str">
        <f>+IFERROR(AVERAGEIFS('Assessment results'!$I217:$U217,'Assessment results'!$I$18:$U$18,P$19),"")</f>
        <v/>
      </c>
      <c r="Q216" s="90" t="str">
        <f>+IFERROR(AVERAGEIFS('Assessment results'!$I217:$U217,'Assessment results'!$I$18:$U$18,Q$19),"")</f>
        <v/>
      </c>
      <c r="R216" s="90" t="str">
        <f>+IFERROR(AVERAGEIFS('Assessment results'!$I217:$U217,'Assessment results'!$I$18:$U$18,R$19),"")</f>
        <v/>
      </c>
      <c r="S216" s="95" t="str">
        <f>+IFERROR(AVERAGEIFS('Assessment results'!$I217:$U217,'Assessment results'!$I$18:$U$18,S$19),"")</f>
        <v/>
      </c>
      <c r="T216" s="90" t="str">
        <f>+IFERROR(AVERAGE('Assessment results'!$I217:$U217),"")</f>
        <v/>
      </c>
      <c r="U216" s="18"/>
      <c r="V216" s="18"/>
      <c r="W216" s="18"/>
      <c r="X216" s="18"/>
      <c r="Y216" s="18"/>
      <c r="Z216" s="18"/>
      <c r="AA216" s="18"/>
      <c r="AB216" s="18"/>
      <c r="AC216" s="18"/>
      <c r="AD216" s="18"/>
      <c r="AE216" s="18"/>
      <c r="AF216" s="18"/>
      <c r="AG216" s="18"/>
      <c r="AH216" s="18"/>
      <c r="AI216" s="18"/>
      <c r="AJ216" s="18"/>
      <c r="AK216" s="18"/>
      <c r="AL216" s="18"/>
      <c r="AM216" s="18"/>
      <c r="AN216" s="18"/>
      <c r="AO216" s="18"/>
      <c r="AP216" s="18"/>
      <c r="AQ216" s="18"/>
      <c r="AR216" s="18"/>
    </row>
    <row r="217" spans="1:44" s="4" customFormat="1" hidden="1" outlineLevel="1">
      <c r="A217" s="18"/>
      <c r="B217" s="87" t="str">
        <f>+IF('Assessment results'!C218="","",'Assessment results'!C218)</f>
        <v/>
      </c>
      <c r="C217" s="87" t="str">
        <f>+IF('Assessment results'!D218="","",'Assessment results'!D218)</f>
        <v/>
      </c>
      <c r="D217" s="91" t="str">
        <f>+IF('Assessment results'!E218="","",'Assessment results'!E218)</f>
        <v/>
      </c>
      <c r="E217" s="92" t="str">
        <f>+IF('Assessment results'!F218="","",'Assessment results'!F218)</f>
        <v/>
      </c>
      <c r="F217" s="93" t="str">
        <f>+IF('Assessment results'!G218="","",'Assessment results'!G218)</f>
        <v/>
      </c>
      <c r="G217" s="94" t="str">
        <f>+IF('Assessment results'!H218="","",'Assessment results'!H218)</f>
        <v/>
      </c>
      <c r="H217" s="90" t="str">
        <f>+IFERROR(AVERAGEIFS('Assessment results'!$I218:$U218,'Assessment results'!$I$18:$U$18,H$19),"")</f>
        <v/>
      </c>
      <c r="I217" s="90" t="str">
        <f>+IFERROR(AVERAGEIFS('Assessment results'!$I218:$U218,'Assessment results'!$I$18:$U$18,I$19),"")</f>
        <v/>
      </c>
      <c r="J217" s="90" t="str">
        <f>+IFERROR(AVERAGEIFS('Assessment results'!$I218:$U218,'Assessment results'!$I$18:$U$18,J$19),"")</f>
        <v/>
      </c>
      <c r="K217" s="90" t="str">
        <f>+IFERROR(AVERAGEIFS('Assessment results'!$I218:$U218,'Assessment results'!$I$18:$U$18,K$19),"")</f>
        <v/>
      </c>
      <c r="L217" s="90" t="str">
        <f>+IFERROR(AVERAGEIFS('Assessment results'!$I218:$U218,'Assessment results'!$I$18:$U$18,L$19),"")</f>
        <v/>
      </c>
      <c r="M217" s="90" t="str">
        <f>+IFERROR(AVERAGEIFS('Assessment results'!$I218:$U218,'Assessment results'!$I$18:$U$18,M$19),"")</f>
        <v/>
      </c>
      <c r="N217" s="90" t="str">
        <f>+IFERROR(AVERAGEIFS('Assessment results'!$I218:$U218,'Assessment results'!$I$18:$U$18,N$19),"")</f>
        <v/>
      </c>
      <c r="O217" s="90" t="str">
        <f>+IFERROR(AVERAGEIFS('Assessment results'!$I218:$U218,'Assessment results'!$I$18:$U$18,O$19),"")</f>
        <v/>
      </c>
      <c r="P217" s="90" t="str">
        <f>+IFERROR(AVERAGEIFS('Assessment results'!$I218:$U218,'Assessment results'!$I$18:$U$18,P$19),"")</f>
        <v/>
      </c>
      <c r="Q217" s="90" t="str">
        <f>+IFERROR(AVERAGEIFS('Assessment results'!$I218:$U218,'Assessment results'!$I$18:$U$18,Q$19),"")</f>
        <v/>
      </c>
      <c r="R217" s="90" t="str">
        <f>+IFERROR(AVERAGEIFS('Assessment results'!$I218:$U218,'Assessment results'!$I$18:$U$18,R$19),"")</f>
        <v/>
      </c>
      <c r="S217" s="95" t="str">
        <f>+IFERROR(AVERAGEIFS('Assessment results'!$I218:$U218,'Assessment results'!$I$18:$U$18,S$19),"")</f>
        <v/>
      </c>
      <c r="T217" s="90" t="str">
        <f>+IFERROR(AVERAGE('Assessment results'!$I218:$U218),"")</f>
        <v/>
      </c>
      <c r="U217" s="18"/>
      <c r="V217" s="18"/>
      <c r="W217" s="18"/>
      <c r="X217" s="18"/>
      <c r="Y217" s="18"/>
      <c r="Z217" s="18"/>
      <c r="AA217" s="18"/>
      <c r="AB217" s="18"/>
      <c r="AC217" s="18"/>
      <c r="AD217" s="18"/>
      <c r="AE217" s="18"/>
      <c r="AF217" s="18"/>
      <c r="AG217" s="18"/>
      <c r="AH217" s="18"/>
      <c r="AI217" s="18"/>
      <c r="AJ217" s="18"/>
      <c r="AK217" s="18"/>
      <c r="AL217" s="18"/>
      <c r="AM217" s="18"/>
      <c r="AN217" s="18"/>
      <c r="AO217" s="18"/>
      <c r="AP217" s="18"/>
      <c r="AQ217" s="18"/>
      <c r="AR217" s="18"/>
    </row>
    <row r="218" spans="1:44" s="4" customFormat="1" hidden="1" outlineLevel="1">
      <c r="A218" s="18"/>
      <c r="B218" s="87" t="str">
        <f>+IF('Assessment results'!C219="","",'Assessment results'!C219)</f>
        <v/>
      </c>
      <c r="C218" s="87" t="str">
        <f>+IF('Assessment results'!D219="","",'Assessment results'!D219)</f>
        <v/>
      </c>
      <c r="D218" s="91" t="str">
        <f>+IF('Assessment results'!E219="","",'Assessment results'!E219)</f>
        <v/>
      </c>
      <c r="E218" s="92" t="str">
        <f>+IF('Assessment results'!F219="","",'Assessment results'!F219)</f>
        <v/>
      </c>
      <c r="F218" s="93" t="str">
        <f>+IF('Assessment results'!G219="","",'Assessment results'!G219)</f>
        <v/>
      </c>
      <c r="G218" s="94" t="str">
        <f>+IF('Assessment results'!H219="","",'Assessment results'!H219)</f>
        <v/>
      </c>
      <c r="H218" s="90" t="str">
        <f>+IFERROR(AVERAGEIFS('Assessment results'!$I219:$U219,'Assessment results'!$I$18:$U$18,H$19),"")</f>
        <v/>
      </c>
      <c r="I218" s="90" t="str">
        <f>+IFERROR(AVERAGEIFS('Assessment results'!$I219:$U219,'Assessment results'!$I$18:$U$18,I$19),"")</f>
        <v/>
      </c>
      <c r="J218" s="90" t="str">
        <f>+IFERROR(AVERAGEIFS('Assessment results'!$I219:$U219,'Assessment results'!$I$18:$U$18,J$19),"")</f>
        <v/>
      </c>
      <c r="K218" s="90" t="str">
        <f>+IFERROR(AVERAGEIFS('Assessment results'!$I219:$U219,'Assessment results'!$I$18:$U$18,K$19),"")</f>
        <v/>
      </c>
      <c r="L218" s="90" t="str">
        <f>+IFERROR(AVERAGEIFS('Assessment results'!$I219:$U219,'Assessment results'!$I$18:$U$18,L$19),"")</f>
        <v/>
      </c>
      <c r="M218" s="90" t="str">
        <f>+IFERROR(AVERAGEIFS('Assessment results'!$I219:$U219,'Assessment results'!$I$18:$U$18,M$19),"")</f>
        <v/>
      </c>
      <c r="N218" s="90" t="str">
        <f>+IFERROR(AVERAGEIFS('Assessment results'!$I219:$U219,'Assessment results'!$I$18:$U$18,N$19),"")</f>
        <v/>
      </c>
      <c r="O218" s="90" t="str">
        <f>+IFERROR(AVERAGEIFS('Assessment results'!$I219:$U219,'Assessment results'!$I$18:$U$18,O$19),"")</f>
        <v/>
      </c>
      <c r="P218" s="90" t="str">
        <f>+IFERROR(AVERAGEIFS('Assessment results'!$I219:$U219,'Assessment results'!$I$18:$U$18,P$19),"")</f>
        <v/>
      </c>
      <c r="Q218" s="90" t="str">
        <f>+IFERROR(AVERAGEIFS('Assessment results'!$I219:$U219,'Assessment results'!$I$18:$U$18,Q$19),"")</f>
        <v/>
      </c>
      <c r="R218" s="90" t="str">
        <f>+IFERROR(AVERAGEIFS('Assessment results'!$I219:$U219,'Assessment results'!$I$18:$U$18,R$19),"")</f>
        <v/>
      </c>
      <c r="S218" s="95" t="str">
        <f>+IFERROR(AVERAGEIFS('Assessment results'!$I219:$U219,'Assessment results'!$I$18:$U$18,S$19),"")</f>
        <v/>
      </c>
      <c r="T218" s="90" t="str">
        <f>+IFERROR(AVERAGE('Assessment results'!$I219:$U219),"")</f>
        <v/>
      </c>
      <c r="U218" s="18"/>
      <c r="V218" s="18"/>
      <c r="W218" s="18"/>
      <c r="X218" s="18"/>
      <c r="Y218" s="18"/>
      <c r="Z218" s="18"/>
      <c r="AA218" s="18"/>
      <c r="AB218" s="18"/>
      <c r="AC218" s="18"/>
      <c r="AD218" s="18"/>
      <c r="AE218" s="18"/>
      <c r="AF218" s="18"/>
      <c r="AG218" s="18"/>
      <c r="AH218" s="18"/>
      <c r="AI218" s="18"/>
      <c r="AJ218" s="18"/>
      <c r="AK218" s="18"/>
      <c r="AL218" s="18"/>
      <c r="AM218" s="18"/>
      <c r="AN218" s="18"/>
      <c r="AO218" s="18"/>
      <c r="AP218" s="18"/>
      <c r="AQ218" s="18"/>
      <c r="AR218" s="18"/>
    </row>
    <row r="219" spans="1:44" s="4" customFormat="1" hidden="1" outlineLevel="1">
      <c r="A219" s="18"/>
      <c r="B219" s="87" t="str">
        <f>+IF('Assessment results'!C220="","",'Assessment results'!C220)</f>
        <v/>
      </c>
      <c r="C219" s="87" t="str">
        <f>+IF('Assessment results'!D220="","",'Assessment results'!D220)</f>
        <v/>
      </c>
      <c r="D219" s="91" t="str">
        <f>+IF('Assessment results'!E220="","",'Assessment results'!E220)</f>
        <v/>
      </c>
      <c r="E219" s="92" t="str">
        <f>+IF('Assessment results'!F220="","",'Assessment results'!F220)</f>
        <v/>
      </c>
      <c r="F219" s="93" t="str">
        <f>+IF('Assessment results'!G220="","",'Assessment results'!G220)</f>
        <v/>
      </c>
      <c r="G219" s="94" t="str">
        <f>+IF('Assessment results'!H220="","",'Assessment results'!H220)</f>
        <v/>
      </c>
      <c r="H219" s="90" t="str">
        <f>+IFERROR(AVERAGEIFS('Assessment results'!$I220:$U220,'Assessment results'!$I$18:$U$18,H$19),"")</f>
        <v/>
      </c>
      <c r="I219" s="90" t="str">
        <f>+IFERROR(AVERAGEIFS('Assessment results'!$I220:$U220,'Assessment results'!$I$18:$U$18,I$19),"")</f>
        <v/>
      </c>
      <c r="J219" s="90" t="str">
        <f>+IFERROR(AVERAGEIFS('Assessment results'!$I220:$U220,'Assessment results'!$I$18:$U$18,J$19),"")</f>
        <v/>
      </c>
      <c r="K219" s="90" t="str">
        <f>+IFERROR(AVERAGEIFS('Assessment results'!$I220:$U220,'Assessment results'!$I$18:$U$18,K$19),"")</f>
        <v/>
      </c>
      <c r="L219" s="90" t="str">
        <f>+IFERROR(AVERAGEIFS('Assessment results'!$I220:$U220,'Assessment results'!$I$18:$U$18,L$19),"")</f>
        <v/>
      </c>
      <c r="M219" s="90" t="str">
        <f>+IFERROR(AVERAGEIFS('Assessment results'!$I220:$U220,'Assessment results'!$I$18:$U$18,M$19),"")</f>
        <v/>
      </c>
      <c r="N219" s="90" t="str">
        <f>+IFERROR(AVERAGEIFS('Assessment results'!$I220:$U220,'Assessment results'!$I$18:$U$18,N$19),"")</f>
        <v/>
      </c>
      <c r="O219" s="90" t="str">
        <f>+IFERROR(AVERAGEIFS('Assessment results'!$I220:$U220,'Assessment results'!$I$18:$U$18,O$19),"")</f>
        <v/>
      </c>
      <c r="P219" s="90" t="str">
        <f>+IFERROR(AVERAGEIFS('Assessment results'!$I220:$U220,'Assessment results'!$I$18:$U$18,P$19),"")</f>
        <v/>
      </c>
      <c r="Q219" s="90" t="str">
        <f>+IFERROR(AVERAGEIFS('Assessment results'!$I220:$U220,'Assessment results'!$I$18:$U$18,Q$19),"")</f>
        <v/>
      </c>
      <c r="R219" s="90" t="str">
        <f>+IFERROR(AVERAGEIFS('Assessment results'!$I220:$U220,'Assessment results'!$I$18:$U$18,R$19),"")</f>
        <v/>
      </c>
      <c r="S219" s="95" t="str">
        <f>+IFERROR(AVERAGEIFS('Assessment results'!$I220:$U220,'Assessment results'!$I$18:$U$18,S$19),"")</f>
        <v/>
      </c>
      <c r="T219" s="90" t="str">
        <f>+IFERROR(AVERAGE('Assessment results'!$I220:$U220),"")</f>
        <v/>
      </c>
      <c r="U219" s="18"/>
      <c r="V219" s="18"/>
      <c r="W219" s="18"/>
      <c r="X219" s="18"/>
      <c r="Y219" s="18"/>
      <c r="Z219" s="18"/>
      <c r="AA219" s="18"/>
      <c r="AB219" s="18"/>
      <c r="AC219" s="18"/>
      <c r="AD219" s="18"/>
      <c r="AE219" s="18"/>
      <c r="AF219" s="18"/>
      <c r="AG219" s="18"/>
      <c r="AH219" s="18"/>
      <c r="AI219" s="18"/>
      <c r="AJ219" s="18"/>
      <c r="AK219" s="18"/>
      <c r="AL219" s="18"/>
      <c r="AM219" s="18"/>
      <c r="AN219" s="18"/>
      <c r="AO219" s="18"/>
      <c r="AP219" s="18"/>
      <c r="AQ219" s="18"/>
      <c r="AR219" s="18"/>
    </row>
    <row r="220" spans="1:44" s="4" customFormat="1" ht="27" collapsed="1">
      <c r="A220" s="18"/>
      <c r="B220" s="96" t="s">
        <v>74</v>
      </c>
      <c r="C220" s="96"/>
      <c r="D220" s="96"/>
      <c r="E220" s="88"/>
      <c r="F220" s="89"/>
      <c r="G220" s="97"/>
      <c r="H220" s="90">
        <f>IFERROR(SUBTOTAL(101,SummarizedRatings[Overall]),"")</f>
        <v>3.1818181818181817</v>
      </c>
      <c r="I220" s="90">
        <f>IFERROR(SUBTOTAL(101,SummarizedRatings[Price &amp; Cost]),"")</f>
        <v>2.9090909090909092</v>
      </c>
      <c r="J220" s="90">
        <f>IFERROR(SUBTOTAL(101,SummarizedRatings[Quality]),"")</f>
        <v>2.6363636363636362</v>
      </c>
      <c r="K220" s="90">
        <f>IFERROR(SUBTOTAL(101,SummarizedRatings[Service, Delivery &amp; Quantity]),"")</f>
        <v>3</v>
      </c>
      <c r="L220" s="90">
        <f>IFERROR(SUBTOTAL(101,SummarizedRatings[Communication]),"")</f>
        <v>3</v>
      </c>
      <c r="M220" s="90">
        <f>IFERROR(SUBTOTAL(101,SummarizedRatings[Compliance]),"")</f>
        <v>2.4848484848484844</v>
      </c>
      <c r="N220" s="90" t="str">
        <f>IFERROR(SUBTOTAL(101,SummarizedRatings[Sustainability]),"")</f>
        <v/>
      </c>
      <c r="O220" s="90" t="str">
        <f>IFERROR(SUBTOTAL(101,SummarizedRatings[Payment terms]),"")</f>
        <v/>
      </c>
      <c r="P220" s="90" t="str">
        <f>IFERROR(SUBTOTAL(101,SummarizedRatings[Certifications]),"")</f>
        <v/>
      </c>
      <c r="Q220" s="90" t="str">
        <f>IFERROR(SUBTOTAL(101,SummarizedRatings[Value additions]),"")</f>
        <v/>
      </c>
      <c r="R220" s="90" t="str">
        <f>IFERROR(SUBTOTAL(101,SummarizedRatings[Innovation]),"")</f>
        <v/>
      </c>
      <c r="S220" s="90" t="str">
        <f>IFERROR(SUBTOTAL(101,SummarizedRatings[Financial health]),"")</f>
        <v/>
      </c>
      <c r="T220" s="98">
        <f>SUBTOTAL(101,SummarizedRatings[Total average rating])</f>
        <v>2.7727272727272729</v>
      </c>
      <c r="U220" s="18"/>
      <c r="V220" s="18"/>
      <c r="W220" s="18"/>
      <c r="X220" s="18"/>
      <c r="Y220" s="18"/>
      <c r="Z220" s="18"/>
      <c r="AA220" s="18"/>
      <c r="AB220" s="18"/>
      <c r="AC220" s="18"/>
      <c r="AD220" s="18"/>
      <c r="AE220" s="18"/>
      <c r="AF220" s="18"/>
      <c r="AG220" s="18"/>
      <c r="AH220" s="18"/>
      <c r="AI220" s="18"/>
      <c r="AJ220" s="18"/>
      <c r="AK220" s="18"/>
      <c r="AL220" s="18"/>
      <c r="AM220" s="18"/>
      <c r="AN220" s="18"/>
      <c r="AO220" s="18"/>
      <c r="AP220" s="18"/>
      <c r="AQ220" s="18"/>
      <c r="AR220" s="18"/>
    </row>
    <row r="221" spans="1:44" s="4" customFormat="1">
      <c r="A221" s="18"/>
      <c r="B221" s="18"/>
      <c r="C221" s="18"/>
      <c r="D221" s="18"/>
      <c r="E221" s="99"/>
      <c r="F221" s="19"/>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18"/>
      <c r="AI221" s="18"/>
      <c r="AJ221" s="18"/>
      <c r="AK221" s="18"/>
      <c r="AL221" s="18"/>
      <c r="AM221" s="18"/>
      <c r="AN221" s="18"/>
      <c r="AO221" s="18"/>
      <c r="AP221" s="18"/>
      <c r="AQ221" s="18"/>
      <c r="AR221" s="18"/>
    </row>
    <row r="222" spans="1:44" s="4" customFormat="1">
      <c r="A222" s="18"/>
      <c r="B222" s="18"/>
      <c r="C222" s="18"/>
      <c r="D222" s="18"/>
      <c r="E222" s="19"/>
      <c r="F222" s="19"/>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18"/>
      <c r="AI222" s="18"/>
      <c r="AJ222" s="18"/>
      <c r="AK222" s="18"/>
      <c r="AL222" s="18"/>
      <c r="AM222" s="18"/>
      <c r="AN222" s="18"/>
      <c r="AO222" s="18"/>
      <c r="AP222" s="18"/>
      <c r="AQ222" s="18"/>
      <c r="AR222" s="18"/>
    </row>
  </sheetData>
  <mergeCells count="1">
    <mergeCell ref="B1:M2"/>
  </mergeCells>
  <phoneticPr fontId="5" type="noConversion"/>
  <hyperlinks>
    <hyperlink ref="B1:J2" r:id="rId1" display="Want to Level Up Your Supplier Assessments? Click Here to Talk!" xr:uid="{68765ECA-9245-1D42-A26E-5D9EBAE56C0F}"/>
  </hyperlinks>
  <pageMargins left="0.7" right="0.7" top="0.75" bottom="0.75" header="0.3" footer="0.3"/>
  <pageSetup orientation="portrait" r:id="rId2"/>
  <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2B9BD632-316E-4959-B97F-F0197E7AA559}">
          <x14:formula1>
            <xm:f>Parameters!$F$8:$F$19</xm:f>
          </x14:formula1>
          <xm:sqref>H19:S19</xm:sqref>
        </x14:dataValidation>
      </x14:dataValidations>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0075-A606-4ADA-91C0-89394A02CDC5}">
  <sheetPr>
    <tabColor rgb="FF8D7AC8"/>
  </sheetPr>
  <dimension ref="A1:AP66"/>
  <sheetViews>
    <sheetView showGridLines="0" zoomScale="130" zoomScaleNormal="130" workbookViewId="0">
      <selection activeCell="M2" sqref="M2"/>
    </sheetView>
  </sheetViews>
  <sheetFormatPr baseColWidth="10" defaultColWidth="8.6640625" defaultRowHeight="14" outlineLevelRow="1"/>
  <cols>
    <col min="1" max="1" width="2.1640625" style="27" customWidth="1"/>
    <col min="2" max="2" width="19.5" style="27" customWidth="1"/>
    <col min="3" max="3" width="16" style="27" customWidth="1"/>
    <col min="4" max="4" width="12.83203125" style="27" customWidth="1"/>
    <col min="5" max="5" width="2.33203125" style="30" customWidth="1"/>
    <col min="6" max="6" width="7.83203125" style="30" customWidth="1"/>
    <col min="7" max="7" width="9.1640625" style="27" customWidth="1"/>
    <col min="8" max="8" width="7.83203125" style="27" customWidth="1"/>
    <col min="9" max="9" width="7.6640625" style="27" customWidth="1"/>
    <col min="10" max="10" width="10.33203125" style="27" bestFit="1" customWidth="1"/>
    <col min="11" max="11" width="8.6640625" style="27"/>
    <col min="12" max="12" width="6.33203125" style="27" bestFit="1" customWidth="1"/>
    <col min="13" max="13" width="9.83203125" style="27" customWidth="1"/>
    <col min="14" max="15" width="8.6640625" style="27"/>
    <col min="16" max="16" width="10.6640625" style="27" customWidth="1"/>
    <col min="17" max="42" width="8.6640625" style="27"/>
    <col min="43" max="16384" width="8.6640625" style="1"/>
  </cols>
  <sheetData>
    <row r="1" spans="1:42" s="5" customFormat="1" ht="12">
      <c r="A1" s="15"/>
      <c r="B1" s="15"/>
      <c r="C1" s="15"/>
      <c r="D1" s="15"/>
      <c r="E1" s="17"/>
      <c r="F1" s="17"/>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row>
    <row r="2" spans="1:42" s="4" customFormat="1" ht="30" customHeight="1">
      <c r="A2" s="18"/>
      <c r="B2" s="146" t="s">
        <v>148</v>
      </c>
      <c r="C2" s="146"/>
      <c r="D2" s="146"/>
      <c r="E2" s="146"/>
      <c r="F2" s="146"/>
      <c r="G2" s="146"/>
      <c r="H2" s="146"/>
      <c r="I2" s="146"/>
      <c r="J2" s="146"/>
      <c r="K2" s="146"/>
      <c r="L2" s="146"/>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row>
    <row r="3" spans="1:42" s="4" customFormat="1" ht="15">
      <c r="A3" s="18"/>
      <c r="B3" s="20"/>
      <c r="C3" s="18"/>
      <c r="D3" s="18"/>
      <c r="E3" s="19"/>
      <c r="F3" s="19"/>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row>
    <row r="4" spans="1:42" s="4" customFormat="1">
      <c r="A4" s="18"/>
      <c r="B4" s="21"/>
      <c r="C4" s="18"/>
      <c r="D4" s="18"/>
      <c r="E4" s="19"/>
      <c r="F4" s="19"/>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row>
    <row r="5" spans="1:42" s="4" customFormat="1" ht="15">
      <c r="A5" s="18"/>
      <c r="B5" s="12" t="s">
        <v>119</v>
      </c>
      <c r="C5" s="13"/>
      <c r="D5" s="13"/>
      <c r="E5" s="13"/>
      <c r="F5" s="13"/>
      <c r="G5" s="13"/>
      <c r="H5" s="13"/>
      <c r="I5" s="13"/>
      <c r="J5" s="13"/>
      <c r="K5" s="13"/>
      <c r="L5" s="13"/>
      <c r="M5" s="13"/>
      <c r="N5" s="13"/>
      <c r="O5" s="13"/>
      <c r="P5" s="13"/>
      <c r="Q5" s="77"/>
      <c r="R5" s="18"/>
      <c r="S5" s="18"/>
      <c r="T5" s="18"/>
      <c r="U5" s="18"/>
      <c r="V5" s="18"/>
      <c r="W5" s="18"/>
      <c r="X5" s="18"/>
      <c r="Y5" s="18"/>
      <c r="Z5" s="18"/>
      <c r="AA5" s="18"/>
      <c r="AB5" s="18"/>
      <c r="AC5" s="18"/>
      <c r="AD5" s="18"/>
      <c r="AE5" s="18"/>
      <c r="AF5" s="18"/>
      <c r="AG5" s="18"/>
      <c r="AH5" s="18"/>
      <c r="AI5" s="18"/>
      <c r="AJ5" s="18"/>
      <c r="AK5" s="18"/>
      <c r="AL5" s="18"/>
      <c r="AM5" s="18"/>
      <c r="AN5" s="18"/>
      <c r="AO5" s="18"/>
      <c r="AP5" s="18"/>
    </row>
    <row r="6" spans="1:42" s="5" customFormat="1" ht="12">
      <c r="A6" s="15"/>
      <c r="B6" s="34"/>
      <c r="C6" s="48"/>
      <c r="D6" s="48"/>
      <c r="E6" s="48"/>
      <c r="F6" s="48"/>
      <c r="G6" s="48"/>
      <c r="H6" s="48"/>
      <c r="I6" s="48"/>
      <c r="J6" s="48"/>
      <c r="K6" s="48"/>
      <c r="L6" s="48"/>
      <c r="M6" s="48"/>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row>
    <row r="7" spans="1:42" s="5" customFormat="1" ht="12">
      <c r="A7" s="15"/>
      <c r="B7" s="51" t="s">
        <v>131</v>
      </c>
      <c r="C7" s="48"/>
      <c r="D7" s="48"/>
      <c r="E7" s="48"/>
      <c r="F7" s="48"/>
      <c r="G7" s="48"/>
      <c r="H7" s="48"/>
      <c r="I7" s="48"/>
      <c r="J7" s="48"/>
      <c r="K7" s="48"/>
      <c r="L7" s="48"/>
      <c r="M7" s="48"/>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row>
    <row r="8" spans="1:42" s="5" customFormat="1" ht="12">
      <c r="A8" s="15"/>
      <c r="B8" s="51" t="s">
        <v>128</v>
      </c>
      <c r="C8" s="48"/>
      <c r="D8" s="48"/>
      <c r="E8" s="48"/>
      <c r="F8" s="48"/>
      <c r="G8" s="48"/>
      <c r="H8" s="48"/>
      <c r="I8" s="48"/>
      <c r="J8" s="48"/>
      <c r="K8" s="48"/>
      <c r="L8" s="48"/>
      <c r="M8" s="48"/>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row>
    <row r="9" spans="1:42" s="5" customFormat="1" ht="12">
      <c r="A9" s="15"/>
      <c r="B9" s="51"/>
      <c r="C9" s="48"/>
      <c r="D9" s="48"/>
      <c r="E9" s="48"/>
      <c r="F9" s="48"/>
      <c r="G9" s="48"/>
      <c r="H9" s="48"/>
      <c r="I9" s="48"/>
      <c r="J9" s="48"/>
      <c r="K9" s="48"/>
      <c r="L9" s="48"/>
      <c r="M9" s="48"/>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row>
    <row r="10" spans="1:42" s="5" customFormat="1" ht="40" thickBot="1">
      <c r="A10" s="15"/>
      <c r="B10" s="62"/>
      <c r="C10" s="63" t="s">
        <v>117</v>
      </c>
      <c r="D10" s="63" t="s">
        <v>118</v>
      </c>
      <c r="E10" s="50"/>
      <c r="F10" s="62" t="s">
        <v>123</v>
      </c>
      <c r="G10" s="23"/>
      <c r="H10" s="23"/>
      <c r="I10" s="23"/>
      <c r="J10" s="23"/>
      <c r="K10" s="23"/>
      <c r="L10" s="62"/>
      <c r="M10" s="23"/>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row>
    <row r="11" spans="1:42" s="5" customFormat="1" thickBot="1">
      <c r="A11" s="15"/>
      <c r="B11" s="51" t="s">
        <v>25</v>
      </c>
      <c r="C11" s="83" t="s">
        <v>86</v>
      </c>
      <c r="D11" s="23"/>
      <c r="E11" s="50"/>
      <c r="F11" s="51" t="s">
        <v>125</v>
      </c>
      <c r="G11" s="23"/>
      <c r="H11" s="23"/>
      <c r="I11" s="23"/>
      <c r="J11" s="23"/>
      <c r="K11" s="23"/>
      <c r="L11" s="23"/>
      <c r="M11" s="23"/>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s="5" customFormat="1" ht="12">
      <c r="A12" s="15"/>
      <c r="B12" s="51"/>
      <c r="C12" s="51"/>
      <c r="D12" s="23"/>
      <c r="E12" s="50"/>
      <c r="F12" s="23"/>
      <c r="G12" s="23"/>
      <c r="H12" s="23"/>
      <c r="I12" s="23"/>
      <c r="J12" s="23"/>
      <c r="K12" s="23"/>
      <c r="L12" s="23"/>
      <c r="M12" s="23"/>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row>
    <row r="13" spans="1:42" s="5" customFormat="1" ht="13" thickBot="1">
      <c r="A13" s="15"/>
      <c r="B13" s="62" t="s">
        <v>127</v>
      </c>
      <c r="C13" s="23"/>
      <c r="D13" s="23"/>
      <c r="E13" s="50"/>
      <c r="F13" s="23"/>
      <c r="G13" s="23"/>
      <c r="H13" s="23"/>
      <c r="I13" s="23"/>
      <c r="J13" s="23"/>
      <c r="K13" s="23"/>
      <c r="L13" s="23"/>
      <c r="M13" s="23"/>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s="5" customFormat="1" ht="13" thickBot="1">
      <c r="A14" s="15"/>
      <c r="B14" s="51" t="s">
        <v>80</v>
      </c>
      <c r="C14" s="83"/>
      <c r="D14" s="83"/>
      <c r="E14" s="50"/>
      <c r="F14" s="51" t="s">
        <v>132</v>
      </c>
      <c r="G14" s="23"/>
      <c r="H14" s="23"/>
      <c r="I14" s="23"/>
      <c r="J14" s="23"/>
      <c r="K14" s="23"/>
      <c r="L14" s="23"/>
      <c r="M14" s="23"/>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row>
    <row r="15" spans="1:42" s="5" customFormat="1" ht="13" thickBot="1">
      <c r="A15" s="15"/>
      <c r="B15" s="51" t="s">
        <v>115</v>
      </c>
      <c r="C15" s="83"/>
      <c r="D15" s="83"/>
      <c r="E15" s="50"/>
      <c r="F15" s="51" t="s">
        <v>133</v>
      </c>
      <c r="G15" s="23"/>
      <c r="H15" s="23"/>
      <c r="I15" s="23"/>
      <c r="J15" s="23"/>
      <c r="K15" s="23"/>
      <c r="L15" s="23"/>
      <c r="M15" s="23"/>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row>
    <row r="16" spans="1:42" s="5" customFormat="1" ht="12">
      <c r="A16" s="15"/>
      <c r="B16" s="23"/>
      <c r="C16" s="23"/>
      <c r="D16" s="23"/>
      <c r="E16" s="50"/>
      <c r="F16" s="23"/>
      <c r="G16" s="23"/>
      <c r="H16" s="23"/>
      <c r="I16" s="23"/>
      <c r="J16" s="23"/>
      <c r="K16" s="23"/>
      <c r="L16" s="23"/>
      <c r="M16" s="23"/>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row>
    <row r="17" spans="1:42" s="5" customFormat="1" ht="39">
      <c r="A17" s="15"/>
      <c r="B17" s="64" t="s">
        <v>124</v>
      </c>
      <c r="C17" s="84">
        <f>+IF(AND(C$14="",C$15=""),COUNTIFS(SummarizedRatings[Supplier name],$C$11),
IF(AND(C$14&lt;&gt;"",C$15=""),COUNTIFS(SummarizedRatings[Supplier name],$C$11,SummarizedRatings[Spend category],C$14),
IF(AND(C$14="",C$15&lt;&gt;""),COUNTIFS(SummarizedRatings[Supplier name],$C$11,SummarizedRatings[Evaluation submit year],C$15),
COUNTIFS(SummarizedRatings[Supplier name],$C$11,SummarizedRatings[Spend category],C$14,SummarizedRatings[Evaluation submit year],C$15))))</f>
        <v>1</v>
      </c>
      <c r="D17" s="84">
        <f>+(IF(AND(D$14="",D$15=""),(COUNTA(SummarizedRatings[Supplier name])-COUNTIFS(SummarizedRatings[Supplier name],"")),
IF(AND(D$14&lt;&gt;"",D$15=""),COUNTIFS(SummarizedRatings[Spend category],D$14),
IF(AND(D$14="",D$15&lt;&gt;""),COUNTIFS(SummarizedRatings[Evaluation submit year],D$15),
COUNTIFS(SummarizedRatings[Spend category],D$14,SummarizedRatings[Evaluation submit year],D$15))))
-IF(AND(D$14="",D$15=""),(COUNTIFS(SummarizedRatings[Supplier name],$C$11)),
IF(AND(D$14&lt;&gt;"",D$15=""),COUNTIFS(SummarizedRatings[Supplier name],$C$11,SummarizedRatings[Spend category],D$14),
IF(AND(D$14="",D$15&lt;&gt;""),COUNTIFS(SummarizedRatings[Supplier name],$C$11,SummarizedRatings[Evaluation submit year],D$15),
COUNTIFS(SummarizedRatings[Supplier name],$C$11,SummarizedRatings[Spend category],D$14,SummarizedRatings[Evaluation submit year],D$15)))))</f>
        <v>10</v>
      </c>
      <c r="E17" s="50"/>
      <c r="F17" s="51" t="s">
        <v>134</v>
      </c>
      <c r="G17" s="23"/>
      <c r="H17" s="23"/>
      <c r="I17" s="23"/>
      <c r="J17" s="23"/>
      <c r="K17" s="23"/>
      <c r="L17" s="23"/>
      <c r="M17" s="23"/>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row>
    <row r="18" spans="1:42" s="5" customFormat="1" ht="13" thickBot="1">
      <c r="A18" s="15"/>
      <c r="B18" s="23"/>
      <c r="C18" s="23"/>
      <c r="D18" s="23"/>
      <c r="E18" s="50"/>
      <c r="F18" s="23"/>
      <c r="G18" s="23"/>
      <c r="H18" s="23"/>
      <c r="I18" s="23"/>
      <c r="J18" s="23"/>
      <c r="K18" s="23"/>
      <c r="L18" s="23"/>
      <c r="M18" s="23"/>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row>
    <row r="19" spans="1:42" s="5" customFormat="1" ht="16.5" customHeight="1" thickBot="1">
      <c r="A19" s="15"/>
      <c r="B19" s="78" t="s">
        <v>126</v>
      </c>
      <c r="C19" s="79"/>
      <c r="D19" s="80"/>
      <c r="E19" s="80"/>
      <c r="F19" s="80"/>
      <c r="G19" s="80"/>
      <c r="H19" s="80"/>
      <c r="I19" s="80"/>
      <c r="J19" s="80"/>
      <c r="K19" s="80"/>
      <c r="L19" s="80"/>
      <c r="M19" s="80"/>
      <c r="N19" s="80"/>
      <c r="O19" s="80"/>
      <c r="P19" s="80"/>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row>
    <row r="20" spans="1:42" s="4" customFormat="1">
      <c r="A20" s="18"/>
      <c r="B20" s="67"/>
      <c r="C20" s="67"/>
      <c r="D20" s="67"/>
      <c r="E20" s="19"/>
      <c r="F20" s="19"/>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row>
    <row r="21" spans="1:42" s="4" customFormat="1" ht="27">
      <c r="A21" s="68"/>
      <c r="B21" s="81" t="s">
        <v>47</v>
      </c>
      <c r="C21" s="82" t="str">
        <f>+C11</f>
        <v>Supplier 5</v>
      </c>
      <c r="D21" s="82" t="s">
        <v>116</v>
      </c>
      <c r="E21" s="19"/>
      <c r="F21" s="19"/>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row>
    <row r="22" spans="1:42" s="4" customFormat="1">
      <c r="A22" s="18"/>
      <c r="B22" s="69" t="s">
        <v>11</v>
      </c>
      <c r="C22" s="70">
        <f>+IF(AND(C$14="",C$15=""),SUMIFS(SummarizedRatings[Overall],SummarizedRatings[Supplier name],$C$11),
IF(AND(C$14&lt;&gt;"",C$15=""),SUMIFS(SummarizedRatings[Overall],SummarizedRatings[Supplier name],$C$11,SummarizedRatings[Spend category],C$14),
IF(AND(C$14="",C$15&lt;&gt;""),SUMIFS(SummarizedRatings[Overall],SummarizedRatings[Supplier name],$C$11,SummarizedRatings[Evaluation submit year],C$15),
SUMIFS(SummarizedRatings[Overall],SummarizedRatings[Supplier name],$C$11,SummarizedRatings[Spend category],C$14,SummarizedRatings[Evaluation submit year],C$15))))
/C$17</f>
        <v>3</v>
      </c>
      <c r="D22" s="70">
        <f>(+IF(AND(D$14="",D$15=""),SUM(SummarizedRatings[Overall]),
IF(AND(D$14&lt;&gt;"",D$15=""),SUMIFS(SummarizedRatings[Overall],SummarizedRatings[Spend category],D$14),
IF(AND(D$14="",D$15&lt;&gt;""),SUMIFS(SummarizedRatings[Overall],SummarizedRatings[Evaluation submit year],D$15),
SUMIFS(SummarizedRatings[Overall],SummarizedRatings[Spend category],D$14,SummarizedRatings[Evaluation submit year],D$15))))
-IF(AND(D$14="",D$15=""),(SUMIFS(SummarizedRatings[Overall],SummarizedRatings[Supplier name],$C$11)),
IF(AND(D$14&lt;&gt;"",D$15=""),SUMIFS(SummarizedRatings[Overall],SummarizedRatings[Supplier name],$C$11,SummarizedRatings[Spend category],D$14),
IF(AND(D$14="",D$15&lt;&gt;""),SUMIFS(SummarizedRatings[Overall],SummarizedRatings[Supplier name],$C$11,SummarizedRatings[Evaluation submit year],D$15),
SUMIFS(SummarizedRatings[Overall],SummarizedRatings[Supplier name],$C$11,SummarizedRatings[Spend category],D$14,SummarizedRatings[Evaluation submit year],D$15)))))
/$D$17</f>
        <v>3.2</v>
      </c>
      <c r="E22" s="19"/>
      <c r="F22" s="19"/>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row>
    <row r="23" spans="1:42" s="4" customFormat="1">
      <c r="A23" s="18"/>
      <c r="B23" s="69" t="s">
        <v>40</v>
      </c>
      <c r="C23" s="70">
        <f>+IF(AND(C$14="",C$15=""),SUMIFS(SummarizedRatings[Price &amp; Cost],SummarizedRatings[Supplier name],$C$11),
IF(AND(C$14&lt;&gt;"",C$15=""),SUMIFS(SummarizedRatings[Price &amp; Cost],SummarizedRatings[Supplier name],$C$11,SummarizedRatings[Spend category],C$14),
IF(AND(C$14="",C$15&lt;&gt;""),SUMIFS(SummarizedRatings[Price &amp; Cost],SummarizedRatings[Supplier name],$C$11,SummarizedRatings[Evaluation submit year],C$15),
SUMIFS(SummarizedRatings[Price &amp; Cost],SummarizedRatings[Supplier name],$C$11,SummarizedRatings[Spend category],C$14,SummarizedRatings[Evaluation submit year],C$15))))
/C$17</f>
        <v>3</v>
      </c>
      <c r="D23" s="70">
        <f>(+IF(AND(D$14="",D$15=""),SUM(SummarizedRatings[Price &amp; Cost]),
IF(AND(D$14&lt;&gt;"",D$15=""),SUMIFS(SummarizedRatings[Price &amp; Cost],SummarizedRatings[Spend category],D$14),
IF(AND(D$14="",D$15&lt;&gt;""),SUMIFS(SummarizedRatings[Price &amp; Cost],SummarizedRatings[Evaluation submit year],D$15),
SUMIFS(SummarizedRatings[Price &amp; Cost],SummarizedRatings[Spend category],D$14,SummarizedRatings[Evaluation submit year],D$15))))
-IF(AND(D$14="",D$15=""),(SUMIFS(SummarizedRatings[Price &amp; Cost],SummarizedRatings[Supplier name],$C$11)),
IF(AND(D$14&lt;&gt;"",D$15=""),SUMIFS(SummarizedRatings[Price &amp; Cost],SummarizedRatings[Supplier name],$C$11,SummarizedRatings[Spend category],D$14),
IF(AND(D$14="",D$15&lt;&gt;""),SUMIFS(SummarizedRatings[Price &amp; Cost],SummarizedRatings[Supplier name],$C$11,SummarizedRatings[Evaluation submit year],D$15),
SUMIFS(SummarizedRatings[Price &amp; Cost],SummarizedRatings[Supplier name],$C$11,SummarizedRatings[Spend category],D$14,SummarizedRatings[Evaluation submit year],D$15)))))
/$D$17</f>
        <v>2.9</v>
      </c>
      <c r="E23" s="19"/>
      <c r="F23" s="19"/>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row>
    <row r="24" spans="1:42" s="4" customFormat="1">
      <c r="A24" s="18"/>
      <c r="B24" s="71" t="s">
        <v>13</v>
      </c>
      <c r="C24" s="70">
        <f>+IF(AND(C$14="",C$15=""),SUMIFS(SummarizedRatings[Quality],SummarizedRatings[Supplier name],$C$11),
IF(AND(C$14&lt;&gt;"",C$15=""),SUMIFS(SummarizedRatings[Quality],SummarizedRatings[Supplier name],$C$11,SummarizedRatings[Spend category],C$14),
IF(AND(C$14="",C$15&lt;&gt;""),SUMIFS(SummarizedRatings[Quality],SummarizedRatings[Supplier name],$C$11,SummarizedRatings[Evaluation submit year],C$15),
SUMIFS(SummarizedRatings[Quality],SummarizedRatings[Supplier name],$C$11,SummarizedRatings[Spend category],C$14,SummarizedRatings[Evaluation submit year],C$15))))
/C$17</f>
        <v>2</v>
      </c>
      <c r="D24" s="70">
        <f>(+IF(AND(D$14="",D$15=""),SUM(SummarizedRatings[Quality]),
IF(AND(D$14&lt;&gt;"",D$15=""),SUMIFS(SummarizedRatings[Quality],SummarizedRatings[Spend category],D$14),
IF(AND(D$14="",D$15&lt;&gt;""),SUMIFS(SummarizedRatings[Quality],SummarizedRatings[Evaluation submit year],D$15),
SUMIFS(SummarizedRatings[Quality],SummarizedRatings[Spend category],D$14,SummarizedRatings[Evaluation submit year],D$15))))
-IF(AND(D$14="",D$15=""),(SUMIFS(SummarizedRatings[Quality],SummarizedRatings[Supplier name],$C$11)),
IF(AND(D$14&lt;&gt;"",D$15=""),SUMIFS(SummarizedRatings[Quality],SummarizedRatings[Supplier name],$C$11,SummarizedRatings[Spend category],D$14),
IF(AND(D$14="",D$15&lt;&gt;""),SUMIFS(SummarizedRatings[Quality],SummarizedRatings[Supplier name],$C$11,SummarizedRatings[Evaluation submit year],D$15),
SUMIFS(SummarizedRatings[Quality],SummarizedRatings[Supplier name],$C$11,SummarizedRatings[Spend category],D$14,SummarizedRatings[Evaluation submit year],D$15)))))
/$D$17</f>
        <v>2.7</v>
      </c>
      <c r="E24" s="19"/>
      <c r="F24" s="19"/>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row>
    <row r="25" spans="1:42" s="4" customFormat="1" ht="27">
      <c r="A25" s="18"/>
      <c r="B25" s="69" t="s">
        <v>51</v>
      </c>
      <c r="C25" s="70">
        <f>+IF(AND(C$14="",C$15=""),SUMIFS(SummarizedRatings[Service, Delivery &amp; Quantity],SummarizedRatings[Supplier name],$C$11),
IF(AND(C$14&lt;&gt;"",C$15=""),SUMIFS(SummarizedRatings[Service, Delivery &amp; Quantity],SummarizedRatings[Supplier name],$C$11,SummarizedRatings[Spend category],C$14),
IF(AND(C$14="",C$15&lt;&gt;""),SUMIFS(SummarizedRatings[Service, Delivery &amp; Quantity],SummarizedRatings[Supplier name],$C$11,SummarizedRatings[Evaluation submit year],C$15),
SUMIFS(SummarizedRatings[Service, Delivery &amp; Quantity],SummarizedRatings[Supplier name],$C$11,SummarizedRatings[Spend category],C$14,SummarizedRatings[Evaluation submit year],C$15))))
/C$17</f>
        <v>3</v>
      </c>
      <c r="D25" s="70">
        <f>(+IF(AND(D$14="",D$15=""),SUM(SummarizedRatings[Service, Delivery &amp; Quantity]),
IF(AND(D$14&lt;&gt;"",D$15=""),SUMIFS(SummarizedRatings[Service, Delivery &amp; Quantity],SummarizedRatings[Spend category],D$14),
IF(AND(D$14="",D$15&lt;&gt;""),SUMIFS(SummarizedRatings[Service, Delivery &amp; Quantity],SummarizedRatings[Evaluation submit year],D$15),
SUMIFS(SummarizedRatings[Service, Delivery &amp; Quantity],SummarizedRatings[Spend category],D$14,SummarizedRatings[Evaluation submit year],D$15))))
-IF(AND(D$14="",D$15=""),(SUMIFS(SummarizedRatings[Service, Delivery &amp; Quantity],SummarizedRatings[Supplier name],$C$11)),
IF(AND(D$14&lt;&gt;"",D$15=""),SUMIFS(SummarizedRatings[Service, Delivery &amp; Quantity],SummarizedRatings[Supplier name],$C$11,SummarizedRatings[Spend category],D$14),
IF(AND(D$14="",D$15&lt;&gt;""),SUMIFS(SummarizedRatings[Service, Delivery &amp; Quantity],SummarizedRatings[Supplier name],$C$11,SummarizedRatings[Evaluation submit year],D$15),
SUMIFS(SummarizedRatings[Service, Delivery &amp; Quantity],SummarizedRatings[Supplier name],$C$11,SummarizedRatings[Spend category],D$14,SummarizedRatings[Evaluation submit year],D$15)))))
/$D$17</f>
        <v>3</v>
      </c>
      <c r="E25" s="19"/>
      <c r="F25" s="19"/>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row>
    <row r="26" spans="1:42" s="4" customFormat="1">
      <c r="A26" s="18"/>
      <c r="B26" s="69" t="s">
        <v>52</v>
      </c>
      <c r="C26" s="70">
        <f>+IF(AND(C$14="",C$15=""),SUMIFS(SummarizedRatings[Communication],SummarizedRatings[Supplier name],$C$11),
IF(AND(C$14&lt;&gt;"",C$15=""),SUMIFS(SummarizedRatings[Communication],SummarizedRatings[Supplier name],$C$11,SummarizedRatings[Spend category],C$14),
IF(AND(C$14="",C$15&lt;&gt;""),SUMIFS(SummarizedRatings[Communication],SummarizedRatings[Supplier name],$C$11,SummarizedRatings[Evaluation submit year],C$15),
SUMIFS(SummarizedRatings[Communication],SummarizedRatings[Supplier name],$C$11,SummarizedRatings[Spend category],C$14,SummarizedRatings[Evaluation submit year],C$15))))
/C$17</f>
        <v>3</v>
      </c>
      <c r="D26" s="70">
        <f>(+IF(AND(D$14="",D$15=""),SUM(SummarizedRatings[Communication]),
IF(AND(D$14&lt;&gt;"",D$15=""),SUMIFS(SummarizedRatings[Communication],SummarizedRatings[Spend category],D$14),
IF(AND(D$14="",D$15&lt;&gt;""),SUMIFS(SummarizedRatings[Communication],SummarizedRatings[Evaluation submit year],D$15),
SUMIFS(SummarizedRatings[Communication],SummarizedRatings[Spend category],D$14,SummarizedRatings[Evaluation submit year],D$15))))
-IF(AND(D$14="",D$15=""),(SUMIFS(SummarizedRatings[Communication],SummarizedRatings[Supplier name],$C$11)),
IF(AND(D$14&lt;&gt;"",D$15=""),SUMIFS(SummarizedRatings[Communication],SummarizedRatings[Supplier name],$C$11,SummarizedRatings[Spend category],D$14),
IF(AND(D$14="",D$15&lt;&gt;""),SUMIFS(SummarizedRatings[Communication],SummarizedRatings[Supplier name],$C$11,SummarizedRatings[Evaluation submit year],D$15),
SUMIFS(SummarizedRatings[Communication],SummarizedRatings[Supplier name],$C$11,SummarizedRatings[Spend category],D$14,SummarizedRatings[Evaluation submit year],D$15)))))
/$D$17</f>
        <v>3</v>
      </c>
      <c r="E26" s="19"/>
      <c r="F26" s="19"/>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row>
    <row r="27" spans="1:42" s="4" customFormat="1">
      <c r="A27" s="18"/>
      <c r="B27" s="72" t="s">
        <v>37</v>
      </c>
      <c r="C27" s="70">
        <f>+IF(AND(C$14="",C$15=""),SUMIFS(SummarizedRatings[Compliance],SummarizedRatings[Supplier name],$C$11),
IF(AND(C$14&lt;&gt;"",C$15=""),SUMIFS(SummarizedRatings[Compliance],SummarizedRatings[Supplier name],$C$11,SummarizedRatings[Spend category],C$14),
IF(AND(C$14="",C$15&lt;&gt;""),SUMIFS(SummarizedRatings[Compliance],SummarizedRatings[Supplier name],$C$11,SummarizedRatings[Evaluation submit year],C$15),
SUMIFS(SummarizedRatings[Compliance],SummarizedRatings[Supplier name],$C$11,SummarizedRatings[Spend category],C$14,SummarizedRatings[Evaluation submit year],C$15))))
/C$17</f>
        <v>2.3333333333333335</v>
      </c>
      <c r="D27" s="70">
        <f>(+IF(AND(D$14="",D$15=""),SUM(SummarizedRatings[Compliance]),
IF(AND(D$14&lt;&gt;"",D$15=""),SUMIFS(SummarizedRatings[Compliance],SummarizedRatings[Spend category],D$14),
IF(AND(D$14="",D$15&lt;&gt;""),SUMIFS(SummarizedRatings[Compliance],SummarizedRatings[Evaluation submit year],D$15),
SUMIFS(SummarizedRatings[Compliance],SummarizedRatings[Spend category],D$14,SummarizedRatings[Evaluation submit year],D$15))))
-IF(AND(D$14="",D$15=""),(SUMIFS(SummarizedRatings[Compliance],SummarizedRatings[Supplier name],$C$11)),
IF(AND(D$14&lt;&gt;"",D$15=""),SUMIFS(SummarizedRatings[Compliance],SummarizedRatings[Supplier name],$C$11,SummarizedRatings[Spend category],D$14),
IF(AND(D$14="",D$15&lt;&gt;""),SUMIFS(SummarizedRatings[Compliance],SummarizedRatings[Supplier name],$C$11,SummarizedRatings[Evaluation submit year],D$15),
SUMIFS(SummarizedRatings[Compliance],SummarizedRatings[Supplier name],$C$11,SummarizedRatings[Spend category],D$14,SummarizedRatings[Evaluation submit year],D$15)))))
/$D$17</f>
        <v>2.4999999999999996</v>
      </c>
      <c r="E27" s="19"/>
      <c r="F27" s="19"/>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row>
    <row r="28" spans="1:42" s="4" customFormat="1" hidden="1" outlineLevel="1">
      <c r="A28" s="18"/>
      <c r="B28" s="71" t="s">
        <v>136</v>
      </c>
      <c r="C28" s="70">
        <f>+IF(AND(C$14="",C$15=""),SUMIFS(SummarizedRatings[Sustainability],SummarizedRatings[Supplier name],$C$11),
IF(AND(C$14&lt;&gt;"",C$15=""),SUMIFS(SummarizedRatings[Sustainability],SummarizedRatings[Supplier name],$C$11,SummarizedRatings[Spend category],C$14),
IF(AND(C$14="",C$15&lt;&gt;""),SUMIFS(SummarizedRatings[Sustainability],SummarizedRatings[Supplier name],$C$11,SummarizedRatings[Evaluation submit year],C$15),
SUMIFS(SummarizedRatings[Sustainability],SummarizedRatings[Supplier name],$C$11,SummarizedRatings[Spend category],C$14,SummarizedRatings[Evaluation submit year],C$15))))
/C$17</f>
        <v>0</v>
      </c>
      <c r="D28" s="70">
        <f>(+IF(AND(D$14="",D$15=""),SUM(SummarizedRatings[Sustainability]),
IF(AND(D$14&lt;&gt;"",D$15=""),SUMIFS(SummarizedRatings[Sustainability],SummarizedRatings[Spend category],D$14),
IF(AND(D$14="",D$15&lt;&gt;""),SUMIFS(SummarizedRatings[Sustainability],SummarizedRatings[Evaluation submit year],D$15),
SUMIFS(SummarizedRatings[Sustainability],SummarizedRatings[Spend category],D$14,SummarizedRatings[Evaluation submit year],D$15))))
-IF(AND(D$14="",D$15=""),(SUMIFS(SummarizedRatings[Sustainability],SummarizedRatings[Supplier name],$C$11)),
IF(AND(D$14&lt;&gt;"",D$15=""),SUMIFS(SummarizedRatings[Sustainability],SummarizedRatings[Supplier name],$C$11,SummarizedRatings[Spend category],D$14),
IF(AND(D$14="",D$15&lt;&gt;""),SUMIFS(SummarizedRatings[Sustainability],SummarizedRatings[Supplier name],$C$11,SummarizedRatings[Evaluation submit year],D$15),
SUMIFS(SummarizedRatings[Sustainability],SummarizedRatings[Supplier name],$C$11,SummarizedRatings[Spend category],D$14,SummarizedRatings[Evaluation submit year],D$15)))))
/$D$17</f>
        <v>0</v>
      </c>
      <c r="E28" s="73"/>
      <c r="F28" s="19"/>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row>
    <row r="29" spans="1:42" s="4" customFormat="1" hidden="1" outlineLevel="1">
      <c r="A29" s="18"/>
      <c r="B29" s="71" t="s">
        <v>32</v>
      </c>
      <c r="C29" s="70">
        <f>+IF(AND(C$14="",C$15=""),SUMIFS(SummarizedRatings[Payment terms],SummarizedRatings[Supplier name],$C$11),
IF(AND(C$14&lt;&gt;"",C$15=""),SUMIFS(SummarizedRatings[Payment terms],SummarizedRatings[Supplier name],$C$11,SummarizedRatings[Spend category],C$14),
IF(AND(C$14="",C$15&lt;&gt;""),SUMIFS(SummarizedRatings[Payment terms],SummarizedRatings[Supplier name],$C$11,SummarizedRatings[Evaluation submit year],C$15),
SUMIFS(SummarizedRatings[Payment terms],SummarizedRatings[Supplier name],$C$11,SummarizedRatings[Spend category],C$14,SummarizedRatings[Evaluation submit year],C$15))))
/C$17</f>
        <v>0</v>
      </c>
      <c r="D29" s="70">
        <f>(+IF(AND(D$14="",D$15=""),SUM(SummarizedRatings[Payment terms]),
IF(AND(D$14&lt;&gt;"",D$15=""),SUMIFS(SummarizedRatings[Payment terms],SummarizedRatings[Spend category],D$14),
IF(AND(D$14="",D$15&lt;&gt;""),SUMIFS(SummarizedRatings[Payment terms],SummarizedRatings[Evaluation submit year],D$15),
SUMIFS(SummarizedRatings[Payment terms],SummarizedRatings[Spend category],D$14,SummarizedRatings[Evaluation submit year],D$15))))
-IF(AND(D$14="",D$15=""),(SUMIFS(SummarizedRatings[Payment terms],SummarizedRatings[Supplier name],$C$11)),
IF(AND(D$14&lt;&gt;"",D$15=""),SUMIFS(SummarizedRatings[Payment terms],SummarizedRatings[Supplier name],$C$11,SummarizedRatings[Spend category],D$14),
IF(AND(D$14="",D$15&lt;&gt;""),SUMIFS(SummarizedRatings[Payment terms],SummarizedRatings[Supplier name],$C$11,SummarizedRatings[Evaluation submit year],D$15),
SUMIFS(SummarizedRatings[Payment terms],SummarizedRatings[Supplier name],$C$11,SummarizedRatings[Spend category],D$14,SummarizedRatings[Evaluation submit year],D$15)))))
/$D$17</f>
        <v>0</v>
      </c>
      <c r="E29" s="73"/>
      <c r="F29" s="19"/>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row>
    <row r="30" spans="1:42" s="4" customFormat="1" hidden="1" outlineLevel="1">
      <c r="A30" s="18"/>
      <c r="B30" s="72" t="s">
        <v>33</v>
      </c>
      <c r="C30" s="70">
        <f>+IF(AND(C$14="",C$15=""),SUMIFS(SummarizedRatings[Certifications],SummarizedRatings[Supplier name],$C$11),
IF(AND(C$14&lt;&gt;"",C$15=""),SUMIFS(SummarizedRatings[Certifications],SummarizedRatings[Supplier name],$C$11,SummarizedRatings[Spend category],C$14),
IF(AND(C$14="",C$15&lt;&gt;""),SUMIFS(SummarizedRatings[Certifications],SummarizedRatings[Supplier name],$C$11,SummarizedRatings[Evaluation submit year],C$15),
SUMIFS(SummarizedRatings[Certifications],SummarizedRatings[Supplier name],$C$11,SummarizedRatings[Spend category],C$14,SummarizedRatings[Evaluation submit year],C$15))))
/C$17</f>
        <v>0</v>
      </c>
      <c r="D30" s="70">
        <f>(+IF(AND(D$14="",D$15=""),SUM(SummarizedRatings[Certifications]),
IF(AND(D$14&lt;&gt;"",D$15=""),SUMIFS(SummarizedRatings[Certifications],SummarizedRatings[Spend category],D$14),
IF(AND(D$14="",D$15&lt;&gt;""),SUMIFS(SummarizedRatings[Certifications],SummarizedRatings[Evaluation submit year],D$15),
SUMIFS(SummarizedRatings[Certifications],SummarizedRatings[Spend category],D$14,SummarizedRatings[Evaluation submit year],D$15))))
-IF(AND(D$14="",D$15=""),(SUMIFS(SummarizedRatings[Certifications],SummarizedRatings[Supplier name],$C$11)),
IF(AND(D$14&lt;&gt;"",D$15=""),SUMIFS(SummarizedRatings[Certifications],SummarizedRatings[Supplier name],$C$11,SummarizedRatings[Spend category],D$14),
IF(AND(D$14="",D$15&lt;&gt;""),SUMIFS(SummarizedRatings[Certifications],SummarizedRatings[Supplier name],$C$11,SummarizedRatings[Evaluation submit year],D$15),
SUMIFS(SummarizedRatings[Certifications],SummarizedRatings[Supplier name],$C$11,SummarizedRatings[Spend category],D$14,SummarizedRatings[Evaluation submit year],D$15)))))
/$D$17</f>
        <v>0</v>
      </c>
      <c r="E30" s="19"/>
      <c r="F30" s="19"/>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row>
    <row r="31" spans="1:42" s="4" customFormat="1" hidden="1" outlineLevel="1">
      <c r="A31" s="18"/>
      <c r="B31" s="71" t="s">
        <v>34</v>
      </c>
      <c r="C31" s="70">
        <f>+IF(AND(C$14="",C$15=""),SUMIFS(SummarizedRatings[Value additions],SummarizedRatings[Supplier name],$C$11),
IF(AND(C$14&lt;&gt;"",C$15=""),SUMIFS(SummarizedRatings[Value additions],SummarizedRatings[Supplier name],$C$11,SummarizedRatings[Spend category],C$14),
IF(AND(C$14="",C$15&lt;&gt;""),SUMIFS(SummarizedRatings[Value additions],SummarizedRatings[Supplier name],$C$11,SummarizedRatings[Evaluation submit year],C$15),
SUMIFS(SummarizedRatings[Value additions],SummarizedRatings[Supplier name],$C$11,SummarizedRatings[Spend category],C$14,SummarizedRatings[Evaluation submit year],C$15))))
/C$17</f>
        <v>0</v>
      </c>
      <c r="D31" s="70">
        <f>(+IF(AND(D$14="",D$15=""),SUM(SummarizedRatings[Value additions]),
IF(AND(D$14&lt;&gt;"",D$15=""),SUMIFS(SummarizedRatings[Value additions],SummarizedRatings[Spend category],D$14),
IF(AND(D$14="",D$15&lt;&gt;""),SUMIFS(SummarizedRatings[Value additions],SummarizedRatings[Evaluation submit year],D$15),
SUMIFS(SummarizedRatings[Value additions],SummarizedRatings[Spend category],D$14,SummarizedRatings[Evaluation submit year],D$15))))
-IF(AND(D$14="",D$15=""),(SUMIFS(SummarizedRatings[Value additions],SummarizedRatings[Supplier name],$C$11)),
IF(AND(D$14&lt;&gt;"",D$15=""),SUMIFS(SummarizedRatings[Value additions],SummarizedRatings[Supplier name],$C$11,SummarizedRatings[Spend category],D$14),
IF(AND(D$14="",D$15&lt;&gt;""),SUMIFS(SummarizedRatings[Value additions],SummarizedRatings[Supplier name],$C$11,SummarizedRatings[Evaluation submit year],D$15),
SUMIFS(SummarizedRatings[Value additions],SummarizedRatings[Supplier name],$C$11,SummarizedRatings[Spend category],D$14,SummarizedRatings[Evaluation submit year],D$15)))))
/$D$17</f>
        <v>0</v>
      </c>
      <c r="E31" s="73"/>
      <c r="F31" s="19"/>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row>
    <row r="32" spans="1:42" s="4" customFormat="1" hidden="1" outlineLevel="1">
      <c r="A32" s="18"/>
      <c r="B32" s="72" t="s">
        <v>35</v>
      </c>
      <c r="C32" s="70">
        <f>+IF(AND(C$14="",C$15=""),SUMIFS(SummarizedRatings[Innovation],SummarizedRatings[Supplier name],$C$11),
IF(AND(C$14&lt;&gt;"",C$15=""),SUMIFS(SummarizedRatings[Innovation],SummarizedRatings[Supplier name],$C$11,SummarizedRatings[Spend category],C$14),
IF(AND(C$14="",C$15&lt;&gt;""),SUMIFS(SummarizedRatings[Innovation],SummarizedRatings[Supplier name],$C$11,SummarizedRatings[Evaluation submit year],C$15),
SUMIFS(SummarizedRatings[Innovation],SummarizedRatings[Supplier name],$C$11,SummarizedRatings[Spend category],C$14,SummarizedRatings[Evaluation submit year],C$15))))
/C$17</f>
        <v>0</v>
      </c>
      <c r="D32" s="70">
        <f>(+IF(AND(D$14="",D$15=""),SUM(SummarizedRatings[Innovation]),
IF(AND(D$14&lt;&gt;"",D$15=""),SUMIFS(SummarizedRatings[Innovation],SummarizedRatings[Spend category],D$14),
IF(AND(D$14="",D$15&lt;&gt;""),SUMIFS(SummarizedRatings[Innovation],SummarizedRatings[Evaluation submit year],D$15),
SUMIFS(SummarizedRatings[Innovation],SummarizedRatings[Spend category],D$14,SummarizedRatings[Evaluation submit year],D$15))))
-IF(AND(D$14="",D$15=""),(SUMIFS(SummarizedRatings[Innovation],SummarizedRatings[Supplier name],$C$11)),
IF(AND(D$14&lt;&gt;"",D$15=""),SUMIFS(SummarizedRatings[Innovation],SummarizedRatings[Supplier name],$C$11,SummarizedRatings[Spend category],D$14),
IF(AND(D$14="",D$15&lt;&gt;""),SUMIFS(SummarizedRatings[Innovation],SummarizedRatings[Supplier name],$C$11,SummarizedRatings[Evaluation submit year],D$15),
SUMIFS(SummarizedRatings[Innovation],SummarizedRatings[Supplier name],$C$11,SummarizedRatings[Spend category],D$14,SummarizedRatings[Evaluation submit year],D$15)))))
/$D$17</f>
        <v>0</v>
      </c>
      <c r="E32" s="19"/>
      <c r="F32" s="19"/>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row>
    <row r="33" spans="1:42" s="4" customFormat="1" hidden="1" outlineLevel="1">
      <c r="A33" s="18"/>
      <c r="B33" s="74" t="s">
        <v>36</v>
      </c>
      <c r="C33" s="70">
        <f>+IF(AND(C$14="",C$15=""),SUMIFS(SummarizedRatings[Financial health],SummarizedRatings[Supplier name],$C$11),
IF(AND(C$14&lt;&gt;"",C$15=""),SUMIFS(SummarizedRatings[Financial health],SummarizedRatings[Supplier name],$C$11,SummarizedRatings[Spend category],C$14),
IF(AND(C$14="",C$15&lt;&gt;""),SUMIFS(SummarizedRatings[Financial health],SummarizedRatings[Supplier name],$C$11,SummarizedRatings[Evaluation submit year],C$15),
SUMIFS(SummarizedRatings[Financial health],SummarizedRatings[Supplier name],$C$11,SummarizedRatings[Spend category],C$14,SummarizedRatings[Evaluation submit year],C$15))))
/C$17</f>
        <v>0</v>
      </c>
      <c r="D33" s="70">
        <f>(+IF(AND(D$14="",D$15=""),SUM(SummarizedRatings[Financial health]),
IF(AND(D$14&lt;&gt;"",D$15=""),SUMIFS(SummarizedRatings[Financial health],SummarizedRatings[Spend category],D$14),
IF(AND(D$14="",D$15&lt;&gt;""),SUMIFS(SummarizedRatings[Financial health],SummarizedRatings[Evaluation submit year],D$15),
SUMIFS(SummarizedRatings[Financial health],SummarizedRatings[Spend category],D$14,SummarizedRatings[Evaluation submit year],D$15))))
-IF(AND(D$14="",D$15=""),(SUMIFS(SummarizedRatings[Financial health],SummarizedRatings[Supplier name],$C$11)),
IF(AND(D$14&lt;&gt;"",D$15=""),SUMIFS(SummarizedRatings[Financial health],SummarizedRatings[Supplier name],$C$11,SummarizedRatings[Spend category],D$14),
IF(AND(D$14="",D$15&lt;&gt;""),SUMIFS(SummarizedRatings[Financial health],SummarizedRatings[Supplier name],$C$11,SummarizedRatings[Evaluation submit year],D$15),
SUMIFS(SummarizedRatings[Financial health],SummarizedRatings[Supplier name],$C$11,SummarizedRatings[Spend category],D$14,SummarizedRatings[Evaluation submit year],D$15)))))
/$D$17</f>
        <v>0</v>
      </c>
      <c r="E33" s="19"/>
      <c r="F33" s="19"/>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row>
    <row r="34" spans="1:42" s="5" customFormat="1" ht="13" collapsed="1" thickBot="1">
      <c r="A34" s="15"/>
      <c r="B34" s="75" t="s">
        <v>63</v>
      </c>
      <c r="C34" s="76">
        <f>+AVERAGEIFS(C22:C33,C22:C33,"&lt;&gt;0")</f>
        <v>2.7222222222222219</v>
      </c>
      <c r="D34" s="76">
        <f>+AVERAGEIFS(D22:D33,D22:D33,"&lt;&gt;0")</f>
        <v>2.8833333333333333</v>
      </c>
      <c r="E34" s="17"/>
      <c r="F34" s="17"/>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row>
    <row r="35" spans="1:42" s="4" customFormat="1">
      <c r="A35" s="18"/>
      <c r="B35" s="18"/>
      <c r="C35" s="18"/>
      <c r="D35" s="18"/>
      <c r="E35" s="19"/>
      <c r="F35" s="19"/>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row>
    <row r="36" spans="1:42" s="4" customFormat="1">
      <c r="A36" s="18"/>
      <c r="B36" s="18"/>
      <c r="C36" s="18"/>
      <c r="D36" s="18"/>
      <c r="E36" s="19"/>
      <c r="F36" s="19"/>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row>
    <row r="37" spans="1:42" s="4" customFormat="1">
      <c r="A37" s="18"/>
      <c r="B37" s="18"/>
      <c r="C37" s="18"/>
      <c r="D37" s="18"/>
      <c r="E37" s="19"/>
      <c r="F37" s="19"/>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row>
    <row r="38" spans="1:42" s="4" customFormat="1">
      <c r="A38" s="18"/>
      <c r="B38" s="18"/>
      <c r="C38" s="18"/>
      <c r="D38" s="18"/>
      <c r="E38" s="19"/>
      <c r="F38" s="19"/>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row>
    <row r="39" spans="1:42" s="4" customFormat="1">
      <c r="A39" s="18"/>
      <c r="B39" s="18"/>
      <c r="C39" s="18"/>
      <c r="D39" s="18"/>
      <c r="E39" s="19"/>
      <c r="F39" s="19"/>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row>
    <row r="40" spans="1:42" s="4" customFormat="1">
      <c r="A40" s="18"/>
      <c r="B40" s="18"/>
      <c r="C40" s="18"/>
      <c r="D40" s="18"/>
      <c r="E40" s="19"/>
      <c r="F40" s="19"/>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row>
    <row r="41" spans="1:42" s="4" customFormat="1">
      <c r="A41" s="18"/>
      <c r="B41" s="18"/>
      <c r="C41" s="18"/>
      <c r="D41" s="18"/>
      <c r="E41" s="19"/>
      <c r="F41" s="19"/>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row>
    <row r="42" spans="1:42" s="4" customFormat="1">
      <c r="A42" s="18"/>
      <c r="B42" s="18"/>
      <c r="C42" s="18"/>
      <c r="D42" s="18"/>
      <c r="E42" s="19"/>
      <c r="F42" s="19"/>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row>
    <row r="43" spans="1:42" s="4" customFormat="1">
      <c r="A43" s="18"/>
      <c r="B43" s="18"/>
      <c r="C43" s="18"/>
      <c r="D43" s="18"/>
      <c r="E43" s="19"/>
      <c r="F43" s="19"/>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row>
    <row r="44" spans="1:42" s="4" customFormat="1">
      <c r="A44" s="18"/>
      <c r="B44" s="18"/>
      <c r="C44" s="18"/>
      <c r="D44" s="18"/>
      <c r="E44" s="19"/>
      <c r="F44" s="19"/>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row>
    <row r="45" spans="1:42" s="4" customFormat="1">
      <c r="A45" s="18"/>
      <c r="B45" s="18"/>
      <c r="C45" s="18"/>
      <c r="D45" s="18"/>
      <c r="E45" s="19"/>
      <c r="F45" s="19"/>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row>
    <row r="46" spans="1:42" s="4" customFormat="1">
      <c r="A46" s="18"/>
      <c r="B46" s="18"/>
      <c r="C46" s="18"/>
      <c r="D46" s="18"/>
      <c r="E46" s="19"/>
      <c r="F46" s="19"/>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row>
    <row r="47" spans="1:42" s="4" customFormat="1">
      <c r="A47" s="18"/>
      <c r="B47" s="18"/>
      <c r="C47" s="18"/>
      <c r="D47" s="18"/>
      <c r="E47" s="19"/>
      <c r="F47" s="19"/>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row>
    <row r="48" spans="1:42" s="4" customFormat="1">
      <c r="A48" s="18"/>
      <c r="B48" s="18"/>
      <c r="C48" s="18"/>
      <c r="D48" s="18"/>
      <c r="E48" s="19"/>
      <c r="F48" s="19"/>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row>
    <row r="49" spans="1:42" s="4" customFormat="1">
      <c r="A49" s="18"/>
      <c r="B49" s="18"/>
      <c r="C49" s="18"/>
      <c r="D49" s="18"/>
      <c r="E49" s="19"/>
      <c r="F49" s="19"/>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row>
    <row r="50" spans="1:42" s="4" customFormat="1">
      <c r="A50" s="18"/>
      <c r="B50" s="18"/>
      <c r="C50" s="18"/>
      <c r="D50" s="18"/>
      <c r="E50" s="19"/>
      <c r="F50" s="19"/>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row>
    <row r="51" spans="1:42" s="4" customFormat="1">
      <c r="A51" s="18"/>
      <c r="B51" s="18"/>
      <c r="C51" s="18"/>
      <c r="D51" s="18"/>
      <c r="E51" s="19"/>
      <c r="F51" s="19"/>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row>
    <row r="52" spans="1:42" s="4" customFormat="1">
      <c r="A52" s="18"/>
      <c r="B52" s="18"/>
      <c r="C52" s="18"/>
      <c r="D52" s="18"/>
      <c r="E52" s="19"/>
      <c r="F52" s="19"/>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row>
    <row r="53" spans="1:42" s="4" customFormat="1">
      <c r="A53" s="18"/>
      <c r="B53" s="18"/>
      <c r="C53" s="18"/>
      <c r="D53" s="18"/>
      <c r="E53" s="19"/>
      <c r="F53" s="19"/>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row>
    <row r="54" spans="1:42" s="4" customFormat="1">
      <c r="A54" s="18"/>
      <c r="B54" s="18"/>
      <c r="C54" s="18"/>
      <c r="D54" s="18"/>
      <c r="E54" s="19"/>
      <c r="F54" s="19"/>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row>
    <row r="55" spans="1:42" s="4" customFormat="1">
      <c r="A55" s="18"/>
      <c r="B55" s="18"/>
      <c r="C55" s="18"/>
      <c r="D55" s="18"/>
      <c r="E55" s="19"/>
      <c r="F55" s="19"/>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row>
    <row r="66" spans="2:2">
      <c r="B66" s="138"/>
    </row>
  </sheetData>
  <mergeCells count="1">
    <mergeCell ref="B2:L2"/>
  </mergeCells>
  <hyperlinks>
    <hyperlink ref="B2:K2" r:id="rId1" display="Want to Level Up Your Supplier Assessments? Click Here to Talk!_x0009__x0009__x0009__x0009__x0009__x0009__x0009_" xr:uid="{7CAAB877-B620-D14E-B68A-D9A2CA686CA0}"/>
  </hyperlinks>
  <pageMargins left="0.7" right="0.7" top="0.75" bottom="0.75" header="0.3" footer="0.3"/>
  <pageSetup orientation="portrait" r:id="rId2"/>
  <drawing r:id="rId3"/>
  <extLst>
    <ext xmlns:x14="http://schemas.microsoft.com/office/spreadsheetml/2009/9/main" uri="{CCE6A557-97BC-4b89-ADB6-D9C93CAAB3DF}">
      <x14:dataValidations xmlns:xm="http://schemas.microsoft.com/office/excel/2006/main" count="4">
        <x14:dataValidation type="list" allowBlank="1" showInputMessage="1" showErrorMessage="1" xr:uid="{27A4753C-4C12-4C58-BB71-B7680F5E6AFC}">
          <x14:formula1>
            <xm:f>Parameters!$F$8:$F$19</xm:f>
          </x14:formula1>
          <xm:sqref>B22:B33</xm:sqref>
        </x14:dataValidation>
        <x14:dataValidation type="list" allowBlank="1" showInputMessage="1" showErrorMessage="1" xr:uid="{32C3F493-B5A9-4578-A908-AE6B5FC9B07C}">
          <x14:formula1>
            <xm:f>_xlfn.ANCHORARRAY(Parameters!$H$8)</xm:f>
          </x14:formula1>
          <xm:sqref>C11</xm:sqref>
        </x14:dataValidation>
        <x14:dataValidation type="list" allowBlank="1" showInputMessage="1" showErrorMessage="1" xr:uid="{8C4EFF2D-FAFE-48F3-A957-773528E1047E}">
          <x14:formula1>
            <xm:f>_xlfn.ANCHORARRAY(Parameters!$I$8)</xm:f>
          </x14:formula1>
          <xm:sqref>C14:D14</xm:sqref>
        </x14:dataValidation>
        <x14:dataValidation type="list" allowBlank="1" showInputMessage="1" showErrorMessage="1" xr:uid="{1E71C44C-C91A-41AD-ABC9-79DB359F4745}">
          <x14:formula1>
            <xm:f>_xlfn.ANCHORARRAY(Parameters!$J$8)</xm:f>
          </x14:formula1>
          <xm:sqref>C15:D15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48BF9-7955-40A8-B680-6D77DFF1117D}">
  <sheetPr>
    <tabColor rgb="FF8D7AC8"/>
  </sheetPr>
  <dimension ref="A1:AO115"/>
  <sheetViews>
    <sheetView showGridLines="0" zoomScale="120" zoomScaleNormal="120" workbookViewId="0">
      <selection activeCell="P5" sqref="P5"/>
    </sheetView>
  </sheetViews>
  <sheetFormatPr baseColWidth="10" defaultColWidth="8.6640625" defaultRowHeight="14" outlineLevelRow="1"/>
  <cols>
    <col min="1" max="1" width="2.1640625" style="27" customWidth="1"/>
    <col min="2" max="4" width="9.6640625" style="27" customWidth="1"/>
    <col min="5" max="6" width="9.6640625" style="30" customWidth="1"/>
    <col min="7" max="19" width="9.6640625" style="27" customWidth="1"/>
    <col min="20" max="41" width="8.6640625" style="27"/>
    <col min="42" max="16384" width="8.6640625" style="1"/>
  </cols>
  <sheetData>
    <row r="1" spans="1:41" s="5" customFormat="1" ht="12">
      <c r="A1" s="15"/>
      <c r="B1" s="15"/>
      <c r="C1" s="15"/>
      <c r="D1" s="15"/>
      <c r="E1" s="17"/>
      <c r="F1" s="17"/>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row>
    <row r="2" spans="1:41" s="4" customFormat="1" ht="14" customHeight="1">
      <c r="A2" s="18"/>
      <c r="B2" s="145" t="s">
        <v>146</v>
      </c>
      <c r="C2" s="145"/>
      <c r="D2" s="145"/>
      <c r="E2" s="145"/>
      <c r="F2" s="145"/>
      <c r="G2" s="145"/>
      <c r="H2" s="145"/>
      <c r="I2" s="145"/>
      <c r="J2" s="145"/>
      <c r="K2" s="145"/>
      <c r="L2" s="145"/>
      <c r="M2" s="145"/>
      <c r="N2" s="145"/>
      <c r="O2" s="145"/>
      <c r="P2" s="145"/>
      <c r="Q2" s="18"/>
      <c r="R2" s="18"/>
      <c r="S2" s="18"/>
      <c r="T2" s="18"/>
      <c r="U2" s="18"/>
      <c r="V2" s="18"/>
      <c r="W2" s="18"/>
      <c r="X2" s="18"/>
      <c r="Y2" s="18"/>
      <c r="Z2" s="18"/>
      <c r="AA2" s="18"/>
      <c r="AB2" s="18"/>
      <c r="AC2" s="18"/>
      <c r="AD2" s="18"/>
      <c r="AE2" s="18"/>
      <c r="AF2" s="18"/>
      <c r="AG2" s="18"/>
      <c r="AH2" s="18"/>
      <c r="AI2" s="18"/>
      <c r="AJ2" s="18"/>
      <c r="AK2" s="18"/>
      <c r="AL2" s="18"/>
      <c r="AM2" s="18"/>
      <c r="AN2" s="18"/>
      <c r="AO2" s="18"/>
    </row>
    <row r="3" spans="1:41" s="4" customFormat="1" ht="14" customHeight="1">
      <c r="A3" s="18"/>
      <c r="B3" s="145"/>
      <c r="C3" s="145"/>
      <c r="D3" s="145"/>
      <c r="E3" s="145"/>
      <c r="F3" s="145"/>
      <c r="G3" s="145"/>
      <c r="H3" s="145"/>
      <c r="I3" s="145"/>
      <c r="J3" s="145"/>
      <c r="K3" s="145"/>
      <c r="L3" s="145"/>
      <c r="M3" s="145"/>
      <c r="N3" s="145"/>
      <c r="O3" s="145"/>
      <c r="P3" s="145"/>
      <c r="Q3" s="18"/>
      <c r="R3" s="18"/>
      <c r="S3" s="18"/>
      <c r="T3" s="18"/>
      <c r="U3" s="18"/>
      <c r="V3" s="18"/>
      <c r="W3" s="18"/>
      <c r="X3" s="18"/>
      <c r="Y3" s="18"/>
      <c r="Z3" s="18"/>
      <c r="AA3" s="18"/>
      <c r="AB3" s="18"/>
      <c r="AC3" s="18"/>
      <c r="AD3" s="18"/>
      <c r="AE3" s="18"/>
      <c r="AF3" s="18"/>
      <c r="AG3" s="18"/>
      <c r="AH3" s="18"/>
      <c r="AI3" s="18"/>
      <c r="AJ3" s="18"/>
      <c r="AK3" s="18"/>
      <c r="AL3" s="18"/>
      <c r="AM3" s="18"/>
      <c r="AN3" s="18"/>
      <c r="AO3" s="18"/>
    </row>
    <row r="4" spans="1:41" s="4" customFormat="1">
      <c r="A4" s="18"/>
      <c r="B4" s="21"/>
      <c r="C4" s="18"/>
      <c r="D4" s="18"/>
      <c r="E4" s="19"/>
      <c r="F4" s="19"/>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row>
    <row r="5" spans="1:41" s="4" customFormat="1" ht="15">
      <c r="A5" s="18"/>
      <c r="B5" s="12" t="s">
        <v>101</v>
      </c>
      <c r="C5" s="13"/>
      <c r="D5" s="13"/>
      <c r="E5" s="13"/>
      <c r="F5" s="13"/>
      <c r="G5" s="13"/>
      <c r="H5" s="13"/>
      <c r="I5" s="22"/>
      <c r="J5" s="22"/>
      <c r="K5" s="22"/>
      <c r="L5" s="22"/>
      <c r="M5" s="22"/>
      <c r="N5" s="22"/>
      <c r="O5" s="22"/>
      <c r="P5" s="22"/>
      <c r="Q5" s="22"/>
      <c r="R5" s="22"/>
      <c r="S5" s="22"/>
      <c r="T5" s="18"/>
      <c r="U5" s="18"/>
      <c r="V5" s="18"/>
      <c r="W5" s="18"/>
      <c r="X5" s="18"/>
      <c r="Y5" s="18"/>
      <c r="Z5" s="18"/>
      <c r="AA5" s="18"/>
      <c r="AB5" s="18"/>
      <c r="AC5" s="18"/>
      <c r="AD5" s="18"/>
      <c r="AE5" s="18"/>
      <c r="AF5" s="18"/>
      <c r="AG5" s="18"/>
      <c r="AH5" s="18"/>
      <c r="AI5" s="18"/>
      <c r="AJ5" s="18"/>
      <c r="AK5" s="18"/>
      <c r="AL5" s="18"/>
      <c r="AM5" s="18"/>
      <c r="AN5" s="18"/>
      <c r="AO5" s="18"/>
    </row>
    <row r="6" spans="1:41" s="5" customFormat="1" ht="12">
      <c r="A6" s="15"/>
      <c r="B6" s="34"/>
      <c r="C6" s="48"/>
      <c r="D6" s="48"/>
      <c r="E6" s="48"/>
      <c r="F6" s="48"/>
      <c r="G6" s="48"/>
      <c r="H6" s="48"/>
      <c r="I6" s="48"/>
      <c r="J6" s="48"/>
      <c r="K6" s="48"/>
      <c r="L6" s="48"/>
      <c r="M6" s="48"/>
      <c r="N6" s="48"/>
      <c r="O6" s="48"/>
      <c r="P6" s="48"/>
      <c r="Q6" s="15"/>
      <c r="R6" s="15"/>
      <c r="S6" s="15"/>
      <c r="T6" s="15"/>
      <c r="U6" s="15"/>
      <c r="V6" s="15"/>
      <c r="W6" s="15"/>
      <c r="X6" s="15"/>
      <c r="Y6" s="15"/>
      <c r="Z6" s="15"/>
      <c r="AA6" s="15"/>
      <c r="AB6" s="15"/>
      <c r="AC6" s="15"/>
      <c r="AD6" s="15"/>
      <c r="AE6" s="15"/>
      <c r="AF6" s="15"/>
      <c r="AG6" s="15"/>
      <c r="AH6" s="15"/>
      <c r="AI6" s="15"/>
      <c r="AJ6" s="15"/>
      <c r="AK6" s="15"/>
      <c r="AL6" s="15"/>
      <c r="AM6" s="15"/>
      <c r="AN6" s="15"/>
      <c r="AO6" s="15"/>
    </row>
    <row r="7" spans="1:41" s="5" customFormat="1" ht="12">
      <c r="A7" s="15"/>
      <c r="B7" s="49" t="s">
        <v>100</v>
      </c>
      <c r="C7" s="48"/>
      <c r="D7" s="48"/>
      <c r="E7" s="48"/>
      <c r="F7" s="48"/>
      <c r="G7" s="48"/>
      <c r="H7" s="48"/>
      <c r="I7" s="48"/>
      <c r="J7" s="48"/>
      <c r="K7" s="48"/>
      <c r="L7" s="48"/>
      <c r="M7" s="48"/>
      <c r="N7" s="48"/>
      <c r="O7" s="48"/>
      <c r="P7" s="48"/>
      <c r="Q7" s="15"/>
      <c r="R7" s="15"/>
      <c r="S7" s="15"/>
      <c r="T7" s="15"/>
      <c r="U7" s="15"/>
      <c r="V7" s="15"/>
      <c r="W7" s="15"/>
      <c r="X7" s="15"/>
      <c r="Y7" s="15"/>
      <c r="Z7" s="15"/>
      <c r="AA7" s="15"/>
      <c r="AB7" s="15"/>
      <c r="AC7" s="15"/>
      <c r="AD7" s="15"/>
      <c r="AE7" s="15"/>
      <c r="AF7" s="15"/>
      <c r="AG7" s="15"/>
      <c r="AH7" s="15"/>
      <c r="AI7" s="15"/>
      <c r="AJ7" s="15"/>
      <c r="AK7" s="15"/>
      <c r="AL7" s="15"/>
      <c r="AM7" s="15"/>
      <c r="AN7" s="15"/>
      <c r="AO7" s="15"/>
    </row>
    <row r="8" spans="1:41" s="5" customFormat="1" ht="12">
      <c r="A8" s="15"/>
      <c r="B8" s="23"/>
      <c r="C8" s="23"/>
      <c r="D8" s="23"/>
      <c r="E8" s="50"/>
      <c r="F8" s="23"/>
      <c r="G8" s="23"/>
      <c r="H8" s="23"/>
      <c r="I8" s="23"/>
      <c r="J8" s="23"/>
      <c r="K8" s="23"/>
      <c r="L8" s="23"/>
      <c r="M8" s="23"/>
      <c r="N8" s="23"/>
      <c r="O8" s="23"/>
      <c r="P8" s="50"/>
      <c r="Q8" s="15"/>
      <c r="R8" s="15"/>
      <c r="S8" s="15"/>
      <c r="T8" s="15"/>
      <c r="U8" s="15"/>
      <c r="V8" s="15"/>
      <c r="W8" s="15"/>
      <c r="X8" s="15"/>
      <c r="Y8" s="15"/>
      <c r="Z8" s="15"/>
      <c r="AA8" s="15"/>
      <c r="AB8" s="15"/>
      <c r="AC8" s="15"/>
      <c r="AD8" s="15"/>
      <c r="AE8" s="15"/>
      <c r="AF8" s="15"/>
      <c r="AG8" s="15"/>
      <c r="AH8" s="15"/>
      <c r="AI8" s="15"/>
      <c r="AJ8" s="15"/>
      <c r="AK8" s="15"/>
      <c r="AL8" s="15"/>
      <c r="AM8" s="15"/>
      <c r="AN8" s="15"/>
      <c r="AO8" s="15"/>
    </row>
    <row r="9" spans="1:41" s="5" customFormat="1" ht="12">
      <c r="A9" s="15"/>
      <c r="B9" s="23"/>
      <c r="C9" s="23"/>
      <c r="D9" s="23"/>
      <c r="E9" s="50"/>
      <c r="F9" s="23"/>
      <c r="G9" s="23"/>
      <c r="H9" s="23"/>
      <c r="I9" s="23"/>
      <c r="J9" s="23"/>
      <c r="K9" s="23"/>
      <c r="L9" s="23"/>
      <c r="M9" s="23"/>
      <c r="N9" s="23"/>
      <c r="O9" s="23"/>
      <c r="P9" s="50"/>
      <c r="Q9" s="15"/>
      <c r="R9" s="15"/>
      <c r="S9" s="15"/>
      <c r="T9" s="15"/>
      <c r="U9" s="15"/>
      <c r="V9" s="15"/>
      <c r="W9" s="15"/>
      <c r="X9" s="15"/>
      <c r="Y9" s="15"/>
      <c r="Z9" s="15"/>
      <c r="AA9" s="15"/>
      <c r="AB9" s="15"/>
      <c r="AC9" s="15"/>
      <c r="AD9" s="15"/>
      <c r="AE9" s="15"/>
      <c r="AF9" s="15"/>
      <c r="AG9" s="15"/>
      <c r="AH9" s="15"/>
      <c r="AI9" s="15"/>
      <c r="AJ9" s="15"/>
      <c r="AK9" s="15"/>
      <c r="AL9" s="15"/>
      <c r="AM9" s="15"/>
      <c r="AN9" s="15"/>
      <c r="AO9" s="15"/>
    </row>
    <row r="10" spans="1:41" s="5" customFormat="1" ht="12">
      <c r="A10" s="15"/>
      <c r="B10" s="23"/>
      <c r="C10" s="23"/>
      <c r="D10" s="23"/>
      <c r="E10" s="50"/>
      <c r="F10" s="23"/>
      <c r="G10" s="23"/>
      <c r="H10" s="23"/>
      <c r="I10" s="23"/>
      <c r="J10" s="23"/>
      <c r="K10" s="23"/>
      <c r="L10" s="23"/>
      <c r="M10" s="23"/>
      <c r="N10" s="23"/>
      <c r="O10" s="23"/>
      <c r="P10" s="50"/>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row>
    <row r="11" spans="1:41" s="5" customFormat="1" ht="12">
      <c r="A11" s="15"/>
      <c r="B11" s="23"/>
      <c r="C11" s="23"/>
      <c r="D11" s="23"/>
      <c r="E11" s="50"/>
      <c r="F11" s="23"/>
      <c r="G11" s="23"/>
      <c r="H11" s="23"/>
      <c r="I11" s="23"/>
      <c r="J11" s="23"/>
      <c r="K11" s="23"/>
      <c r="L11" s="23"/>
      <c r="M11" s="23"/>
      <c r="N11" s="23"/>
      <c r="O11" s="23"/>
      <c r="P11" s="50"/>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row>
    <row r="12" spans="1:41" s="5" customFormat="1" ht="12">
      <c r="A12" s="15"/>
      <c r="B12" s="23"/>
      <c r="C12" s="23"/>
      <c r="D12" s="23"/>
      <c r="E12" s="50"/>
      <c r="F12" s="23"/>
      <c r="G12" s="23"/>
      <c r="H12" s="23"/>
      <c r="I12" s="23"/>
      <c r="J12" s="23"/>
      <c r="K12" s="23"/>
      <c r="L12" s="23"/>
      <c r="M12" s="23"/>
      <c r="N12" s="23"/>
      <c r="O12" s="23"/>
      <c r="P12" s="50"/>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row>
    <row r="13" spans="1:41" s="5" customFormat="1" ht="12">
      <c r="A13" s="15"/>
      <c r="B13" s="23"/>
      <c r="C13" s="23"/>
      <c r="D13" s="23"/>
      <c r="E13" s="50"/>
      <c r="F13" s="23"/>
      <c r="G13" s="23"/>
      <c r="H13" s="23"/>
      <c r="I13" s="23"/>
      <c r="J13" s="23"/>
      <c r="K13" s="23"/>
      <c r="L13" s="23"/>
      <c r="M13" s="23"/>
      <c r="N13" s="23"/>
      <c r="O13" s="23"/>
      <c r="P13" s="50"/>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row>
    <row r="14" spans="1:41" s="5" customFormat="1" ht="12">
      <c r="A14" s="15"/>
      <c r="B14" s="23"/>
      <c r="C14" s="23"/>
      <c r="D14" s="23"/>
      <c r="E14" s="50"/>
      <c r="F14" s="23"/>
      <c r="G14" s="23"/>
      <c r="H14" s="23"/>
      <c r="I14" s="23"/>
      <c r="J14" s="23"/>
      <c r="K14" s="23"/>
      <c r="L14" s="23"/>
      <c r="M14" s="23"/>
      <c r="N14" s="23"/>
      <c r="O14" s="23"/>
      <c r="P14" s="50"/>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row>
    <row r="15" spans="1:41" s="5" customFormat="1" ht="12">
      <c r="A15" s="15"/>
      <c r="B15" s="23"/>
      <c r="C15" s="23"/>
      <c r="D15" s="23"/>
      <c r="E15" s="50"/>
      <c r="F15" s="23"/>
      <c r="G15" s="23"/>
      <c r="H15" s="23"/>
      <c r="I15" s="23"/>
      <c r="J15" s="23"/>
      <c r="K15" s="23"/>
      <c r="L15" s="23"/>
      <c r="M15" s="23"/>
      <c r="N15" s="23"/>
      <c r="O15" s="23"/>
      <c r="P15" s="50"/>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row>
    <row r="16" spans="1:41" s="5" customFormat="1" ht="13" thickBot="1">
      <c r="A16" s="15"/>
      <c r="B16" s="23"/>
      <c r="C16" s="23"/>
      <c r="D16" s="23"/>
      <c r="E16" s="50"/>
      <c r="F16" s="23"/>
      <c r="G16" s="23"/>
      <c r="H16" s="23"/>
      <c r="I16" s="23"/>
      <c r="J16" s="23"/>
      <c r="K16" s="23"/>
      <c r="L16" s="23"/>
      <c r="M16" s="23"/>
      <c r="N16" s="23"/>
      <c r="O16" s="23"/>
      <c r="P16" s="50"/>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row>
    <row r="17" spans="1:41" s="5" customFormat="1" ht="18" customHeight="1" thickBot="1">
      <c r="A17" s="15"/>
      <c r="B17" s="55" t="s">
        <v>104</v>
      </c>
      <c r="C17" s="55"/>
      <c r="D17" s="55"/>
      <c r="E17" s="55"/>
      <c r="F17" s="55"/>
      <c r="G17" s="56"/>
      <c r="H17" s="57" t="s">
        <v>105</v>
      </c>
      <c r="I17" s="55"/>
      <c r="J17" s="55"/>
      <c r="K17" s="55"/>
      <c r="L17" s="55"/>
      <c r="M17" s="55"/>
      <c r="N17" s="57" t="s">
        <v>106</v>
      </c>
      <c r="O17" s="55"/>
      <c r="P17" s="55"/>
      <c r="Q17" s="55"/>
      <c r="R17" s="55"/>
      <c r="S17" s="55"/>
      <c r="T17" s="15"/>
      <c r="U17" s="15"/>
      <c r="V17" s="15"/>
      <c r="W17" s="15"/>
      <c r="X17" s="15"/>
      <c r="Y17" s="15"/>
      <c r="Z17" s="15"/>
      <c r="AA17" s="15"/>
      <c r="AB17" s="15"/>
      <c r="AC17" s="15"/>
      <c r="AD17" s="15"/>
      <c r="AE17" s="15"/>
      <c r="AF17" s="15"/>
      <c r="AG17" s="15"/>
      <c r="AH17" s="15"/>
      <c r="AI17" s="15"/>
      <c r="AJ17" s="15"/>
      <c r="AK17" s="15"/>
      <c r="AL17" s="15"/>
      <c r="AM17" s="15"/>
      <c r="AN17" s="15"/>
      <c r="AO17" s="15"/>
    </row>
    <row r="18" spans="1:41" s="5" customFormat="1" ht="12">
      <c r="A18" s="15"/>
      <c r="B18" s="51"/>
      <c r="C18" s="23"/>
      <c r="D18" s="23"/>
      <c r="E18" s="50"/>
      <c r="F18" s="23"/>
      <c r="G18" s="23"/>
      <c r="H18" s="51"/>
      <c r="I18" s="23"/>
      <c r="J18" s="23"/>
      <c r="K18" s="23"/>
      <c r="L18" s="23"/>
      <c r="M18" s="23"/>
      <c r="N18" s="51"/>
      <c r="O18" s="23"/>
      <c r="P18" s="50"/>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row>
    <row r="19" spans="1:41" s="4" customFormat="1">
      <c r="A19" s="18"/>
      <c r="B19" s="18"/>
      <c r="C19" s="18"/>
      <c r="D19" s="18"/>
      <c r="E19" s="19"/>
      <c r="F19" s="19"/>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row>
    <row r="20" spans="1:41" s="4" customFormat="1">
      <c r="A20" s="18"/>
      <c r="B20" s="18"/>
      <c r="C20" s="18"/>
      <c r="D20" s="18"/>
      <c r="E20" s="19"/>
      <c r="F20" s="19"/>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row>
    <row r="21" spans="1:41" s="4" customFormat="1">
      <c r="A21" s="18"/>
      <c r="B21" s="18"/>
      <c r="C21" s="18"/>
      <c r="D21" s="18"/>
      <c r="E21" s="19"/>
      <c r="F21" s="19"/>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row>
    <row r="22" spans="1:41" s="4" customFormat="1">
      <c r="A22" s="18"/>
      <c r="B22" s="18"/>
      <c r="C22" s="18"/>
      <c r="D22" s="18"/>
      <c r="E22" s="19"/>
      <c r="F22" s="19"/>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row>
    <row r="23" spans="1:41" s="4" customFormat="1">
      <c r="A23" s="18"/>
      <c r="B23" s="18"/>
      <c r="C23" s="18"/>
      <c r="D23" s="18"/>
      <c r="E23" s="19"/>
      <c r="F23" s="19"/>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row>
    <row r="24" spans="1:41" s="4" customFormat="1">
      <c r="A24" s="18"/>
      <c r="B24" s="18"/>
      <c r="C24" s="18"/>
      <c r="D24" s="18"/>
      <c r="E24" s="19"/>
      <c r="F24" s="19"/>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row>
    <row r="25" spans="1:41" s="4" customFormat="1">
      <c r="A25" s="18"/>
      <c r="B25" s="18"/>
      <c r="C25" s="18"/>
      <c r="D25" s="18"/>
      <c r="E25" s="19"/>
      <c r="F25" s="19"/>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row>
    <row r="26" spans="1:41" s="4" customFormat="1">
      <c r="A26" s="18"/>
      <c r="B26" s="18"/>
      <c r="C26" s="18"/>
      <c r="D26" s="18"/>
      <c r="E26" s="19"/>
      <c r="F26" s="19"/>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row>
    <row r="27" spans="1:41" s="4" customFormat="1">
      <c r="A27" s="18"/>
      <c r="B27" s="18"/>
      <c r="C27" s="18"/>
      <c r="D27" s="18"/>
      <c r="E27" s="19"/>
      <c r="F27" s="19"/>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row>
    <row r="28" spans="1:41" s="4" customFormat="1">
      <c r="A28" s="18"/>
      <c r="B28" s="18"/>
      <c r="C28" s="18"/>
      <c r="D28" s="18"/>
      <c r="E28" s="19"/>
      <c r="F28" s="19"/>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row>
    <row r="29" spans="1:41" s="4" customFormat="1">
      <c r="A29" s="18"/>
      <c r="B29" s="18"/>
      <c r="C29" s="18"/>
      <c r="D29" s="18"/>
      <c r="E29" s="19"/>
      <c r="F29" s="19"/>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row>
    <row r="30" spans="1:41" s="4" customFormat="1">
      <c r="A30" s="18"/>
      <c r="B30" s="18"/>
      <c r="C30" s="18"/>
      <c r="D30" s="18"/>
      <c r="E30" s="19"/>
      <c r="F30" s="19"/>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row>
    <row r="31" spans="1:41" s="4" customFormat="1">
      <c r="A31" s="18"/>
      <c r="B31" s="18"/>
      <c r="C31" s="18"/>
      <c r="D31" s="18"/>
      <c r="E31" s="19"/>
      <c r="F31" s="19"/>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row>
    <row r="32" spans="1:41" s="4" customFormat="1">
      <c r="A32" s="18"/>
      <c r="B32" s="18"/>
      <c r="C32" s="18"/>
      <c r="D32" s="18"/>
      <c r="E32" s="19"/>
      <c r="F32" s="19"/>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row>
    <row r="33" spans="1:41" s="4" customFormat="1">
      <c r="A33" s="18"/>
      <c r="B33" s="18"/>
      <c r="C33" s="18"/>
      <c r="D33" s="18"/>
      <c r="E33" s="19"/>
      <c r="F33" s="19"/>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row>
    <row r="34" spans="1:41" s="4" customFormat="1">
      <c r="A34" s="18"/>
      <c r="B34" s="18"/>
      <c r="C34" s="18"/>
      <c r="D34" s="18"/>
      <c r="E34" s="19"/>
      <c r="F34" s="19"/>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row>
    <row r="35" spans="1:41" s="4" customFormat="1">
      <c r="A35" s="18"/>
      <c r="B35" s="18"/>
      <c r="C35" s="18"/>
      <c r="D35" s="18"/>
      <c r="E35" s="19"/>
      <c r="F35" s="19"/>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row>
    <row r="36" spans="1:41" s="4" customFormat="1">
      <c r="A36" s="18"/>
      <c r="B36" s="18"/>
      <c r="C36" s="18"/>
      <c r="D36" s="18"/>
      <c r="E36" s="19"/>
      <c r="F36" s="19"/>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row>
    <row r="37" spans="1:41" s="4" customFormat="1">
      <c r="A37" s="18"/>
      <c r="B37" s="18"/>
      <c r="C37" s="18"/>
      <c r="D37" s="18"/>
      <c r="E37" s="19"/>
      <c r="F37" s="19"/>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row>
    <row r="38" spans="1:41" s="4" customFormat="1">
      <c r="A38" s="18"/>
      <c r="B38" s="18"/>
      <c r="C38" s="18"/>
      <c r="D38" s="18"/>
      <c r="E38" s="19"/>
      <c r="F38" s="19"/>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row>
    <row r="39" spans="1:41" s="4" customFormat="1" ht="15" customHeight="1">
      <c r="A39" s="18"/>
      <c r="B39" s="58" t="s">
        <v>107</v>
      </c>
      <c r="C39" s="58"/>
      <c r="D39" s="58"/>
      <c r="E39" s="58"/>
      <c r="F39" s="58"/>
      <c r="G39" s="58"/>
      <c r="H39" s="59"/>
      <c r="I39" s="59"/>
      <c r="J39" s="59"/>
      <c r="K39" s="59"/>
      <c r="L39" s="59"/>
      <c r="M39" s="59"/>
      <c r="N39" s="59"/>
      <c r="O39" s="59"/>
      <c r="P39" s="59"/>
      <c r="Q39" s="59"/>
      <c r="R39" s="59"/>
      <c r="S39" s="59"/>
      <c r="T39" s="18"/>
      <c r="U39" s="18"/>
      <c r="V39" s="18"/>
      <c r="W39" s="18"/>
      <c r="X39" s="18"/>
      <c r="Y39" s="18"/>
      <c r="Z39" s="18"/>
      <c r="AA39" s="18"/>
      <c r="AB39" s="18"/>
      <c r="AC39" s="18"/>
      <c r="AD39" s="18"/>
      <c r="AE39" s="18"/>
      <c r="AF39" s="18"/>
      <c r="AG39" s="18"/>
      <c r="AH39" s="18"/>
      <c r="AI39" s="18"/>
      <c r="AJ39" s="18"/>
      <c r="AK39" s="18"/>
      <c r="AL39" s="18"/>
      <c r="AM39" s="18"/>
      <c r="AN39" s="18"/>
      <c r="AO39" s="18"/>
    </row>
    <row r="40" spans="1:41" s="4" customFormat="1" hidden="1" outlineLevel="1">
      <c r="A40" s="18"/>
      <c r="B40" s="18"/>
      <c r="C40" s="18"/>
      <c r="D40" s="18"/>
      <c r="E40" s="19"/>
      <c r="F40" s="19"/>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row>
    <row r="41" spans="1:41" s="4" customFormat="1" hidden="1" outlineLevel="1">
      <c r="A41" s="18"/>
      <c r="B41" s="35" t="s">
        <v>25</v>
      </c>
      <c r="C41" s="35" t="s">
        <v>145</v>
      </c>
      <c r="D41" s="18"/>
      <c r="E41" s="19"/>
      <c r="F41" s="19"/>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row>
    <row r="42" spans="1:41" s="4" customFormat="1" hidden="1" outlineLevel="1">
      <c r="A42" s="18"/>
      <c r="B42" s="35" t="s">
        <v>80</v>
      </c>
      <c r="C42" s="35" t="s">
        <v>99</v>
      </c>
      <c r="D42" s="18"/>
      <c r="E42" s="19"/>
      <c r="F42" s="19"/>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row>
    <row r="43" spans="1:41" s="4" customFormat="1" hidden="1" outlineLevel="1">
      <c r="A43" s="18"/>
      <c r="B43" s="35" t="s">
        <v>64</v>
      </c>
      <c r="C43" s="35" t="s">
        <v>99</v>
      </c>
      <c r="D43" s="18"/>
      <c r="E43" s="19"/>
      <c r="F43" s="19"/>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row>
    <row r="44" spans="1:41" s="4" customFormat="1" hidden="1" outlineLevel="1">
      <c r="A44" s="18"/>
      <c r="B44" s="35" t="s">
        <v>76</v>
      </c>
      <c r="C44" s="35" t="s">
        <v>99</v>
      </c>
      <c r="D44" s="18"/>
      <c r="E44" s="19"/>
      <c r="F44" s="19"/>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row>
    <row r="45" spans="1:41" s="4" customFormat="1" hidden="1" outlineLevel="1">
      <c r="A45" s="18"/>
      <c r="B45" s="35" t="s">
        <v>77</v>
      </c>
      <c r="C45" s="35" t="s">
        <v>99</v>
      </c>
      <c r="D45" s="18"/>
      <c r="E45" s="19"/>
      <c r="F45" s="19"/>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row>
    <row r="46" spans="1:41" s="4" customFormat="1" hidden="1" outlineLevel="1">
      <c r="A46" s="18"/>
      <c r="B46" s="18"/>
      <c r="C46" s="18"/>
      <c r="D46" s="18"/>
      <c r="E46" s="19"/>
      <c r="F46" s="19"/>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row>
    <row r="47" spans="1:41" s="8" customFormat="1" ht="52" hidden="1" outlineLevel="1">
      <c r="A47" s="26"/>
      <c r="B47" s="38" t="s">
        <v>88</v>
      </c>
      <c r="C47" s="38" t="s">
        <v>89</v>
      </c>
      <c r="D47" s="38" t="s">
        <v>90</v>
      </c>
      <c r="E47" s="38" t="s">
        <v>91</v>
      </c>
      <c r="F47" s="38" t="s">
        <v>92</v>
      </c>
      <c r="G47" s="38" t="s">
        <v>93</v>
      </c>
      <c r="H47" s="35" t="s">
        <v>137</v>
      </c>
      <c r="I47" s="38" t="s">
        <v>94</v>
      </c>
      <c r="J47" s="38" t="s">
        <v>95</v>
      </c>
      <c r="K47" s="38" t="s">
        <v>96</v>
      </c>
      <c r="L47" s="38" t="s">
        <v>97</v>
      </c>
      <c r="M47" s="38" t="s">
        <v>98</v>
      </c>
      <c r="N47" s="26"/>
      <c r="O47" s="26"/>
      <c r="P47" s="38"/>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spans="1:41" s="5" customFormat="1" ht="12" hidden="1" outlineLevel="1">
      <c r="A48" s="15"/>
      <c r="B48" s="52">
        <v>3.125</v>
      </c>
      <c r="C48" s="52">
        <v>2.75</v>
      </c>
      <c r="D48" s="52">
        <v>2.625</v>
      </c>
      <c r="E48" s="52">
        <v>2.875</v>
      </c>
      <c r="F48" s="52">
        <v>2.875</v>
      </c>
      <c r="G48" s="52">
        <v>2.4166666666666665</v>
      </c>
      <c r="H48" s="52" t="e">
        <v>#DIV/0!</v>
      </c>
      <c r="I48" s="52" t="e">
        <v>#DIV/0!</v>
      </c>
      <c r="J48" s="52" t="e">
        <v>#DIV/0!</v>
      </c>
      <c r="K48" s="52" t="e">
        <v>#DIV/0!</v>
      </c>
      <c r="L48" s="52" t="e">
        <v>#DIV/0!</v>
      </c>
      <c r="M48" s="52" t="e">
        <v>#DIV/0!</v>
      </c>
      <c r="N48" s="15"/>
      <c r="O48" s="15"/>
      <c r="P48" s="3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row>
    <row r="49" spans="1:41" s="5" customFormat="1" ht="12" hidden="1" outlineLevel="1">
      <c r="A49" s="15"/>
      <c r="B49" s="52"/>
      <c r="C49" s="52"/>
      <c r="D49" s="52"/>
      <c r="E49" s="52"/>
      <c r="F49" s="52"/>
      <c r="G49" s="52"/>
      <c r="H49" s="52"/>
      <c r="I49" s="52"/>
      <c r="J49" s="52"/>
      <c r="K49" s="52"/>
      <c r="L49" s="52"/>
      <c r="M49" s="15"/>
      <c r="N49" s="15"/>
      <c r="O49" s="15"/>
      <c r="P49" s="3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row>
    <row r="50" spans="1:41" s="5" customFormat="1" ht="12" collapsed="1">
      <c r="A50" s="15"/>
      <c r="B50" s="35"/>
      <c r="C50" s="35"/>
      <c r="D50" s="35"/>
      <c r="E50" s="17"/>
      <c r="F50" s="17"/>
      <c r="G50" s="15"/>
      <c r="H50" s="15"/>
      <c r="I50" s="15"/>
      <c r="J50" s="15"/>
      <c r="K50" s="15"/>
      <c r="L50" s="15"/>
      <c r="M50" s="15"/>
      <c r="N50" s="15"/>
      <c r="O50" s="15"/>
      <c r="P50" s="3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row>
    <row r="51" spans="1:41" s="5" customFormat="1" ht="15" customHeight="1">
      <c r="A51" s="15"/>
      <c r="B51" s="58" t="s">
        <v>108</v>
      </c>
      <c r="C51" s="58"/>
      <c r="D51" s="58"/>
      <c r="E51" s="58"/>
      <c r="F51" s="58"/>
      <c r="G51" s="58"/>
      <c r="H51" s="60"/>
      <c r="I51" s="60"/>
      <c r="J51" s="61"/>
      <c r="K51" s="61"/>
      <c r="L51" s="61"/>
      <c r="M51" s="61"/>
      <c r="N51" s="60"/>
      <c r="O51" s="60"/>
      <c r="P51" s="61"/>
      <c r="Q51" s="60"/>
      <c r="R51" s="60"/>
      <c r="S51" s="60"/>
      <c r="T51" s="15"/>
      <c r="U51" s="15"/>
      <c r="V51" s="15"/>
      <c r="W51" s="15"/>
      <c r="X51" s="15"/>
      <c r="Y51" s="15"/>
      <c r="Z51" s="15"/>
      <c r="AA51" s="15"/>
      <c r="AB51" s="15"/>
      <c r="AC51" s="15"/>
      <c r="AD51" s="15"/>
      <c r="AE51" s="15"/>
      <c r="AF51" s="15"/>
      <c r="AG51" s="15"/>
      <c r="AH51" s="15"/>
      <c r="AI51" s="15"/>
      <c r="AJ51" s="15"/>
      <c r="AK51" s="15"/>
      <c r="AL51" s="15"/>
      <c r="AM51" s="15"/>
      <c r="AN51" s="15"/>
      <c r="AO51" s="15"/>
    </row>
    <row r="52" spans="1:41" s="5" customFormat="1" ht="12" hidden="1" outlineLevel="1">
      <c r="A52" s="15"/>
      <c r="B52" s="35"/>
      <c r="C52" s="35"/>
      <c r="D52" s="35"/>
      <c r="E52" s="17"/>
      <c r="F52" s="17"/>
      <c r="G52" s="15"/>
      <c r="H52" s="15"/>
      <c r="I52" s="15"/>
      <c r="J52" s="35"/>
      <c r="K52" s="35"/>
      <c r="L52" s="35"/>
      <c r="M52" s="35"/>
      <c r="N52" s="15"/>
      <c r="O52" s="15"/>
      <c r="P52" s="3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row>
    <row r="53" spans="1:41" s="5" customFormat="1" ht="12" hidden="1" outlineLevel="1">
      <c r="A53" s="15"/>
      <c r="B53" s="35" t="s">
        <v>25</v>
      </c>
      <c r="C53" s="35" t="s">
        <v>145</v>
      </c>
      <c r="D53" s="35"/>
      <c r="E53" s="17"/>
      <c r="F53" s="17"/>
      <c r="G53" s="15"/>
      <c r="H53" s="15"/>
      <c r="I53" s="15"/>
      <c r="J53" s="35"/>
      <c r="K53" s="35"/>
      <c r="L53" s="35"/>
      <c r="M53" s="35"/>
      <c r="N53" s="15"/>
      <c r="O53" s="15"/>
      <c r="P53" s="3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row>
    <row r="54" spans="1:41" s="5" customFormat="1" ht="12" hidden="1" outlineLevel="1">
      <c r="A54" s="15"/>
      <c r="B54" s="35" t="s">
        <v>80</v>
      </c>
      <c r="C54" s="35" t="s">
        <v>99</v>
      </c>
      <c r="D54" s="35"/>
      <c r="E54" s="17"/>
      <c r="F54" s="17"/>
      <c r="G54" s="15"/>
      <c r="H54" s="15"/>
      <c r="I54" s="15"/>
      <c r="J54" s="35"/>
      <c r="K54" s="35"/>
      <c r="L54" s="35"/>
      <c r="M54" s="35"/>
      <c r="N54" s="15"/>
      <c r="O54" s="15"/>
      <c r="P54" s="3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row>
    <row r="55" spans="1:41" s="5" customFormat="1" ht="12" hidden="1" outlineLevel="1">
      <c r="A55" s="15"/>
      <c r="B55" s="35" t="s">
        <v>64</v>
      </c>
      <c r="C55" s="35" t="s">
        <v>99</v>
      </c>
      <c r="D55" s="35"/>
      <c r="E55" s="17"/>
      <c r="F55" s="17"/>
      <c r="G55" s="15"/>
      <c r="H55" s="15"/>
      <c r="I55" s="15"/>
      <c r="J55" s="35"/>
      <c r="K55" s="35"/>
      <c r="L55" s="35"/>
      <c r="M55" s="35"/>
      <c r="N55" s="15"/>
      <c r="O55" s="15"/>
      <c r="P55" s="3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row>
    <row r="56" spans="1:41" s="5" customFormat="1" ht="12" hidden="1" outlineLevel="1">
      <c r="A56" s="15"/>
      <c r="B56" s="35" t="s">
        <v>77</v>
      </c>
      <c r="C56" s="35" t="s">
        <v>99</v>
      </c>
      <c r="D56" s="35"/>
      <c r="E56" s="17"/>
      <c r="F56" s="17"/>
      <c r="G56" s="15"/>
      <c r="H56" s="15"/>
      <c r="I56" s="15"/>
      <c r="J56" s="35"/>
      <c r="K56" s="35"/>
      <c r="L56" s="35"/>
      <c r="M56" s="35"/>
      <c r="N56" s="15"/>
      <c r="O56" s="15"/>
      <c r="P56" s="3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row>
    <row r="57" spans="1:41" s="5" customFormat="1" ht="12" hidden="1" outlineLevel="1">
      <c r="A57" s="15"/>
      <c r="B57" s="35"/>
      <c r="C57" s="35"/>
      <c r="D57" s="35"/>
      <c r="E57" s="17"/>
      <c r="F57" s="17"/>
      <c r="G57" s="15"/>
      <c r="H57" s="15"/>
      <c r="I57" s="15"/>
      <c r="J57" s="35"/>
      <c r="K57" s="35"/>
      <c r="L57" s="35"/>
      <c r="M57" s="35"/>
      <c r="N57" s="15"/>
      <c r="O57" s="15"/>
      <c r="P57" s="3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row>
    <row r="58" spans="1:41" s="5" customFormat="1" ht="12" hidden="1" outlineLevel="1">
      <c r="A58" s="15"/>
      <c r="B58" s="35" t="s">
        <v>81</v>
      </c>
      <c r="C58" s="35" t="s">
        <v>87</v>
      </c>
      <c r="D58" s="35"/>
      <c r="E58" s="17"/>
      <c r="F58" s="17"/>
      <c r="G58" s="15"/>
      <c r="H58" s="15"/>
      <c r="I58" s="15"/>
      <c r="J58" s="35"/>
      <c r="K58" s="35"/>
      <c r="L58" s="35"/>
      <c r="M58" s="35"/>
      <c r="N58" s="35"/>
      <c r="O58" s="35"/>
      <c r="P58" s="3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row>
    <row r="59" spans="1:41" s="5" customFormat="1" ht="12" hidden="1" outlineLevel="1">
      <c r="A59" s="15"/>
      <c r="B59" s="53">
        <v>2019</v>
      </c>
      <c r="C59" s="52">
        <v>2</v>
      </c>
      <c r="D59" s="35"/>
      <c r="E59" s="17"/>
      <c r="F59" s="17"/>
      <c r="G59" s="15"/>
      <c r="H59" s="15"/>
      <c r="I59" s="15"/>
      <c r="J59" s="35"/>
      <c r="K59" s="35"/>
      <c r="L59" s="35"/>
      <c r="M59" s="35"/>
      <c r="N59" s="35"/>
      <c r="O59" s="35"/>
      <c r="P59" s="3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row>
    <row r="60" spans="1:41" s="5" customFormat="1" ht="12" hidden="1" outlineLevel="1">
      <c r="A60" s="15"/>
      <c r="B60" s="53">
        <v>2020</v>
      </c>
      <c r="C60" s="52">
        <v>2.875</v>
      </c>
      <c r="D60" s="35"/>
      <c r="E60" s="17"/>
      <c r="F60" s="17"/>
      <c r="G60" s="15"/>
      <c r="H60" s="15"/>
      <c r="I60" s="15"/>
      <c r="J60" s="35"/>
      <c r="K60" s="35"/>
      <c r="L60" s="35"/>
      <c r="M60" s="35"/>
      <c r="N60" s="35"/>
      <c r="O60" s="35"/>
      <c r="P60" s="3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row>
    <row r="61" spans="1:41" s="5" customFormat="1" ht="12" hidden="1" outlineLevel="1">
      <c r="A61" s="15"/>
      <c r="B61" s="53">
        <v>2021</v>
      </c>
      <c r="C61" s="52">
        <v>2.75</v>
      </c>
      <c r="D61" s="35"/>
      <c r="E61" s="17"/>
      <c r="F61" s="17"/>
      <c r="G61" s="15"/>
      <c r="H61" s="15"/>
      <c r="I61" s="15"/>
      <c r="J61" s="35"/>
      <c r="K61" s="35"/>
      <c r="L61" s="35"/>
      <c r="M61" s="35"/>
      <c r="N61" s="35"/>
      <c r="O61" s="35"/>
      <c r="P61" s="3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row>
    <row r="62" spans="1:41" s="5" customFormat="1" ht="12" hidden="1" outlineLevel="1">
      <c r="A62" s="15"/>
      <c r="B62" s="53" t="s">
        <v>82</v>
      </c>
      <c r="C62" s="52">
        <v>2.6875</v>
      </c>
      <c r="D62" s="35"/>
      <c r="E62" s="17"/>
      <c r="F62" s="17"/>
      <c r="G62" s="15"/>
      <c r="H62" s="15"/>
      <c r="I62" s="15"/>
      <c r="J62" s="35"/>
      <c r="K62" s="35"/>
      <c r="L62" s="35"/>
      <c r="M62" s="35"/>
      <c r="N62" s="35"/>
      <c r="O62" s="35"/>
      <c r="P62" s="3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row>
    <row r="63" spans="1:41" s="5" customFormat="1" hidden="1" outlineLevel="1">
      <c r="A63" s="15"/>
      <c r="B63" s="54"/>
      <c r="C63" s="54"/>
      <c r="D63" s="35"/>
      <c r="E63" s="17"/>
      <c r="F63" s="17"/>
      <c r="G63" s="15"/>
      <c r="H63" s="15"/>
      <c r="I63" s="15"/>
      <c r="J63" s="35"/>
      <c r="K63" s="35"/>
      <c r="L63" s="35"/>
      <c r="M63" s="35"/>
      <c r="N63" s="35"/>
      <c r="O63" s="35"/>
      <c r="P63" s="3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row>
    <row r="64" spans="1:41" s="5" customFormat="1" ht="3" customHeight="1" outlineLevel="1">
      <c r="A64" s="15"/>
      <c r="B64" s="35"/>
      <c r="C64" s="35"/>
      <c r="D64" s="35"/>
      <c r="E64" s="17"/>
      <c r="F64" s="17"/>
      <c r="G64" s="15"/>
      <c r="H64" s="35"/>
      <c r="I64" s="35"/>
      <c r="J64" s="35"/>
      <c r="K64" s="35"/>
      <c r="L64" s="35"/>
      <c r="M64" s="35"/>
      <c r="N64" s="35"/>
      <c r="O64" s="35"/>
      <c r="P64" s="3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row>
    <row r="65" spans="1:41" s="5" customFormat="1" ht="12">
      <c r="A65" s="15"/>
      <c r="B65" s="35"/>
      <c r="C65" s="35"/>
      <c r="D65" s="35"/>
      <c r="E65" s="17"/>
      <c r="F65" s="17"/>
      <c r="G65" s="15"/>
      <c r="H65" s="35"/>
      <c r="I65" s="35"/>
      <c r="J65" s="35"/>
      <c r="K65" s="35"/>
      <c r="L65" s="35"/>
      <c r="M65" s="35"/>
      <c r="N65" s="35"/>
      <c r="O65" s="35"/>
      <c r="P65" s="3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row>
    <row r="66" spans="1:41" s="5" customFormat="1" ht="15" customHeight="1">
      <c r="A66" s="15"/>
      <c r="B66" s="137" t="s">
        <v>109</v>
      </c>
      <c r="C66" s="58"/>
      <c r="D66" s="58"/>
      <c r="E66" s="58"/>
      <c r="F66" s="58"/>
      <c r="G66" s="58"/>
      <c r="H66" s="61"/>
      <c r="I66" s="61"/>
      <c r="J66" s="61"/>
      <c r="K66" s="60"/>
      <c r="L66" s="60"/>
      <c r="M66" s="60"/>
      <c r="N66" s="61"/>
      <c r="O66" s="61"/>
      <c r="P66" s="61"/>
      <c r="Q66" s="60"/>
      <c r="R66" s="60"/>
      <c r="S66" s="60"/>
      <c r="T66" s="15"/>
      <c r="U66" s="15"/>
      <c r="V66" s="15"/>
      <c r="W66" s="15"/>
      <c r="X66" s="15"/>
      <c r="Y66" s="15"/>
      <c r="Z66" s="15"/>
      <c r="AA66" s="15"/>
      <c r="AB66" s="15"/>
      <c r="AC66" s="15"/>
      <c r="AD66" s="15"/>
      <c r="AE66" s="15"/>
      <c r="AF66" s="15"/>
      <c r="AG66" s="15"/>
      <c r="AH66" s="15"/>
      <c r="AI66" s="15"/>
      <c r="AJ66" s="15"/>
      <c r="AK66" s="15"/>
      <c r="AL66" s="15"/>
      <c r="AM66" s="15"/>
      <c r="AN66" s="15"/>
      <c r="AO66" s="15"/>
    </row>
    <row r="67" spans="1:41" s="5" customFormat="1" ht="12" hidden="1" outlineLevel="1">
      <c r="A67" s="15"/>
      <c r="B67" s="35"/>
      <c r="C67" s="35"/>
      <c r="D67" s="35"/>
      <c r="E67" s="17"/>
      <c r="F67" s="17"/>
      <c r="G67" s="15"/>
      <c r="H67" s="35"/>
      <c r="I67" s="35"/>
      <c r="J67" s="35"/>
      <c r="K67" s="15"/>
      <c r="L67" s="15"/>
      <c r="M67" s="15"/>
      <c r="N67" s="35"/>
      <c r="O67" s="35"/>
      <c r="P67" s="3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row>
    <row r="68" spans="1:41" s="5" customFormat="1" ht="12" hidden="1" outlineLevel="1">
      <c r="A68" s="15"/>
      <c r="B68" s="35" t="s">
        <v>80</v>
      </c>
      <c r="C68" s="35" t="s">
        <v>99</v>
      </c>
      <c r="D68" s="35"/>
      <c r="E68" s="17"/>
      <c r="F68" s="17"/>
      <c r="G68" s="15"/>
      <c r="H68" s="35"/>
      <c r="I68" s="35"/>
      <c r="J68" s="35"/>
      <c r="K68" s="15"/>
      <c r="L68" s="15"/>
      <c r="M68" s="15"/>
      <c r="N68" s="35"/>
      <c r="O68" s="35"/>
      <c r="P68" s="3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row>
    <row r="69" spans="1:41" s="5" customFormat="1" ht="12" hidden="1" outlineLevel="1">
      <c r="A69" s="15"/>
      <c r="B69" s="35" t="s">
        <v>64</v>
      </c>
      <c r="C69" s="35" t="s">
        <v>99</v>
      </c>
      <c r="D69" s="35"/>
      <c r="E69" s="17"/>
      <c r="F69" s="17"/>
      <c r="G69" s="15"/>
      <c r="H69" s="35"/>
      <c r="I69" s="35"/>
      <c r="J69" s="35"/>
      <c r="K69" s="15"/>
      <c r="L69" s="15"/>
      <c r="M69" s="15"/>
      <c r="N69" s="35"/>
      <c r="O69" s="35"/>
      <c r="P69" s="3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row>
    <row r="70" spans="1:41" s="5" customFormat="1" ht="12" hidden="1" outlineLevel="1">
      <c r="A70" s="15"/>
      <c r="B70" s="35" t="s">
        <v>76</v>
      </c>
      <c r="C70" s="35" t="s">
        <v>99</v>
      </c>
      <c r="D70" s="35"/>
      <c r="E70" s="17"/>
      <c r="F70" s="17"/>
      <c r="G70" s="15"/>
      <c r="H70" s="35"/>
      <c r="I70" s="35"/>
      <c r="J70" s="35"/>
      <c r="K70" s="15"/>
      <c r="L70" s="15"/>
      <c r="M70" s="15"/>
      <c r="N70" s="35"/>
      <c r="O70" s="35"/>
      <c r="P70" s="3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row>
    <row r="71" spans="1:41" s="5" customFormat="1" ht="12" hidden="1" outlineLevel="1">
      <c r="A71" s="15"/>
      <c r="B71" s="35" t="s">
        <v>77</v>
      </c>
      <c r="C71" s="35" t="s">
        <v>99</v>
      </c>
      <c r="D71" s="35"/>
      <c r="E71" s="17"/>
      <c r="F71" s="17"/>
      <c r="G71" s="15"/>
      <c r="H71" s="35"/>
      <c r="I71" s="35"/>
      <c r="J71" s="35"/>
      <c r="K71" s="15"/>
      <c r="L71" s="15"/>
      <c r="M71" s="15"/>
      <c r="N71" s="35"/>
      <c r="O71" s="35"/>
      <c r="P71" s="3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row>
    <row r="72" spans="1:41" s="5" customFormat="1" ht="12" hidden="1" outlineLevel="1">
      <c r="A72" s="15"/>
      <c r="B72" s="35"/>
      <c r="C72" s="35"/>
      <c r="D72" s="35"/>
      <c r="E72" s="17"/>
      <c r="F72" s="17"/>
      <c r="G72" s="15"/>
      <c r="H72" s="35"/>
      <c r="I72" s="35"/>
      <c r="J72" s="35"/>
      <c r="K72" s="15"/>
      <c r="L72" s="15"/>
      <c r="M72" s="15"/>
      <c r="N72" s="35"/>
      <c r="O72" s="35"/>
      <c r="P72" s="3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row>
    <row r="73" spans="1:41" s="5" customFormat="1" ht="12" hidden="1" outlineLevel="1">
      <c r="A73" s="15"/>
      <c r="B73" s="35" t="s">
        <v>81</v>
      </c>
      <c r="C73" s="35" t="s">
        <v>87</v>
      </c>
      <c r="D73" s="15"/>
      <c r="E73" s="17"/>
      <c r="F73" s="17"/>
      <c r="G73" s="15"/>
      <c r="H73" s="15"/>
      <c r="I73" s="15"/>
      <c r="J73" s="15"/>
      <c r="K73" s="15"/>
      <c r="L73" s="15"/>
      <c r="M73" s="35"/>
      <c r="N73" s="35"/>
      <c r="O73" s="35"/>
      <c r="P73" s="35"/>
      <c r="Q73" s="35"/>
      <c r="R73" s="35"/>
      <c r="S73" s="35"/>
      <c r="T73" s="35"/>
      <c r="U73" s="35"/>
      <c r="V73" s="35"/>
      <c r="W73" s="35"/>
      <c r="X73" s="35"/>
      <c r="Y73" s="35"/>
      <c r="Z73" s="35"/>
      <c r="AA73" s="35"/>
      <c r="AB73" s="35"/>
      <c r="AC73" s="35"/>
      <c r="AD73" s="35"/>
      <c r="AE73" s="35"/>
      <c r="AF73" s="35"/>
      <c r="AG73" s="35"/>
      <c r="AH73" s="35"/>
      <c r="AI73" s="35"/>
      <c r="AJ73" s="35"/>
      <c r="AK73" s="35"/>
      <c r="AL73" s="15"/>
      <c r="AM73" s="15"/>
      <c r="AN73" s="15"/>
      <c r="AO73" s="15"/>
    </row>
    <row r="74" spans="1:41" s="5" customFormat="1" ht="12" hidden="1" outlineLevel="1">
      <c r="A74" s="15"/>
      <c r="B74" s="53" t="s">
        <v>28</v>
      </c>
      <c r="C74" s="52">
        <v>3.25</v>
      </c>
      <c r="D74" s="15"/>
      <c r="E74" s="17"/>
      <c r="F74" s="17"/>
      <c r="G74" s="15"/>
      <c r="H74" s="15"/>
      <c r="I74" s="15"/>
      <c r="J74" s="15"/>
      <c r="K74" s="15"/>
      <c r="L74" s="15"/>
      <c r="M74" s="35"/>
      <c r="N74" s="35"/>
      <c r="O74" s="35"/>
      <c r="P74" s="35"/>
      <c r="Q74" s="35"/>
      <c r="R74" s="35"/>
      <c r="S74" s="35"/>
      <c r="T74" s="35"/>
      <c r="U74" s="35"/>
      <c r="V74" s="35"/>
      <c r="W74" s="35"/>
      <c r="X74" s="35"/>
      <c r="Y74" s="35"/>
      <c r="Z74" s="35"/>
      <c r="AA74" s="35"/>
      <c r="AB74" s="35"/>
      <c r="AC74" s="35"/>
      <c r="AD74" s="35"/>
      <c r="AE74" s="35"/>
      <c r="AF74" s="35"/>
      <c r="AG74" s="35"/>
      <c r="AH74" s="35"/>
      <c r="AI74" s="35"/>
      <c r="AJ74" s="35"/>
      <c r="AK74" s="35"/>
      <c r="AL74" s="15"/>
      <c r="AM74" s="15"/>
      <c r="AN74" s="15"/>
      <c r="AO74" s="15"/>
    </row>
    <row r="75" spans="1:41" s="5" customFormat="1" ht="12" hidden="1" outlineLevel="1">
      <c r="A75" s="15"/>
      <c r="B75" s="53" t="s">
        <v>29</v>
      </c>
      <c r="C75" s="52">
        <v>1.9375</v>
      </c>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35"/>
      <c r="AI75" s="35"/>
      <c r="AJ75" s="35"/>
      <c r="AK75" s="35"/>
      <c r="AL75" s="15"/>
      <c r="AM75" s="15"/>
      <c r="AN75" s="15"/>
      <c r="AO75" s="15"/>
    </row>
    <row r="76" spans="1:41" s="5" customFormat="1" ht="12" hidden="1" outlineLevel="1">
      <c r="A76" s="15"/>
      <c r="B76" s="53" t="s">
        <v>30</v>
      </c>
      <c r="C76" s="52">
        <v>2.78125</v>
      </c>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15"/>
      <c r="AM76" s="15"/>
      <c r="AN76" s="15"/>
      <c r="AO76" s="15"/>
    </row>
    <row r="77" spans="1:41" s="5" customFormat="1" ht="12" hidden="1" outlineLevel="1">
      <c r="A77" s="15"/>
      <c r="B77" s="53" t="s">
        <v>82</v>
      </c>
      <c r="C77" s="52">
        <v>2.6875</v>
      </c>
      <c r="D77" s="35"/>
      <c r="E77" s="35"/>
      <c r="F77" s="35"/>
      <c r="G77" s="35"/>
      <c r="H77" s="15"/>
      <c r="I77" s="1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15"/>
      <c r="AM77" s="15"/>
      <c r="AN77" s="15"/>
      <c r="AO77" s="15"/>
    </row>
    <row r="78" spans="1:41" s="5" customFormat="1" hidden="1" outlineLevel="1">
      <c r="A78" s="15"/>
      <c r="B78" s="54"/>
      <c r="C78" s="54"/>
      <c r="D78" s="35"/>
      <c r="E78" s="35"/>
      <c r="F78" s="35"/>
      <c r="G78" s="35"/>
      <c r="H78" s="15"/>
      <c r="I78" s="1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35"/>
      <c r="AI78" s="35"/>
      <c r="AJ78" s="35"/>
      <c r="AK78" s="35"/>
      <c r="AL78" s="15"/>
      <c r="AM78" s="15"/>
      <c r="AN78" s="15"/>
      <c r="AO78" s="15"/>
    </row>
    <row r="79" spans="1:41" s="5" customFormat="1" hidden="1" outlineLevel="1">
      <c r="A79" s="15"/>
      <c r="B79" s="54"/>
      <c r="C79" s="54"/>
      <c r="D79" s="35"/>
      <c r="E79" s="35"/>
      <c r="F79" s="35"/>
      <c r="G79" s="35"/>
      <c r="H79" s="15"/>
      <c r="I79" s="1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35"/>
      <c r="AI79" s="35"/>
      <c r="AJ79" s="35"/>
      <c r="AK79" s="35"/>
      <c r="AL79" s="15"/>
      <c r="AM79" s="15"/>
      <c r="AN79" s="15"/>
      <c r="AO79" s="15"/>
    </row>
    <row r="80" spans="1:41" s="5" customFormat="1" hidden="1" outlineLevel="1">
      <c r="A80" s="15"/>
      <c r="B80" s="54"/>
      <c r="C80" s="54"/>
      <c r="D80" s="35"/>
      <c r="E80" s="35"/>
      <c r="F80" s="35"/>
      <c r="G80" s="35"/>
      <c r="H80" s="15"/>
      <c r="I80" s="1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35"/>
      <c r="AI80" s="35"/>
      <c r="AJ80" s="35"/>
      <c r="AK80" s="35"/>
      <c r="AL80" s="15"/>
      <c r="AM80" s="15"/>
      <c r="AN80" s="15"/>
      <c r="AO80" s="15"/>
    </row>
    <row r="81" spans="1:41" s="4" customFormat="1" hidden="1" outlineLevel="1">
      <c r="A81" s="18"/>
      <c r="B81" s="40"/>
      <c r="C81" s="40"/>
      <c r="D81" s="40"/>
      <c r="E81" s="40"/>
      <c r="F81" s="40"/>
      <c r="G81" s="40"/>
      <c r="H81" s="18"/>
      <c r="I81" s="18"/>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18"/>
      <c r="AM81" s="18"/>
      <c r="AN81" s="18"/>
      <c r="AO81" s="18"/>
    </row>
    <row r="82" spans="1:41" s="4" customFormat="1" collapsed="1">
      <c r="A82" s="18"/>
      <c r="B82" s="40"/>
      <c r="C82" s="40"/>
      <c r="D82" s="40"/>
      <c r="E82" s="40"/>
      <c r="F82" s="40"/>
      <c r="G82" s="40"/>
      <c r="H82" s="18"/>
      <c r="I82" s="18"/>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18"/>
      <c r="AM82" s="18"/>
      <c r="AN82" s="18"/>
      <c r="AO82" s="18"/>
    </row>
    <row r="83" spans="1:41" s="4" customFormat="1">
      <c r="A83" s="18"/>
      <c r="B83" s="40"/>
      <c r="C83" s="40"/>
      <c r="D83" s="40"/>
      <c r="E83" s="40"/>
      <c r="F83" s="40"/>
      <c r="G83" s="40"/>
      <c r="H83" s="18"/>
      <c r="I83" s="18"/>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18"/>
      <c r="AM83" s="18"/>
      <c r="AN83" s="18"/>
      <c r="AO83" s="18"/>
    </row>
    <row r="84" spans="1:41" s="4" customFormat="1">
      <c r="A84" s="18"/>
      <c r="B84" s="40"/>
      <c r="C84" s="40"/>
      <c r="D84" s="40"/>
      <c r="E84" s="40"/>
      <c r="F84" s="40"/>
      <c r="G84" s="40"/>
      <c r="H84" s="18"/>
      <c r="I84" s="18"/>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18"/>
      <c r="AM84" s="18"/>
      <c r="AN84" s="18"/>
      <c r="AO84" s="18"/>
    </row>
    <row r="85" spans="1:41" s="4" customFormat="1">
      <c r="A85" s="18"/>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18"/>
      <c r="AM85" s="18"/>
      <c r="AN85" s="18"/>
      <c r="AO85" s="18"/>
    </row>
    <row r="86" spans="1:41" s="4" customFormat="1">
      <c r="A86" s="18"/>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18"/>
      <c r="AM86" s="18"/>
      <c r="AN86" s="18"/>
      <c r="AO86" s="18"/>
    </row>
    <row r="87" spans="1:41">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c r="AB87" s="54"/>
      <c r="AC87" s="54"/>
      <c r="AD87" s="54"/>
      <c r="AE87" s="54"/>
      <c r="AF87" s="54"/>
      <c r="AG87" s="54"/>
      <c r="AH87" s="54"/>
      <c r="AI87" s="54"/>
      <c r="AJ87" s="54"/>
      <c r="AK87" s="54"/>
    </row>
    <row r="88" spans="1:41">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row>
    <row r="89" spans="1:41">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c r="AB89" s="54"/>
      <c r="AC89" s="54"/>
      <c r="AD89" s="54"/>
      <c r="AE89" s="54"/>
      <c r="AF89" s="54"/>
      <c r="AG89" s="54"/>
      <c r="AH89" s="54"/>
      <c r="AI89" s="54"/>
      <c r="AJ89" s="54"/>
      <c r="AK89" s="54"/>
    </row>
    <row r="90" spans="1:41">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row>
    <row r="91" spans="1:41">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c r="AB91" s="54"/>
      <c r="AC91" s="54"/>
      <c r="AD91" s="54"/>
      <c r="AE91" s="54"/>
      <c r="AF91" s="54"/>
      <c r="AG91" s="54"/>
      <c r="AH91" s="54"/>
      <c r="AI91" s="54"/>
      <c r="AJ91" s="54"/>
      <c r="AK91" s="54"/>
    </row>
    <row r="92" spans="1:41">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row>
    <row r="93" spans="1:41">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c r="AD93" s="54"/>
      <c r="AE93" s="54"/>
      <c r="AF93" s="54"/>
      <c r="AG93" s="54"/>
      <c r="AH93" s="54"/>
      <c r="AI93" s="54"/>
      <c r="AJ93" s="54"/>
      <c r="AK93" s="54"/>
    </row>
    <row r="94" spans="1:41">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row>
    <row r="95" spans="1:41">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c r="AD95" s="54"/>
      <c r="AE95" s="54"/>
      <c r="AF95" s="54"/>
      <c r="AG95" s="54"/>
      <c r="AH95" s="54"/>
      <c r="AI95" s="54"/>
      <c r="AJ95" s="54"/>
      <c r="AK95" s="54"/>
    </row>
    <row r="96" spans="1:41">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row>
    <row r="97" spans="2:37">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c r="AD97" s="54"/>
      <c r="AE97" s="54"/>
      <c r="AF97" s="54"/>
      <c r="AG97" s="54"/>
      <c r="AH97" s="54"/>
      <c r="AI97" s="54"/>
      <c r="AJ97" s="54"/>
      <c r="AK97" s="54"/>
    </row>
    <row r="98" spans="2:37">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row>
    <row r="99" spans="2:37">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c r="AD99" s="54"/>
      <c r="AE99" s="54"/>
      <c r="AF99" s="54"/>
      <c r="AG99" s="54"/>
      <c r="AH99" s="54"/>
      <c r="AI99" s="54"/>
      <c r="AJ99" s="54"/>
      <c r="AK99" s="54"/>
    </row>
    <row r="100" spans="2:37">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row>
    <row r="101" spans="2:37">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c r="AD101" s="54"/>
      <c r="AE101" s="54"/>
      <c r="AF101" s="54"/>
      <c r="AG101" s="54"/>
      <c r="AH101" s="54"/>
      <c r="AI101" s="54"/>
      <c r="AJ101" s="54"/>
      <c r="AK101" s="54"/>
    </row>
    <row r="102" spans="2:37">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c r="AD102" s="54"/>
      <c r="AE102" s="54"/>
      <c r="AF102" s="54"/>
      <c r="AG102" s="54"/>
      <c r="AH102" s="54"/>
      <c r="AI102" s="54"/>
      <c r="AJ102" s="54"/>
      <c r="AK102" s="54"/>
    </row>
    <row r="103" spans="2:37">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c r="AD103" s="54"/>
      <c r="AE103" s="54"/>
      <c r="AF103" s="54"/>
      <c r="AG103" s="54"/>
      <c r="AH103" s="54"/>
      <c r="AI103" s="54"/>
      <c r="AJ103" s="54"/>
      <c r="AK103" s="54"/>
    </row>
    <row r="104" spans="2:37">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c r="AD104" s="54"/>
      <c r="AE104" s="54"/>
      <c r="AF104" s="54"/>
      <c r="AG104" s="54"/>
      <c r="AH104" s="54"/>
      <c r="AI104" s="54"/>
      <c r="AJ104" s="54"/>
      <c r="AK104" s="54"/>
    </row>
    <row r="105" spans="2:37">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c r="AD105" s="54"/>
      <c r="AE105" s="54"/>
      <c r="AF105" s="54"/>
      <c r="AG105" s="54"/>
      <c r="AH105" s="54"/>
      <c r="AI105" s="54"/>
      <c r="AJ105" s="54"/>
      <c r="AK105" s="54"/>
    </row>
    <row r="106" spans="2:37">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c r="AD106" s="54"/>
      <c r="AE106" s="54"/>
      <c r="AF106" s="54"/>
      <c r="AG106" s="54"/>
      <c r="AH106" s="54"/>
      <c r="AI106" s="54"/>
      <c r="AJ106" s="54"/>
      <c r="AK106" s="54"/>
    </row>
    <row r="107" spans="2:37">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c r="AD107" s="54"/>
      <c r="AE107" s="54"/>
      <c r="AF107" s="54"/>
      <c r="AG107" s="54"/>
      <c r="AH107" s="54"/>
      <c r="AI107" s="54"/>
      <c r="AJ107" s="54"/>
      <c r="AK107" s="54"/>
    </row>
    <row r="108" spans="2:37">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row>
    <row r="109" spans="2:37">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row>
    <row r="110" spans="2:37">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row>
    <row r="111" spans="2:37">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row>
    <row r="112" spans="2:37">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c r="AD112" s="54"/>
      <c r="AE112" s="54"/>
      <c r="AF112" s="54"/>
      <c r="AG112" s="54"/>
      <c r="AH112" s="54"/>
      <c r="AI112" s="54"/>
      <c r="AJ112" s="54"/>
      <c r="AK112" s="54"/>
    </row>
    <row r="113" spans="2:37">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c r="AD113" s="54"/>
      <c r="AE113" s="54"/>
      <c r="AF113" s="54"/>
      <c r="AG113" s="54"/>
      <c r="AH113" s="54"/>
      <c r="AI113" s="54"/>
      <c r="AJ113" s="54"/>
      <c r="AK113" s="54"/>
    </row>
    <row r="114" spans="2:37">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row>
    <row r="115" spans="2:37">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row>
  </sheetData>
  <mergeCells count="1">
    <mergeCell ref="B2:P3"/>
  </mergeCells>
  <hyperlinks>
    <hyperlink ref="B2:J3" r:id="rId4" display="Want to Level Up Your Supplier Assessments? Click Here to Talk!" xr:uid="{A88279E3-EC59-C445-BCAD-FAC4FEE0BB83}"/>
  </hyperlinks>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2EAEB-4B77-4C5D-BB23-4AE8C513EEE5}">
  <sheetPr>
    <tabColor rgb="FFF7F2EA"/>
  </sheetPr>
  <dimension ref="A1:AH26"/>
  <sheetViews>
    <sheetView showGridLines="0" zoomScale="160" zoomScaleNormal="160" workbookViewId="0">
      <pane ySplit="12" topLeftCell="A13" activePane="bottomLeft" state="frozen"/>
      <selection pane="bottomLeft" activeCell="B2" sqref="B2:J3"/>
    </sheetView>
  </sheetViews>
  <sheetFormatPr baseColWidth="10" defaultColWidth="8.6640625" defaultRowHeight="14" outlineLevelCol="1"/>
  <cols>
    <col min="1" max="1" width="2.1640625" style="27" customWidth="1"/>
    <col min="2" max="2" width="19.83203125" style="28" customWidth="1"/>
    <col min="3" max="3" width="7.83203125" style="28" hidden="1" customWidth="1" outlineLevel="1"/>
    <col min="4" max="4" width="11" style="28" hidden="1" customWidth="1" outlineLevel="1"/>
    <col min="5" max="5" width="31" style="41" customWidth="1" collapsed="1"/>
    <col min="6" max="6" width="14.33203125" style="28" bestFit="1" customWidth="1"/>
    <col min="7" max="7" width="10.83203125" style="27" customWidth="1"/>
    <col min="8" max="8" width="19.33203125" style="27" customWidth="1"/>
    <col min="9" max="34" width="8.6640625" style="27"/>
    <col min="35" max="16384" width="8.6640625" style="1"/>
  </cols>
  <sheetData>
    <row r="1" spans="1:34" s="5" customFormat="1" ht="12">
      <c r="A1" s="15"/>
      <c r="B1" s="16"/>
      <c r="C1" s="16"/>
      <c r="D1" s="16"/>
      <c r="E1" s="31"/>
      <c r="F1" s="16"/>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4" customFormat="1">
      <c r="A2" s="18"/>
      <c r="B2" s="143" t="s">
        <v>146</v>
      </c>
      <c r="C2" s="143"/>
      <c r="D2" s="143"/>
      <c r="E2" s="143"/>
      <c r="F2" s="143"/>
      <c r="G2" s="143"/>
      <c r="H2" s="143"/>
      <c r="I2" s="143"/>
      <c r="J2" s="143"/>
      <c r="K2" s="18"/>
      <c r="L2" s="18"/>
      <c r="M2" s="18"/>
      <c r="N2" s="18"/>
      <c r="O2" s="18"/>
      <c r="P2" s="18"/>
      <c r="Q2" s="18"/>
      <c r="R2" s="18"/>
      <c r="S2" s="18"/>
      <c r="T2" s="18"/>
      <c r="U2" s="18"/>
      <c r="V2" s="18"/>
      <c r="W2" s="18"/>
      <c r="X2" s="18"/>
      <c r="Y2" s="18"/>
      <c r="Z2" s="18"/>
      <c r="AA2" s="18"/>
      <c r="AB2" s="18"/>
      <c r="AC2" s="18"/>
      <c r="AD2" s="18"/>
      <c r="AE2" s="18"/>
      <c r="AF2" s="18"/>
      <c r="AG2" s="18"/>
      <c r="AH2" s="18"/>
    </row>
    <row r="3" spans="1:34" s="4" customFormat="1">
      <c r="A3" s="18"/>
      <c r="B3" s="143"/>
      <c r="C3" s="143"/>
      <c r="D3" s="143"/>
      <c r="E3" s="143"/>
      <c r="F3" s="143"/>
      <c r="G3" s="143"/>
      <c r="H3" s="143"/>
      <c r="I3" s="143"/>
      <c r="J3" s="143"/>
      <c r="K3" s="18"/>
      <c r="L3" s="18"/>
      <c r="M3" s="18"/>
      <c r="N3" s="18"/>
      <c r="O3" s="18"/>
      <c r="P3" s="18"/>
      <c r="Q3" s="18"/>
      <c r="R3" s="18"/>
      <c r="S3" s="18"/>
      <c r="T3" s="18"/>
      <c r="U3" s="18"/>
      <c r="V3" s="18"/>
      <c r="W3" s="18"/>
      <c r="X3" s="18"/>
      <c r="Y3" s="18"/>
      <c r="Z3" s="18"/>
      <c r="AA3" s="18"/>
      <c r="AB3" s="18"/>
      <c r="AC3" s="18"/>
      <c r="AD3" s="18"/>
      <c r="AE3" s="18"/>
      <c r="AF3" s="18"/>
      <c r="AG3" s="18"/>
      <c r="AH3" s="18"/>
    </row>
    <row r="4" spans="1:34" s="4" customFormat="1">
      <c r="A4" s="18"/>
      <c r="B4" s="21"/>
      <c r="C4" s="21"/>
      <c r="D4" s="21"/>
      <c r="E4" s="32"/>
      <c r="F4" s="21"/>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row>
    <row r="5" spans="1:34" s="4" customFormat="1" ht="15">
      <c r="A5" s="18"/>
      <c r="B5" s="12" t="s">
        <v>79</v>
      </c>
      <c r="C5" s="12"/>
      <c r="D5" s="12"/>
      <c r="E5" s="42"/>
      <c r="F5" s="12"/>
      <c r="G5" s="13"/>
      <c r="H5" s="13"/>
      <c r="I5" s="22"/>
      <c r="J5" s="22"/>
      <c r="K5" s="18"/>
      <c r="L5" s="18"/>
      <c r="M5" s="18"/>
      <c r="N5" s="18"/>
      <c r="O5" s="18"/>
      <c r="P5" s="18"/>
      <c r="Q5" s="18"/>
      <c r="R5" s="18"/>
      <c r="S5" s="18"/>
      <c r="T5" s="18"/>
      <c r="U5" s="18"/>
      <c r="V5" s="18"/>
      <c r="W5" s="18"/>
      <c r="X5" s="18"/>
      <c r="Y5" s="18"/>
      <c r="Z5" s="18"/>
      <c r="AA5" s="18"/>
      <c r="AB5" s="18"/>
      <c r="AC5" s="18"/>
      <c r="AD5" s="18"/>
      <c r="AE5" s="18"/>
      <c r="AF5" s="18"/>
      <c r="AG5" s="18"/>
      <c r="AH5" s="18"/>
    </row>
    <row r="6" spans="1:34" s="4" customFormat="1" ht="15" thickBot="1">
      <c r="A6" s="18"/>
      <c r="B6" s="16"/>
      <c r="C6" s="16"/>
      <c r="D6" s="16"/>
      <c r="E6" s="31"/>
      <c r="F6" s="16"/>
      <c r="G6" s="15"/>
      <c r="H6" s="15"/>
      <c r="I6" s="15"/>
      <c r="J6" s="18"/>
      <c r="K6" s="18"/>
      <c r="L6" s="18"/>
      <c r="M6" s="18"/>
      <c r="N6" s="18"/>
      <c r="O6" s="18"/>
      <c r="P6" s="18"/>
      <c r="Q6" s="18"/>
      <c r="R6" s="18"/>
      <c r="S6" s="18"/>
      <c r="T6" s="18"/>
      <c r="U6" s="18"/>
      <c r="V6" s="18"/>
      <c r="W6" s="18"/>
      <c r="X6" s="18"/>
      <c r="Y6" s="18"/>
      <c r="Z6" s="18"/>
      <c r="AA6" s="18"/>
      <c r="AB6" s="18"/>
      <c r="AC6" s="18"/>
      <c r="AD6" s="18"/>
      <c r="AE6" s="18"/>
      <c r="AF6" s="18"/>
      <c r="AG6" s="18"/>
      <c r="AH6" s="18"/>
    </row>
    <row r="7" spans="1:34" s="4" customFormat="1" ht="15" thickBot="1">
      <c r="A7" s="18"/>
      <c r="B7" s="16" t="s">
        <v>25</v>
      </c>
      <c r="C7" s="16"/>
      <c r="D7" s="16"/>
      <c r="E7" s="46"/>
      <c r="F7" s="15"/>
      <c r="G7" s="15"/>
      <c r="H7" s="15"/>
      <c r="I7" s="15"/>
      <c r="J7" s="18"/>
      <c r="K7" s="18"/>
      <c r="L7" s="18"/>
      <c r="M7" s="18"/>
      <c r="N7" s="18"/>
      <c r="O7" s="18"/>
      <c r="P7" s="18"/>
      <c r="Q7" s="18"/>
      <c r="R7" s="18"/>
      <c r="S7" s="18"/>
      <c r="T7" s="18"/>
      <c r="U7" s="18"/>
      <c r="V7" s="18"/>
      <c r="W7" s="18"/>
      <c r="X7" s="18"/>
      <c r="Y7" s="18"/>
      <c r="Z7" s="18"/>
      <c r="AA7" s="18"/>
      <c r="AB7" s="18"/>
      <c r="AC7" s="18"/>
      <c r="AD7" s="18"/>
      <c r="AE7" s="18"/>
      <c r="AF7" s="18"/>
      <c r="AG7" s="18"/>
      <c r="AH7" s="18"/>
    </row>
    <row r="8" spans="1:34" s="4" customFormat="1" ht="15" thickBot="1">
      <c r="A8" s="18"/>
      <c r="B8" s="16" t="s">
        <v>80</v>
      </c>
      <c r="C8" s="16"/>
      <c r="D8" s="16"/>
      <c r="E8" s="46"/>
      <c r="F8" s="15"/>
      <c r="G8" s="15"/>
      <c r="H8" s="15"/>
      <c r="I8" s="15"/>
      <c r="J8" s="18"/>
      <c r="K8" s="18"/>
      <c r="L8" s="18"/>
      <c r="M8" s="18"/>
      <c r="N8" s="18"/>
      <c r="O8" s="18"/>
      <c r="P8" s="18"/>
      <c r="Q8" s="18"/>
      <c r="R8" s="18"/>
      <c r="S8" s="18"/>
      <c r="T8" s="18"/>
      <c r="U8" s="18"/>
      <c r="V8" s="18"/>
      <c r="W8" s="18"/>
      <c r="X8" s="18"/>
      <c r="Y8" s="18"/>
      <c r="Z8" s="18"/>
      <c r="AA8" s="18"/>
      <c r="AB8" s="18"/>
      <c r="AC8" s="18"/>
      <c r="AD8" s="18"/>
      <c r="AE8" s="18"/>
      <c r="AF8" s="18"/>
      <c r="AG8" s="18"/>
      <c r="AH8" s="18"/>
    </row>
    <row r="9" spans="1:34" s="4" customFormat="1" ht="15" thickBot="1">
      <c r="A9" s="18"/>
      <c r="B9" s="16" t="s">
        <v>64</v>
      </c>
      <c r="C9" s="16"/>
      <c r="D9" s="16"/>
      <c r="E9" s="46"/>
      <c r="F9" s="15"/>
      <c r="G9" s="15"/>
      <c r="H9" s="15"/>
      <c r="I9" s="15"/>
      <c r="J9" s="18"/>
      <c r="K9" s="18"/>
      <c r="L9" s="18"/>
      <c r="M9" s="18"/>
      <c r="N9" s="18"/>
      <c r="O9" s="18"/>
      <c r="P9" s="18"/>
      <c r="Q9" s="18"/>
      <c r="R9" s="18"/>
      <c r="S9" s="18"/>
      <c r="T9" s="18"/>
      <c r="U9" s="18"/>
      <c r="V9" s="18"/>
      <c r="W9" s="18"/>
      <c r="X9" s="18"/>
      <c r="Y9" s="18"/>
      <c r="Z9" s="18"/>
      <c r="AA9" s="18"/>
      <c r="AB9" s="18"/>
      <c r="AC9" s="18"/>
      <c r="AD9" s="18"/>
      <c r="AE9" s="18"/>
      <c r="AF9" s="18"/>
      <c r="AG9" s="18"/>
      <c r="AH9" s="18"/>
    </row>
    <row r="10" spans="1:34" s="4" customFormat="1" ht="15" thickBot="1">
      <c r="A10" s="18"/>
      <c r="B10" s="16" t="s">
        <v>66</v>
      </c>
      <c r="C10" s="16"/>
      <c r="D10" s="16"/>
      <c r="E10" s="47"/>
      <c r="F10" s="15"/>
      <c r="G10" s="15"/>
      <c r="H10" s="15"/>
      <c r="I10" s="15"/>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row>
    <row r="11" spans="1:34" s="4" customFormat="1">
      <c r="A11" s="18"/>
      <c r="B11" s="16"/>
      <c r="C11" s="16"/>
      <c r="D11" s="16"/>
      <c r="E11" s="31"/>
      <c r="F11" s="16"/>
      <c r="G11" s="15"/>
      <c r="H11" s="15"/>
      <c r="I11" s="15"/>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row>
    <row r="12" spans="1:34" s="8" customFormat="1" ht="26">
      <c r="A12" s="26"/>
      <c r="B12" s="43" t="s">
        <v>47</v>
      </c>
      <c r="C12" s="44" t="s">
        <v>50</v>
      </c>
      <c r="D12" s="45" t="s">
        <v>39</v>
      </c>
      <c r="E12" s="43" t="s">
        <v>7</v>
      </c>
      <c r="F12" s="43" t="s">
        <v>49</v>
      </c>
      <c r="G12" s="43" t="s">
        <v>48</v>
      </c>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row>
    <row r="13" spans="1:34" s="5" customFormat="1" ht="26">
      <c r="A13" s="15"/>
      <c r="B13" s="35" t="s">
        <v>11</v>
      </c>
      <c r="C13" s="36">
        <v>1</v>
      </c>
      <c r="D13" s="37" t="str">
        <f t="shared" ref="D13:D25" si="0">+B13&amp; " ["&amp;C13&amp;"]"</f>
        <v>Overall [1]</v>
      </c>
      <c r="E13" s="38" t="s">
        <v>9</v>
      </c>
      <c r="F13" s="35" t="s">
        <v>10</v>
      </c>
      <c r="G13" s="39"/>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row>
    <row r="14" spans="1:34" s="5" customFormat="1" ht="26">
      <c r="A14" s="15"/>
      <c r="B14" s="35" t="s">
        <v>11</v>
      </c>
      <c r="C14" s="36">
        <v>2</v>
      </c>
      <c r="D14" s="37" t="str">
        <f t="shared" si="0"/>
        <v>Overall [2]</v>
      </c>
      <c r="E14" s="38" t="s">
        <v>23</v>
      </c>
      <c r="F14" s="35" t="s">
        <v>24</v>
      </c>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row>
    <row r="15" spans="1:34" s="5" customFormat="1" ht="39">
      <c r="A15" s="15"/>
      <c r="B15" s="35" t="s">
        <v>40</v>
      </c>
      <c r="C15" s="36">
        <v>3</v>
      </c>
      <c r="D15" s="37" t="str">
        <f t="shared" si="0"/>
        <v>Price &amp; Cost [3]</v>
      </c>
      <c r="E15" s="38" t="s">
        <v>14</v>
      </c>
      <c r="F15" s="35" t="s">
        <v>10</v>
      </c>
      <c r="G15" s="39"/>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row>
    <row r="16" spans="1:34" s="5" customFormat="1" ht="39">
      <c r="A16" s="15"/>
      <c r="B16" s="35" t="s">
        <v>13</v>
      </c>
      <c r="C16" s="36">
        <v>4</v>
      </c>
      <c r="D16" s="37" t="str">
        <f t="shared" si="0"/>
        <v>Quality [4]</v>
      </c>
      <c r="E16" s="38" t="s">
        <v>12</v>
      </c>
      <c r="F16" s="35" t="s">
        <v>10</v>
      </c>
      <c r="G16" s="39"/>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row r="17" spans="1:34" s="5" customFormat="1" ht="39">
      <c r="A17" s="15"/>
      <c r="B17" s="35" t="s">
        <v>13</v>
      </c>
      <c r="C17" s="36">
        <v>5</v>
      </c>
      <c r="D17" s="37" t="str">
        <f t="shared" si="0"/>
        <v>Quality [5]</v>
      </c>
      <c r="E17" s="38" t="s">
        <v>17</v>
      </c>
      <c r="F17" s="35" t="s">
        <v>41</v>
      </c>
      <c r="G17" s="39"/>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row>
    <row r="18" spans="1:34" s="5" customFormat="1" ht="26">
      <c r="A18" s="15"/>
      <c r="B18" s="35" t="s">
        <v>13</v>
      </c>
      <c r="C18" s="36">
        <v>6</v>
      </c>
      <c r="D18" s="37" t="str">
        <f t="shared" si="0"/>
        <v>Quality [6]</v>
      </c>
      <c r="E18" s="38" t="s">
        <v>18</v>
      </c>
      <c r="F18" s="35" t="s">
        <v>41</v>
      </c>
      <c r="G18" s="39"/>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row>
    <row r="19" spans="1:34" s="5" customFormat="1" ht="26">
      <c r="A19" s="15"/>
      <c r="B19" s="35" t="s">
        <v>51</v>
      </c>
      <c r="C19" s="36">
        <v>7</v>
      </c>
      <c r="D19" s="37" t="str">
        <f t="shared" si="0"/>
        <v>Service, Delivery &amp; Quantity [7]</v>
      </c>
      <c r="E19" s="38" t="s">
        <v>16</v>
      </c>
      <c r="F19" s="35" t="s">
        <v>10</v>
      </c>
      <c r="G19" s="39"/>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s="5" customFormat="1" ht="26">
      <c r="A20" s="15"/>
      <c r="B20" s="35" t="s">
        <v>51</v>
      </c>
      <c r="C20" s="36">
        <v>8</v>
      </c>
      <c r="D20" s="37" t="str">
        <f t="shared" si="0"/>
        <v>Service, Delivery &amp; Quantity [8]</v>
      </c>
      <c r="E20" s="38" t="s">
        <v>19</v>
      </c>
      <c r="F20" s="35" t="s">
        <v>41</v>
      </c>
      <c r="G20" s="39"/>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row>
    <row r="21" spans="1:34" s="5" customFormat="1" ht="39">
      <c r="A21" s="15"/>
      <c r="B21" s="35" t="s">
        <v>51</v>
      </c>
      <c r="C21" s="36">
        <v>9</v>
      </c>
      <c r="D21" s="37" t="str">
        <f t="shared" si="0"/>
        <v>Service, Delivery &amp; Quantity [9]</v>
      </c>
      <c r="E21" s="38" t="s">
        <v>20</v>
      </c>
      <c r="F21" s="35" t="s">
        <v>41</v>
      </c>
      <c r="G21" s="39"/>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row>
    <row r="22" spans="1:34" s="5" customFormat="1" ht="26">
      <c r="A22" s="15"/>
      <c r="B22" s="35" t="s">
        <v>52</v>
      </c>
      <c r="C22" s="36">
        <v>10</v>
      </c>
      <c r="D22" s="37" t="str">
        <f t="shared" si="0"/>
        <v>Communication [10]</v>
      </c>
      <c r="E22" s="38" t="s">
        <v>15</v>
      </c>
      <c r="F22" s="35" t="s">
        <v>10</v>
      </c>
      <c r="G22" s="39"/>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row>
    <row r="23" spans="1:34" s="5" customFormat="1" ht="26">
      <c r="A23" s="15"/>
      <c r="B23" s="35" t="s">
        <v>37</v>
      </c>
      <c r="C23" s="36">
        <v>11</v>
      </c>
      <c r="D23" s="37" t="str">
        <f t="shared" si="0"/>
        <v>Compliance [11]</v>
      </c>
      <c r="E23" s="38" t="s">
        <v>21</v>
      </c>
      <c r="F23" s="35" t="s">
        <v>10</v>
      </c>
      <c r="G23" s="39"/>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row>
    <row r="24" spans="1:34" s="5" customFormat="1" ht="26">
      <c r="A24" s="15"/>
      <c r="B24" s="35" t="s">
        <v>37</v>
      </c>
      <c r="C24" s="36">
        <v>12</v>
      </c>
      <c r="D24" s="37" t="str">
        <f t="shared" si="0"/>
        <v>Compliance [12]</v>
      </c>
      <c r="E24" s="38" t="s">
        <v>22</v>
      </c>
      <c r="F24" s="35" t="s">
        <v>10</v>
      </c>
      <c r="G24" s="39"/>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row>
    <row r="25" spans="1:34" s="5" customFormat="1" ht="26">
      <c r="A25" s="15"/>
      <c r="B25" s="35" t="s">
        <v>37</v>
      </c>
      <c r="C25" s="36">
        <v>13</v>
      </c>
      <c r="D25" s="37" t="str">
        <f t="shared" si="0"/>
        <v>Compliance [13]</v>
      </c>
      <c r="E25" s="38" t="s">
        <v>53</v>
      </c>
      <c r="F25" s="35" t="s">
        <v>10</v>
      </c>
      <c r="G25" s="39"/>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row>
    <row r="26" spans="1:34" s="4" customFormat="1">
      <c r="A26" s="18"/>
      <c r="B26" s="21"/>
      <c r="C26" s="21"/>
      <c r="D26" s="21"/>
      <c r="E26" s="32"/>
      <c r="F26" s="21"/>
      <c r="G26" s="40"/>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row>
  </sheetData>
  <mergeCells count="1">
    <mergeCell ref="B2:J3"/>
  </mergeCells>
  <hyperlinks>
    <hyperlink ref="B2:J3" r:id="rId1" display="Want to Level Up Your Supplier Assessments? Click Here to Talk!" xr:uid="{A78E4B30-EEDA-0648-9EDF-FBEBA9B18567}"/>
  </hyperlinks>
  <pageMargins left="0.7" right="0.7" top="0.75" bottom="0.75" header="0.3" footer="0.3"/>
  <pageSetup orientation="portrait" r:id="rId2"/>
  <drawing r:id="rId3"/>
  <tableParts count="1">
    <tablePart r:id="rId4"/>
  </tableParts>
  <extLst>
    <ext xmlns:x14="http://schemas.microsoft.com/office/spreadsheetml/2009/9/main" uri="{CCE6A557-97BC-4b89-ADB6-D9C93CAAB3DF}">
      <x14:dataValidations xmlns:xm="http://schemas.microsoft.com/office/excel/2006/main" count="3">
        <x14:dataValidation type="list" allowBlank="1" showInputMessage="1" showErrorMessage="1" xr:uid="{BD563CF9-27D2-49F1-88E9-3CEDA4AA6DF0}">
          <x14:formula1>
            <xm:f>Parameters!$B$8:$B$12</xm:f>
          </x14:formula1>
          <xm:sqref>G19 G22:G25 G13 G15:G16</xm:sqref>
        </x14:dataValidation>
        <x14:dataValidation type="list" allowBlank="1" showInputMessage="1" showErrorMessage="1" xr:uid="{28F31731-6BF0-4E46-980E-DFA45F62C47B}">
          <x14:formula1>
            <xm:f>Parameters!$D$8:$D$12</xm:f>
          </x14:formula1>
          <xm:sqref>G17:G18 G20:G22</xm:sqref>
        </x14:dataValidation>
        <x14:dataValidation type="list" allowBlank="1" showInputMessage="1" showErrorMessage="1" xr:uid="{21F178EA-18CD-4150-96F4-67AAF24A083F}">
          <x14:formula1>
            <xm:f>Parameters!$F$8:$F$19</xm:f>
          </x14:formula1>
          <xm:sqref>B13:B25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3909E-9A74-4C66-A2B1-A0267E81B1C0}">
  <sheetPr>
    <tabColor rgb="FF323232"/>
  </sheetPr>
  <dimension ref="A1:BG21"/>
  <sheetViews>
    <sheetView showGridLines="0" zoomScale="143" zoomScaleNormal="85" workbookViewId="0">
      <pane ySplit="5" topLeftCell="A6" activePane="bottomLeft" state="frozen"/>
      <selection pane="bottomLeft" activeCell="B2" sqref="B2:J3"/>
    </sheetView>
  </sheetViews>
  <sheetFormatPr baseColWidth="10" defaultColWidth="8.6640625" defaultRowHeight="14"/>
  <cols>
    <col min="1" max="1" width="2.1640625" style="27" customWidth="1"/>
    <col min="2" max="2" width="11" style="28" customWidth="1"/>
    <col min="3" max="3" width="1.5" style="27" customWidth="1"/>
    <col min="4" max="4" width="10.1640625" style="28" customWidth="1"/>
    <col min="5" max="5" width="1.5" style="27" customWidth="1"/>
    <col min="6" max="6" width="22.5" style="28" customWidth="1"/>
    <col min="7" max="7" width="1.5" style="27" customWidth="1"/>
    <col min="8" max="8" width="13.6640625" style="30" customWidth="1"/>
    <col min="9" max="9" width="12.83203125" style="30" customWidth="1"/>
    <col min="10" max="10" width="11.5" style="30" customWidth="1"/>
    <col min="11" max="59" width="8.6640625" style="27"/>
    <col min="60" max="16384" width="8.6640625" style="1"/>
  </cols>
  <sheetData>
    <row r="1" spans="1:59" s="5" customFormat="1" ht="12">
      <c r="A1" s="15"/>
      <c r="B1" s="16"/>
      <c r="C1" s="15"/>
      <c r="D1" s="16"/>
      <c r="E1" s="15"/>
      <c r="F1" s="16"/>
      <c r="G1" s="15"/>
      <c r="H1" s="17"/>
      <c r="I1" s="17"/>
      <c r="J1" s="17"/>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row>
    <row r="2" spans="1:59" s="4" customFormat="1">
      <c r="A2" s="18"/>
      <c r="B2" s="142" t="s">
        <v>146</v>
      </c>
      <c r="C2" s="142"/>
      <c r="D2" s="142"/>
      <c r="E2" s="142"/>
      <c r="F2" s="142"/>
      <c r="G2" s="142"/>
      <c r="H2" s="142"/>
      <c r="I2" s="142"/>
      <c r="J2" s="142"/>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row>
    <row r="3" spans="1:59" s="4" customFormat="1">
      <c r="A3" s="18"/>
      <c r="B3" s="142"/>
      <c r="C3" s="142"/>
      <c r="D3" s="142"/>
      <c r="E3" s="142"/>
      <c r="F3" s="142"/>
      <c r="G3" s="142"/>
      <c r="H3" s="142"/>
      <c r="I3" s="142"/>
      <c r="J3" s="142"/>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row>
    <row r="4" spans="1:59" s="4" customFormat="1">
      <c r="A4" s="18"/>
      <c r="B4" s="21"/>
      <c r="C4" s="18"/>
      <c r="D4" s="21"/>
      <c r="E4" s="18"/>
      <c r="F4" s="21"/>
      <c r="G4" s="18"/>
      <c r="H4" s="19"/>
      <c r="I4" s="19"/>
      <c r="J4" s="19"/>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row>
    <row r="5" spans="1:59" s="4" customFormat="1" ht="15">
      <c r="A5" s="18"/>
      <c r="B5" s="12" t="s">
        <v>73</v>
      </c>
      <c r="C5" s="13"/>
      <c r="D5" s="12"/>
      <c r="E5" s="13"/>
      <c r="F5" s="12"/>
      <c r="G5" s="13"/>
      <c r="H5" s="14"/>
      <c r="I5" s="14"/>
      <c r="J5" s="14"/>
      <c r="K5" s="22"/>
      <c r="L5" s="22"/>
      <c r="M5" s="22"/>
      <c r="N5" s="22"/>
      <c r="O5" s="22"/>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row>
    <row r="6" spans="1:59" s="4" customFormat="1">
      <c r="A6" s="18"/>
      <c r="B6" s="16"/>
      <c r="C6" s="15"/>
      <c r="D6" s="16"/>
      <c r="E6" s="15"/>
      <c r="F6" s="16"/>
      <c r="G6" s="15"/>
      <c r="H6" s="17"/>
      <c r="I6" s="17"/>
      <c r="J6" s="19"/>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row>
    <row r="7" spans="1:59" s="4" customFormat="1" ht="40">
      <c r="A7" s="18"/>
      <c r="B7" s="10" t="s">
        <v>38</v>
      </c>
      <c r="C7" s="23"/>
      <c r="D7" s="10" t="s">
        <v>41</v>
      </c>
      <c r="E7" s="23"/>
      <c r="F7" s="10" t="s">
        <v>31</v>
      </c>
      <c r="G7" s="23" t="s">
        <v>3</v>
      </c>
      <c r="H7" s="11" t="s">
        <v>120</v>
      </c>
      <c r="I7" s="11" t="s">
        <v>121</v>
      </c>
      <c r="J7" s="11" t="s">
        <v>122</v>
      </c>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row>
    <row r="8" spans="1:59" s="4" customFormat="1">
      <c r="A8" s="18"/>
      <c r="B8" s="24">
        <v>1</v>
      </c>
      <c r="C8" s="15"/>
      <c r="D8" s="24" t="s">
        <v>42</v>
      </c>
      <c r="E8" s="15"/>
      <c r="F8" s="24" t="s">
        <v>11</v>
      </c>
      <c r="G8" s="15"/>
      <c r="H8" s="17" t="str" cm="1">
        <f t="array" ref="H8:H13">+_xlfn.UNIQUE(SummarizedRatings[Supplier name])</f>
        <v>Supplier 1</v>
      </c>
      <c r="I8" s="17" t="str" cm="1">
        <f t="array" ref="I8:I10">+_xlfn.UNIQUE(SummarizedRatings[Spend category])</f>
        <v>Category 1</v>
      </c>
      <c r="J8" s="17" cm="1">
        <f t="array" ref="J8:J11">+_xlfn.UNIQUE(SummarizedRatings[Evaluation submit year])</f>
        <v>2021</v>
      </c>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row>
    <row r="9" spans="1:59" s="4" customFormat="1">
      <c r="A9" s="18"/>
      <c r="B9" s="25">
        <v>2</v>
      </c>
      <c r="C9" s="26"/>
      <c r="D9" s="25" t="s">
        <v>43</v>
      </c>
      <c r="E9" s="26"/>
      <c r="F9" s="25" t="s">
        <v>40</v>
      </c>
      <c r="G9" s="26"/>
      <c r="H9" s="17" t="str">
        <v>Supplier 2</v>
      </c>
      <c r="I9" s="17" t="str">
        <v>Category 2</v>
      </c>
      <c r="J9" s="19">
        <v>2020</v>
      </c>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row>
    <row r="10" spans="1:59" s="4" customFormat="1">
      <c r="A10" s="18"/>
      <c r="B10" s="24">
        <v>3</v>
      </c>
      <c r="C10" s="26"/>
      <c r="D10" s="24" t="s">
        <v>44</v>
      </c>
      <c r="E10" s="26"/>
      <c r="F10" s="24" t="s">
        <v>13</v>
      </c>
      <c r="G10" s="26"/>
      <c r="H10" s="17" t="str">
        <v>Supplier 3</v>
      </c>
      <c r="I10" s="17" t="str">
        <v/>
      </c>
      <c r="J10" s="19">
        <v>2019</v>
      </c>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row>
    <row r="11" spans="1:59" s="4" customFormat="1">
      <c r="A11" s="18"/>
      <c r="B11" s="25">
        <v>4</v>
      </c>
      <c r="C11" s="15"/>
      <c r="D11" s="25" t="s">
        <v>45</v>
      </c>
      <c r="E11" s="15"/>
      <c r="F11" s="25" t="s">
        <v>51</v>
      </c>
      <c r="G11" s="15"/>
      <c r="H11" s="17" t="str">
        <v>Supplier 4</v>
      </c>
      <c r="I11" s="17"/>
      <c r="J11" s="19" t="str">
        <v/>
      </c>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row>
    <row r="12" spans="1:59" s="4" customFormat="1">
      <c r="A12" s="18"/>
      <c r="B12" s="24">
        <v>5</v>
      </c>
      <c r="C12" s="15"/>
      <c r="D12" s="24" t="s">
        <v>46</v>
      </c>
      <c r="E12" s="15"/>
      <c r="F12" s="24" t="s">
        <v>52</v>
      </c>
      <c r="G12" s="15"/>
      <c r="H12" s="17" t="str">
        <v>Supplier 5</v>
      </c>
      <c r="I12" s="17"/>
      <c r="J12" s="19"/>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row>
    <row r="13" spans="1:59" s="4" customFormat="1">
      <c r="A13" s="18"/>
      <c r="B13" s="16"/>
      <c r="C13" s="15"/>
      <c r="D13" s="16"/>
      <c r="E13" s="15"/>
      <c r="F13" s="25" t="s">
        <v>37</v>
      </c>
      <c r="G13" s="15"/>
      <c r="H13" s="17" t="str">
        <v/>
      </c>
      <c r="I13" s="17"/>
      <c r="J13" s="19"/>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row>
    <row r="14" spans="1:59" s="4" customFormat="1">
      <c r="A14" s="18"/>
      <c r="B14" s="16"/>
      <c r="C14" s="15"/>
      <c r="D14" s="16"/>
      <c r="E14" s="15"/>
      <c r="F14" s="24" t="s">
        <v>136</v>
      </c>
      <c r="G14" s="15"/>
      <c r="H14" s="17"/>
      <c r="I14" s="17"/>
      <c r="J14" s="19"/>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row>
    <row r="15" spans="1:59" s="4" customFormat="1">
      <c r="A15" s="18"/>
      <c r="B15" s="16"/>
      <c r="C15" s="15"/>
      <c r="D15" s="16"/>
      <c r="E15" s="15"/>
      <c r="F15" s="24" t="s">
        <v>32</v>
      </c>
      <c r="G15" s="15"/>
      <c r="H15" s="17"/>
      <c r="I15" s="17"/>
      <c r="J15" s="19"/>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row>
    <row r="16" spans="1:59" s="4" customFormat="1">
      <c r="A16" s="18"/>
      <c r="B16" s="16"/>
      <c r="C16" s="15"/>
      <c r="D16" s="16"/>
      <c r="E16" s="15"/>
      <c r="F16" s="24" t="s">
        <v>33</v>
      </c>
      <c r="G16" s="15"/>
      <c r="H16" s="17"/>
      <c r="I16" s="17"/>
      <c r="J16" s="19"/>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row>
    <row r="17" spans="1:59" s="4" customFormat="1">
      <c r="A17" s="18"/>
      <c r="B17" s="16"/>
      <c r="C17" s="15"/>
      <c r="D17" s="16"/>
      <c r="E17" s="15"/>
      <c r="F17" s="24" t="s">
        <v>34</v>
      </c>
      <c r="G17" s="15"/>
      <c r="H17" s="17"/>
      <c r="I17" s="17"/>
      <c r="J17" s="19"/>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row>
    <row r="18" spans="1:59" s="4" customFormat="1">
      <c r="A18" s="18"/>
      <c r="B18" s="16"/>
      <c r="C18" s="15"/>
      <c r="D18" s="16"/>
      <c r="E18" s="15"/>
      <c r="F18" s="24" t="s">
        <v>35</v>
      </c>
      <c r="G18" s="15"/>
      <c r="H18" s="17"/>
      <c r="I18" s="17"/>
      <c r="J18" s="19"/>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row>
    <row r="19" spans="1:59" s="4" customFormat="1">
      <c r="A19" s="18"/>
      <c r="B19" s="16"/>
      <c r="C19" s="15"/>
      <c r="D19" s="16"/>
      <c r="E19" s="15"/>
      <c r="F19" s="24" t="s">
        <v>36</v>
      </c>
      <c r="G19" s="15"/>
      <c r="H19" s="17"/>
      <c r="I19" s="17"/>
      <c r="J19" s="19"/>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row>
    <row r="20" spans="1:59" s="4" customFormat="1">
      <c r="A20" s="18"/>
      <c r="B20" s="21"/>
      <c r="C20" s="18"/>
      <c r="D20" s="21"/>
      <c r="E20" s="18"/>
      <c r="F20" s="16"/>
      <c r="G20" s="18"/>
      <c r="H20" s="19"/>
      <c r="I20" s="19"/>
      <c r="J20" s="19"/>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row>
    <row r="21" spans="1:59">
      <c r="F21" s="29"/>
    </row>
  </sheetData>
  <mergeCells count="1">
    <mergeCell ref="B2:J3"/>
  </mergeCells>
  <phoneticPr fontId="5" type="noConversion"/>
  <hyperlinks>
    <hyperlink ref="B2:J3" r:id="rId1" display="Want to Level Up Your Supplier Assessments? Click Here to Talk!" xr:uid="{E7C001F1-784B-1040-A00B-A6115C11A749}"/>
  </hyperlinks>
  <pageMargins left="0.7" right="0.7" top="0.75" bottom="0.75" header="0.3" footer="0.3"/>
  <pageSetup orientation="portrait" r:id="rId2"/>
  <drawing r:id="rId3"/>
  <legacyDrawing r:id="rId4"/>
  <tableParts count="3">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Assessment results</vt:lpstr>
      <vt:lpstr>Summarized ratings - Table</vt:lpstr>
      <vt:lpstr>Summarized ratings - Comparison</vt:lpstr>
      <vt:lpstr>Summarized ratings - Charts</vt:lpstr>
      <vt:lpstr>Questionnaire</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Børge Langedal</dc:creator>
  <cp:lastModifiedBy>Richard Teuchler</cp:lastModifiedBy>
  <dcterms:created xsi:type="dcterms:W3CDTF">2019-01-08T21:15:48Z</dcterms:created>
  <dcterms:modified xsi:type="dcterms:W3CDTF">2023-07-31T15:36:37Z</dcterms:modified>
</cp:coreProperties>
</file>