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i\Desktop\"/>
    </mc:Choice>
  </mc:AlternateContent>
  <bookViews>
    <workbookView xWindow="0" yWindow="0" windowWidth="23040" windowHeight="9192" activeTab="6"/>
  </bookViews>
  <sheets>
    <sheet name="ПАРАМЕТРИ" sheetId="1" r:id="rId1"/>
    <sheet name="ДИХ МАТР" sheetId="2" r:id="rId2"/>
    <sheet name="ТЕГЛ КОЕФ" sheetId="3" r:id="rId3"/>
    <sheet name="ОЦЕН СКАЛИ" sheetId="4" r:id="rId4"/>
    <sheet name="ПОТРЕБ ПОЛЕЗ" sheetId="5" r:id="rId5"/>
    <sheet name="ИКОН ОЦЕНКА" sheetId="6" r:id="rId6"/>
    <sheet name="ОБЩА ПОЛЕЗ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H7" i="3" l="1"/>
  <c r="G3" i="3"/>
  <c r="F3" i="3"/>
  <c r="L4" i="3"/>
  <c r="D4" i="7" l="1"/>
  <c r="E4" i="7"/>
  <c r="E7" i="7"/>
  <c r="E8" i="7"/>
  <c r="D12" i="7"/>
  <c r="E12" i="7" s="1"/>
  <c r="D11" i="7"/>
  <c r="E11" i="7" s="1"/>
  <c r="D10" i="7"/>
  <c r="E10" i="7" s="1"/>
  <c r="D9" i="7"/>
  <c r="E9" i="7" s="1"/>
  <c r="D8" i="7"/>
  <c r="D7" i="7"/>
  <c r="D6" i="7"/>
  <c r="E6" i="7" s="1"/>
  <c r="D5" i="7"/>
  <c r="E5" i="7" s="1"/>
  <c r="F11" i="6"/>
  <c r="F10" i="6"/>
  <c r="F9" i="6"/>
  <c r="F8" i="6"/>
  <c r="F7" i="6"/>
  <c r="F6" i="6"/>
  <c r="F5" i="6"/>
  <c r="F4" i="6"/>
  <c r="K5" i="6"/>
  <c r="K4" i="6"/>
  <c r="E23" i="5"/>
  <c r="E24" i="5"/>
  <c r="E22" i="5"/>
  <c r="E21" i="5"/>
  <c r="E20" i="5"/>
  <c r="E19" i="5"/>
  <c r="E18" i="5"/>
  <c r="E17" i="5"/>
  <c r="E16" i="5"/>
  <c r="L11" i="3"/>
  <c r="M11" i="3" s="1"/>
  <c r="L10" i="3"/>
  <c r="K10" i="3"/>
  <c r="L9" i="3"/>
  <c r="K9" i="3"/>
  <c r="J9" i="3"/>
  <c r="L8" i="3"/>
  <c r="K8" i="3"/>
  <c r="J8" i="3"/>
  <c r="I8" i="3"/>
  <c r="L7" i="3"/>
  <c r="K7" i="3"/>
  <c r="J7" i="3"/>
  <c r="I7" i="3"/>
  <c r="L6" i="3"/>
  <c r="K6" i="3"/>
  <c r="J6" i="3"/>
  <c r="I6" i="3"/>
  <c r="H6" i="3"/>
  <c r="G6" i="3"/>
  <c r="L5" i="3"/>
  <c r="K5" i="3"/>
  <c r="J5" i="3"/>
  <c r="I5" i="3"/>
  <c r="H5" i="3"/>
  <c r="G5" i="3"/>
  <c r="F5" i="3"/>
  <c r="K4" i="3"/>
  <c r="J4" i="3"/>
  <c r="I4" i="3"/>
  <c r="H4" i="3"/>
  <c r="G4" i="3"/>
  <c r="F4" i="3"/>
  <c r="E4" i="3"/>
  <c r="L3" i="3"/>
  <c r="K3" i="3"/>
  <c r="J3" i="3"/>
  <c r="I3" i="3"/>
  <c r="H3" i="3"/>
  <c r="E3" i="3"/>
  <c r="D3" i="3"/>
  <c r="M12" i="3"/>
  <c r="M3" i="2"/>
  <c r="M4" i="2"/>
  <c r="M5" i="2"/>
  <c r="M6" i="2"/>
  <c r="M7" i="2"/>
  <c r="M8" i="2"/>
  <c r="M9" i="2"/>
  <c r="M10" i="2"/>
  <c r="M11" i="2"/>
  <c r="M12" i="2"/>
  <c r="K6" i="6" l="1"/>
  <c r="M10" i="3"/>
  <c r="M4" i="3"/>
  <c r="M9" i="3"/>
  <c r="M8" i="3"/>
  <c r="M7" i="3"/>
  <c r="M6" i="3"/>
  <c r="M5" i="3"/>
  <c r="M3" i="3"/>
  <c r="M13" i="3" l="1"/>
</calcChain>
</file>

<file path=xl/sharedStrings.xml><?xml version="1.0" encoding="utf-8"?>
<sst xmlns="http://schemas.openxmlformats.org/spreadsheetml/2006/main" count="323" uniqueCount="189">
  <si>
    <t>Скорост на процесора</t>
  </si>
  <si>
    <t>Размер на RAM паметта</t>
  </si>
  <si>
    <t>Размер на екрана</t>
  </si>
  <si>
    <t>Разделителна способност</t>
  </si>
  <si>
    <t>Максимален размер на видео паметта</t>
  </si>
  <si>
    <t>4 GB</t>
  </si>
  <si>
    <t>6GB</t>
  </si>
  <si>
    <t>6 GB</t>
  </si>
  <si>
    <t>Тегло</t>
  </si>
  <si>
    <t>Цена</t>
  </si>
  <si>
    <t>№</t>
  </si>
  <si>
    <t>СУМА</t>
  </si>
  <si>
    <t>АСР</t>
  </si>
  <si>
    <t>ОП</t>
  </si>
  <si>
    <t xml:space="preserve">                      1                             2                            3</t>
  </si>
  <si>
    <t>ВФ1 = 1</t>
  </si>
  <si>
    <t>ВФ2 = 9</t>
  </si>
  <si>
    <t>ВФ3 = 1</t>
  </si>
  <si>
    <t>ВФ4 = 1</t>
  </si>
  <si>
    <t>ВФ5 = 1</t>
  </si>
  <si>
    <t>ВФ6 = 1</t>
  </si>
  <si>
    <t>ВФ7 = 1</t>
  </si>
  <si>
    <t>ВФ8 = 1</t>
  </si>
  <si>
    <t>ВФ9 = 1</t>
  </si>
  <si>
    <t>ВФ1 = 9</t>
  </si>
  <si>
    <t>ВФ4 = 4</t>
  </si>
  <si>
    <t>ВФ6 = 9</t>
  </si>
  <si>
    <t>ВФ7 = 9</t>
  </si>
  <si>
    <t>ВФ8 = 4</t>
  </si>
  <si>
    <t>СКОРОСТ НА ПРОЦЕСОРА</t>
  </si>
  <si>
    <t>МАКСИМАЛНА СКОРОСТ НА ПАМЕТТА</t>
  </si>
  <si>
    <t>РАЗМЕР НА ЕКРАНА</t>
  </si>
  <si>
    <t>КАПАЦИТЕТ НА ТВЪРДИЯ ДИСК</t>
  </si>
  <si>
    <t xml:space="preserve">                      3                             2                            1</t>
  </si>
  <si>
    <t>ВФ1 = 3</t>
  </si>
  <si>
    <t>ВФ5 = 3</t>
  </si>
  <si>
    <t>ВФ6 = 3</t>
  </si>
  <si>
    <t>Цена на батерия</t>
  </si>
  <si>
    <t>ВФ9 = 9</t>
  </si>
  <si>
    <t>ВФ2 = 1</t>
  </si>
  <si>
    <t>ВФ4 = 9</t>
  </si>
  <si>
    <t>ВФ1 = 4</t>
  </si>
  <si>
    <t>ПРОЦЕСОР ТИП</t>
  </si>
  <si>
    <t>ПРОЦЕСОР МОДЕЛ</t>
  </si>
  <si>
    <t>МОДЕЛ ВИДЕОКАРТА</t>
  </si>
  <si>
    <t>ТВЪРД ДИСК ТИП</t>
  </si>
  <si>
    <t>ВФ7 = 6</t>
  </si>
  <si>
    <t>ВФ2 = 4</t>
  </si>
  <si>
    <t>ВФ5 = 4</t>
  </si>
  <si>
    <t>ВФ3 = 9</t>
  </si>
  <si>
    <t>ВФ4 = 6</t>
  </si>
  <si>
    <t>ВФ5 = 9</t>
  </si>
  <si>
    <t>ВФ8 = 9</t>
  </si>
  <si>
    <t>Ti</t>
  </si>
  <si>
    <t>Система 1</t>
  </si>
  <si>
    <t>Система 2</t>
  </si>
  <si>
    <t>Система 3</t>
  </si>
  <si>
    <t>Система 4</t>
  </si>
  <si>
    <t>Система 5</t>
  </si>
  <si>
    <t>Система 6</t>
  </si>
  <si>
    <t>Система 7</t>
  </si>
  <si>
    <t>Система 8</t>
  </si>
  <si>
    <t>Система 9</t>
  </si>
  <si>
    <t>Потр. полезност</t>
  </si>
  <si>
    <t>ИКОНОМИЧЕСКА ПОЛЕЗНОСТ</t>
  </si>
  <si>
    <t>ИФ7 = 10-1.9 = 8.1</t>
  </si>
  <si>
    <t>ИФ8 = 10-1.9 = 8.1</t>
  </si>
  <si>
    <t>ИФ9 = 10-1.9 = 8.1</t>
  </si>
  <si>
    <t>ИФ2 = 10-2.06 = 7.94</t>
  </si>
  <si>
    <t>ИФ3 = 10-1.72 = 8.28</t>
  </si>
  <si>
    <t>ИФ4 = 10-1.75 = 8.25</t>
  </si>
  <si>
    <t>ИФ5 = 10-1.54 = 8.46</t>
  </si>
  <si>
    <t>ИФ6 = 10-1.85 = 8.15</t>
  </si>
  <si>
    <t>ИФ1 = 10-1.9 = 8.1</t>
  </si>
  <si>
    <t>ИФ2 = 10-1.05 = 8.95</t>
  </si>
  <si>
    <t>ИФ3 = 10-1 = 9</t>
  </si>
  <si>
    <t>ИФ4 = 10-1.12 = 8.88</t>
  </si>
  <si>
    <t>ИФ5 = 10-1.16 = 8.84</t>
  </si>
  <si>
    <t>ИФ6 = 10-1.16 = 8.84</t>
  </si>
  <si>
    <t>ИКОНОМИЧЕСКИ ФАКТОР</t>
  </si>
  <si>
    <t>ТЕГЛОВИ КОЕФИЦИЕНТИ</t>
  </si>
  <si>
    <t>Сума</t>
  </si>
  <si>
    <t>ВФ1 = 6</t>
  </si>
  <si>
    <t>ВФ3 = 4</t>
  </si>
  <si>
    <t>ВФ8 = 6</t>
  </si>
  <si>
    <t>ВФ9 = 4</t>
  </si>
  <si>
    <t>ВФ9 = 6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</si>
  <si>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</si>
  <si>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</si>
  <si>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</si>
  <si>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</si>
  <si>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</si>
  <si>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</si>
  <si>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Продукт 7</t>
  </si>
  <si>
    <t>Продукт 8</t>
  </si>
  <si>
    <t>Продукт 9</t>
  </si>
  <si>
    <t>Изчисляване на икономическа валентност за Продукт 1:</t>
  </si>
  <si>
    <t>Аналогогично е пресметната икон. полезност за останалите продукти.</t>
  </si>
  <si>
    <t>ПОТРЕБИТЕЛСКА ПОЛЕЗНОСТ</t>
  </si>
  <si>
    <t>ОБЩА ПОЛЕЗНОСТ</t>
  </si>
  <si>
    <t>Матрица</t>
  </si>
  <si>
    <t>Смартфон 1</t>
  </si>
  <si>
    <t>Смартфон 2</t>
  </si>
  <si>
    <t>Смартфон 3</t>
  </si>
  <si>
    <t>Смартфон 4</t>
  </si>
  <si>
    <t>Смартфон 5</t>
  </si>
  <si>
    <t>Смартфон 6</t>
  </si>
  <si>
    <t>Смартфон 7</t>
  </si>
  <si>
    <t>Смартфон 8</t>
  </si>
  <si>
    <t>Смартфон 9</t>
  </si>
  <si>
    <t>iPhone 6</t>
  </si>
  <si>
    <t>iPhone 7</t>
  </si>
  <si>
    <t>iPhone 8</t>
  </si>
  <si>
    <t>iPhone X</t>
  </si>
  <si>
    <t>iPhone XR</t>
  </si>
  <si>
    <t>iPhone 11</t>
  </si>
  <si>
    <t xml:space="preserve">iPhone 11 Pro </t>
  </si>
  <si>
    <t>iPhone 12</t>
  </si>
  <si>
    <t>iPhone 12 Pro Max</t>
  </si>
  <si>
    <t>Цена на смарфона</t>
  </si>
  <si>
    <t>ИФ3 = 10-1.1 = 8.9</t>
  </si>
  <si>
    <t>ИФ9 = 10-1.4 = 8.60</t>
  </si>
  <si>
    <t>ИФ8 = 10-1.31 = 8.69</t>
  </si>
  <si>
    <t>ИФ7 = 10-1.25 = 8.75</t>
  </si>
  <si>
    <t>(8,1 * 0,7) + (8,71 * 0,3) /1 = 8,28</t>
  </si>
  <si>
    <t>ВФ3 = 2</t>
  </si>
  <si>
    <t xml:space="preserve"> 2200 MHz          2300 MHz             2500 MHz          2700 MHz</t>
  </si>
  <si>
    <t xml:space="preserve">   64  GB                    128 GB                 256 GB              512 GB</t>
  </si>
  <si>
    <t>ВФ7 = 5</t>
  </si>
  <si>
    <t>ВФ8 = 5</t>
  </si>
  <si>
    <t>ВФ4 = 7</t>
  </si>
  <si>
    <t>ВФ3 = 5</t>
  </si>
  <si>
    <t>ВФ1 = 8</t>
  </si>
  <si>
    <t>ВФ2 = 7</t>
  </si>
  <si>
    <t xml:space="preserve">РАЗМЕР НА РАМ </t>
  </si>
  <si>
    <t>Процесорни ядра</t>
  </si>
  <si>
    <t>2.49 GHz</t>
  </si>
  <si>
    <t>2.66 GHz</t>
  </si>
  <si>
    <t>3.01 GHz</t>
  </si>
  <si>
    <t>2.39 GHz</t>
  </si>
  <si>
    <t>3 GB</t>
  </si>
  <si>
    <t>2 GB</t>
  </si>
  <si>
    <t>Вътрешна памет</t>
  </si>
  <si>
    <t>Софтуер</t>
  </si>
  <si>
    <t>iOS</t>
  </si>
  <si>
    <t>Честота за опресняване</t>
  </si>
  <si>
    <t>60 Hz</t>
  </si>
  <si>
    <t>2532 x 1170</t>
  </si>
  <si>
    <t>2778 x 1284</t>
  </si>
  <si>
    <t>1334 x 750</t>
  </si>
  <si>
    <t>5G съвместимост</t>
  </si>
  <si>
    <t>Не</t>
  </si>
  <si>
    <t>Да</t>
  </si>
  <si>
    <t>Модел на Смартфона</t>
  </si>
  <si>
    <t>2.2GHz</t>
  </si>
  <si>
    <t xml:space="preserve">Не </t>
  </si>
  <si>
    <t>16/32/64</t>
  </si>
  <si>
    <t>32/64</t>
  </si>
  <si>
    <t>64/128</t>
  </si>
  <si>
    <t>64/128/256</t>
  </si>
  <si>
    <t>128/256/512</t>
  </si>
  <si>
    <t>120 Hz</t>
  </si>
  <si>
    <t>1 GB</t>
  </si>
  <si>
    <t>3  GB</t>
  </si>
  <si>
    <t>194 г</t>
  </si>
  <si>
    <t>162 г</t>
  </si>
  <si>
    <t>187 г</t>
  </si>
  <si>
    <t>148 г</t>
  </si>
  <si>
    <t>6,1''</t>
  </si>
  <si>
    <t>5,8''</t>
  </si>
  <si>
    <t>4,7''</t>
  </si>
  <si>
    <t>1,199лв</t>
  </si>
  <si>
    <t>1,579лв</t>
  </si>
  <si>
    <t>2,279лв</t>
  </si>
  <si>
    <t>1,476лв</t>
  </si>
  <si>
    <t>1,300лв</t>
  </si>
  <si>
    <t>1,200лв</t>
  </si>
  <si>
    <t>940лв</t>
  </si>
  <si>
    <t>690лв</t>
  </si>
  <si>
    <t>580лв</t>
  </si>
  <si>
    <t xml:space="preserve">  2,2 GHz                 2,49 GHz                2,66GHz              3,01 GHz</t>
  </si>
  <si>
    <t xml:space="preserve">        4,7"                                   5,8"                                     6,1 "</t>
  </si>
  <si>
    <t>ВФ1 = 5</t>
  </si>
  <si>
    <t>ВФ2 = 5</t>
  </si>
  <si>
    <t>ВФ5 = 5</t>
  </si>
  <si>
    <t>ВФ6 = 5</t>
  </si>
  <si>
    <t>ВФ9 = 5</t>
  </si>
  <si>
    <t xml:space="preserve">     1GB                      2 GB                     4 GB                    6 GB</t>
  </si>
  <si>
    <t xml:space="preserve">       2                                         4                                       6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</si>
</sst>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7F7F7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theme="2"/>
      </right>
      <top style="medium">
        <color theme="1"/>
      </top>
      <bottom style="thin">
        <color theme="2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0" xfId="0" applyFont="1"/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164" fontId="0" fillId="0" borderId="0" xfId="0" applyNumberFormat="1"/>
    <xf numFmtId="0" fontId="0" fillId="4" borderId="1" xfId="0" applyFill="1" applyBorder="1" applyAlignment="1">
      <alignment horizontal="center"/>
    </xf>
    <xf numFmtId="0" fontId="3" fillId="0" borderId="7" xfId="0" applyFont="1" applyBorder="1"/>
    <xf numFmtId="0" fontId="0" fillId="0" borderId="8" xfId="0" applyBorder="1"/>
    <xf numFmtId="0" fontId="0" fillId="0" borderId="0" xfId="0" applyBorder="1"/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0" fillId="5" borderId="27" xfId="0" applyNumberFormat="1" applyFill="1" applyBorder="1" applyAlignment="1">
      <alignment horizontal="center"/>
    </xf>
    <xf numFmtId="0" fontId="3" fillId="5" borderId="36" xfId="0" applyFont="1" applyFill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2" fontId="0" fillId="5" borderId="42" xfId="0" applyNumberFormat="1" applyFill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0" fillId="6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164" fontId="0" fillId="14" borderId="1" xfId="0" applyNumberForma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33" xfId="0" applyFont="1" applyFill="1" applyBorder="1" applyAlignment="1">
      <alignment horizontal="center" vertical="center" wrapText="1"/>
    </xf>
    <xf numFmtId="0" fontId="2" fillId="13" borderId="22" xfId="0" applyFont="1" applyFill="1" applyBorder="1" applyAlignment="1">
      <alignment horizontal="center" vertical="center"/>
    </xf>
    <xf numFmtId="164" fontId="0" fillId="13" borderId="23" xfId="0" applyNumberFormat="1" applyFill="1" applyBorder="1" applyAlignment="1">
      <alignment horizontal="center" vertical="center"/>
    </xf>
    <xf numFmtId="164" fontId="0" fillId="13" borderId="35" xfId="0" applyNumberFormat="1" applyFill="1" applyBorder="1" applyAlignment="1">
      <alignment horizontal="center" vertical="center"/>
    </xf>
    <xf numFmtId="164" fontId="0" fillId="17" borderId="28" xfId="0" applyNumberFormat="1" applyFill="1" applyBorder="1" applyAlignment="1">
      <alignment horizontal="center"/>
    </xf>
    <xf numFmtId="2" fontId="0" fillId="13" borderId="32" xfId="0" applyNumberFormat="1" applyFill="1" applyBorder="1" applyAlignment="1">
      <alignment horizontal="center"/>
    </xf>
    <xf numFmtId="2" fontId="0" fillId="13" borderId="34" xfId="0" applyNumberFormat="1" applyFill="1" applyBorder="1" applyAlignment="1">
      <alignment horizontal="center"/>
    </xf>
    <xf numFmtId="2" fontId="0" fillId="18" borderId="32" xfId="0" applyNumberFormat="1" applyFill="1" applyBorder="1" applyAlignment="1">
      <alignment horizontal="center"/>
    </xf>
    <xf numFmtId="2" fontId="0" fillId="18" borderId="34" xfId="0" applyNumberFormat="1" applyFill="1" applyBorder="1" applyAlignment="1">
      <alignment horizontal="center"/>
    </xf>
    <xf numFmtId="0" fontId="2" fillId="18" borderId="13" xfId="0" applyFont="1" applyFill="1" applyBorder="1" applyAlignment="1">
      <alignment horizontal="center" vertical="center"/>
    </xf>
    <xf numFmtId="164" fontId="0" fillId="18" borderId="5" xfId="0" applyNumberFormat="1" applyFill="1" applyBorder="1" applyAlignment="1">
      <alignment horizontal="center" vertical="center"/>
    </xf>
    <xf numFmtId="164" fontId="0" fillId="18" borderId="21" xfId="0" applyNumberForma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/>
    </xf>
    <xf numFmtId="2" fontId="0" fillId="15" borderId="39" xfId="0" applyNumberFormat="1" applyFill="1" applyBorder="1" applyAlignment="1">
      <alignment horizontal="left"/>
    </xf>
    <xf numFmtId="0" fontId="0" fillId="15" borderId="0" xfId="0" applyFill="1" applyBorder="1"/>
    <xf numFmtId="0" fontId="2" fillId="14" borderId="28" xfId="0" applyFont="1" applyFill="1" applyBorder="1" applyAlignment="1">
      <alignment horizontal="center"/>
    </xf>
    <xf numFmtId="2" fontId="0" fillId="13" borderId="45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14" borderId="6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18" borderId="12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2" fillId="18" borderId="29" xfId="0" applyFont="1" applyFill="1" applyBorder="1" applyAlignment="1">
      <alignment horizontal="center"/>
    </xf>
    <xf numFmtId="0" fontId="2" fillId="18" borderId="30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5" fillId="10" borderId="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7" fillId="19" borderId="4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64106589480059E-2"/>
          <c:y val="4.1841004184100417E-2"/>
          <c:w val="0.87078376301093208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'ОБЩА ПОЛЕЗ'!$D$3</c:f>
              <c:strCache>
                <c:ptCount val="1"/>
                <c:pt idx="0">
                  <c:v>ИКОНОМИЧЕСКА ПОЛЕЗНОСТ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1.3888888888888888E-2"/>
                  <c:y val="1.9401340522725986E-5"/>
                </c:manualLayout>
              </c:layout>
              <c:tx>
                <c:rich>
                  <a:bodyPr/>
                  <a:lstStyle/>
                  <a:p>
                    <a:fld id="{FFD017CE-0A83-4D6C-9B83-6503BD83908A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{FFD017CE-0A83-4D6C-9B83-6503BD83908A}</c15:txfldGUID>
                      <c15:f>'ОБЩА ПОЛЕЗ'!$B$4</c15:f>
                      <c15:dlblFieldTableCache>
                        <c:ptCount val="1"/>
                        <c:pt idx="0">
                          <c:v>Продукт 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B2C-4A59-94B3-FECAAB72A0BD}"/>
                </c:ext>
              </c:extLst>
            </c:dLbl>
            <c:dLbl>
              <c:idx val="1"/>
              <c:layout>
                <c:manualLayout>
                  <c:x val="-6.1111111111111213E-2"/>
                  <c:y val="2.777777777777761E-2"/>
                </c:manualLayout>
              </c:layout>
              <c:tx>
                <c:rich>
                  <a:bodyPr/>
                  <a:lstStyle/>
                  <a:p>
                    <a:fld id="{654A461F-6648-4C79-9743-8AF8CA277D44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{654A461F-6648-4C79-9743-8AF8CA277D44}</c15:txfldGUID>
                      <c15:f>'ОБЩА ПОЛЕЗ'!$B$5</c15:f>
                      <c15:dlblFieldTableCache>
                        <c:ptCount val="1"/>
                        <c:pt idx="0">
                          <c:v>Продукт 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B2C-4A59-94B3-FECAAB72A0BD}"/>
                </c:ext>
              </c:extLst>
            </c:dLbl>
            <c:dLbl>
              <c:idx val="2"/>
              <c:layout>
                <c:manualLayout>
                  <c:x val="-1.3888888888888888E-2"/>
                  <c:y val="-4.6296296296296719E-3"/>
                </c:manualLayout>
              </c:layout>
              <c:tx>
                <c:rich>
                  <a:bodyPr/>
                  <a:lstStyle/>
                  <a:p>
                    <a:fld id="{4F24F356-3A26-4737-8633-AF61A01C6BB0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{4F24F356-3A26-4737-8633-AF61A01C6BB0}</c15:txfldGUID>
                      <c15:f>'ОБЩА ПОЛЕЗ'!$B$6</c15:f>
                      <c15:dlblFieldTableCache>
                        <c:ptCount val="1"/>
                        <c:pt idx="0">
                          <c:v>Продукт 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B2C-4A59-94B3-FECAAB72A0BD}"/>
                </c:ext>
              </c:extLst>
            </c:dLbl>
            <c:dLbl>
              <c:idx val="3"/>
              <c:layout>
                <c:manualLayout>
                  <c:x val="-8.3333333333334356E-3"/>
                  <c:y val="-4.6296296296297144E-3"/>
                </c:manualLayout>
              </c:layout>
              <c:tx>
                <c:rich>
                  <a:bodyPr/>
                  <a:lstStyle/>
                  <a:p>
                    <a:fld id="{71AA26EB-76B9-4E99-89A9-90FDD17BE00E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{71AA26EB-76B9-4E99-89A9-90FDD17BE00E}</c15:txfldGUID>
                      <c15:f>'ОБЩА ПОЛЕЗ'!$B$7</c15:f>
                      <c15:dlblFieldTableCache>
                        <c:ptCount val="1"/>
                        <c:pt idx="0">
                          <c:v>Продукт 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B2C-4A59-94B3-FECAAB72A0BD}"/>
                </c:ext>
              </c:extLst>
            </c:dLbl>
            <c:dLbl>
              <c:idx val="4"/>
              <c:layout>
                <c:manualLayout>
                  <c:x val="-1.3888888888888888E-2"/>
                  <c:y val="-4.6296296296296406E-3"/>
                </c:manualLayout>
              </c:layout>
              <c:tx>
                <c:rich>
                  <a:bodyPr/>
                  <a:lstStyle/>
                  <a:p>
                    <a:fld id="{A028A7CB-D7E1-45C0-8A36-C169F09D83A0}" type="CELLREF">
                      <a:rPr lang="bg-BG" baseline="0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{A028A7CB-D7E1-45C0-8A36-C169F09D83A0}</c15:txfldGUID>
                      <c15:f>'ОБЩА ПОЛЕЗ'!$B$8</c15:f>
                      <c15:dlblFieldTableCache>
                        <c:ptCount val="1"/>
                        <c:pt idx="0">
                          <c:v>Продукт 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B2C-4A59-94B3-FECAAB72A0BD}"/>
                </c:ext>
              </c:extLst>
            </c:dLbl>
            <c:dLbl>
              <c:idx val="5"/>
              <c:layout>
                <c:manualLayout>
                  <c:x val="-1.2772585669781931E-2"/>
                  <c:y val="-4.552146288547970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A98FAA-3839-4B6F-9A93-4183CA548A30}" type="CELLREF">
                      <a:rPr lang="bg-BG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11775864465541"/>
                      <c:h val="0.10220845825234187"/>
                    </c:manualLayout>
                  </c15:layout>
                  <c15:dlblFieldTable>
                    <c15:dlblFTEntry>
                      <c15:txfldGUID>{F1A98FAA-3839-4B6F-9A93-4183CA548A30}</c15:txfldGUID>
                      <c15:f>'ОБЩА ПОЛЕЗ'!$B$9</c15:f>
                      <c15:dlblFieldTableCache>
                        <c:ptCount val="1"/>
                        <c:pt idx="0">
                          <c:v>Продукт 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B2C-4A59-94B3-FECAAB72A0BD}"/>
                </c:ext>
              </c:extLst>
            </c:dLbl>
            <c:dLbl>
              <c:idx val="6"/>
              <c:layout>
                <c:manualLayout>
                  <c:x val="-3.3333333333333229E-2"/>
                  <c:y val="-3.2407407407407489E-2"/>
                </c:manualLayout>
              </c:layout>
              <c:tx>
                <c:rich>
                  <a:bodyPr/>
                  <a:lstStyle/>
                  <a:p>
                    <a:fld id="{F816A6EF-7FAD-4FC0-8B23-FC7C24DADD6C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{F816A6EF-7FAD-4FC0-8B23-FC7C24DADD6C}</c15:txfldGUID>
                      <c15:f>'ОБЩА ПОЛЕЗ'!$B$10</c15:f>
                      <c15:dlblFieldTableCache>
                        <c:ptCount val="1"/>
                        <c:pt idx="0">
                          <c:v>Продукт 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B2C-4A59-94B3-FECAAB72A0BD}"/>
                </c:ext>
              </c:extLst>
            </c:dLbl>
            <c:dLbl>
              <c:idx val="7"/>
              <c:layout>
                <c:manualLayout>
                  <c:x val="-7.9756999125109362E-2"/>
                  <c:y val="-3.931722076407116E-2"/>
                </c:manualLayout>
              </c:layout>
              <c:tx>
                <c:rich>
                  <a:bodyPr/>
                  <a:lstStyle/>
                  <a:p>
                    <a:fld id="{CF032F7A-3DAF-4297-941B-085DA5795818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{CF032F7A-3DAF-4297-941B-085DA5795818}</c15:txfldGUID>
                      <c15:f>'ОБЩА ПОЛЕЗ'!$B$11</c15:f>
                      <c15:dlblFieldTableCache>
                        <c:ptCount val="1"/>
                        <c:pt idx="0">
                          <c:v>Продукт 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B2C-4A59-94B3-FECAAB72A0BD}"/>
                </c:ext>
              </c:extLst>
            </c:dLbl>
            <c:dLbl>
              <c:idx val="8"/>
              <c:layout>
                <c:manualLayout>
                  <c:x val="-0.13017227986688579"/>
                  <c:y val="4.8653803211837016E-2"/>
                </c:manualLayout>
              </c:layout>
              <c:tx>
                <c:rich>
                  <a:bodyPr/>
                  <a:lstStyle/>
                  <a:p>
                    <a:fld id="{DE189ED7-6AC5-4BDD-A559-B65393C2F662}" type="CELLREF">
                      <a:rPr lang="bg-BG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{DE189ED7-6AC5-4BDD-A559-B65393C2F662}</c15:txfldGUID>
                      <c15:f>'ОБЩА ПОЛЕЗ'!$B$12</c15:f>
                      <c15:dlblFieldTableCache>
                        <c:ptCount val="1"/>
                        <c:pt idx="0">
                          <c:v>Продукт 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B2C-4A59-94B3-FECAAB72A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'ОБЩА ПОЛЕЗ'!$C$4:$C$12</c:f>
              <c:numCache>
                <c:formatCode>0.00</c:formatCode>
                <c:ptCount val="9"/>
                <c:pt idx="0">
                  <c:v>4.4644444444444442</c:v>
                </c:pt>
                <c:pt idx="1">
                  <c:v>5.9444444444444446</c:v>
                </c:pt>
                <c:pt idx="2">
                  <c:v>2.8755555555555556</c:v>
                </c:pt>
                <c:pt idx="3">
                  <c:v>4.2977777777777781</c:v>
                </c:pt>
                <c:pt idx="4">
                  <c:v>2.8755555555555556</c:v>
                </c:pt>
                <c:pt idx="5">
                  <c:v>5.6511111111111108</c:v>
                </c:pt>
                <c:pt idx="6">
                  <c:v>6.6422222222222214</c:v>
                </c:pt>
                <c:pt idx="7">
                  <c:v>3.9422222222222225</c:v>
                </c:pt>
                <c:pt idx="8">
                  <c:v>4.1066666666666674</c:v>
                </c:pt>
              </c:numCache>
            </c:numRef>
          </c:xVal>
          <c:yVal>
            <c:numRef>
              <c:f>'ОБЩА ПОЛЕЗ'!$D$4:$D$12</c:f>
              <c:numCache>
                <c:formatCode>0.00</c:formatCode>
                <c:ptCount val="9"/>
                <c:pt idx="0">
                  <c:v>8.2829999999999995</c:v>
                </c:pt>
                <c:pt idx="1">
                  <c:v>8.2429999999999986</c:v>
                </c:pt>
                <c:pt idx="2">
                  <c:v>8.4959999999999987</c:v>
                </c:pt>
                <c:pt idx="3">
                  <c:v>8.4390000000000001</c:v>
                </c:pt>
                <c:pt idx="4">
                  <c:v>8.5739999999999998</c:v>
                </c:pt>
                <c:pt idx="5">
                  <c:v>8.3569999999999993</c:v>
                </c:pt>
                <c:pt idx="6">
                  <c:v>8.3039999999999985</c:v>
                </c:pt>
                <c:pt idx="7">
                  <c:v>8.3069999999999986</c:v>
                </c:pt>
                <c:pt idx="8">
                  <c:v>8.2769999999999992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C-4A59-94B3-FECAAB72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09696"/>
        <c:axId val="2033610112"/>
      </c:scatterChart>
      <c:valAx>
        <c:axId val="20336096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0112"/>
        <c:crosses val="autoZero"/>
        <c:crossBetween val="midCat"/>
        <c:majorUnit val="1"/>
      </c:valAx>
      <c:valAx>
        <c:axId val="20336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</xdr:row>
      <xdr:rowOff>7620</xdr:rowOff>
    </xdr:from>
    <xdr:to>
      <xdr:col>4</xdr:col>
      <xdr:colOff>868680</xdr:colOff>
      <xdr:row>12</xdr:row>
      <xdr:rowOff>175260</xdr:rowOff>
    </xdr:to>
    <xdr:cxnSp macro="">
      <xdr:nvCxnSpPr>
        <xdr:cNvPr id="12" name="Право съединение 11">
          <a:extLst>
            <a:ext uri="{FF2B5EF4-FFF2-40B4-BE49-F238E27FC236}">
              <a16:creationId xmlns:a16="http://schemas.microsoft.com/office/drawing/2014/main" id="{C811B4C9-65D2-463E-AD72-52A7A3BC6624}"/>
            </a:ext>
          </a:extLst>
        </xdr:cNvPr>
        <xdr:cNvCxnSpPr/>
      </xdr:nvCxnSpPr>
      <xdr:spPr>
        <a:xfrm flipV="1">
          <a:off x="1249680" y="678180"/>
          <a:ext cx="2674620" cy="1813560"/>
        </a:xfrm>
        <a:prstGeom prst="line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330200</xdr:colOff>
      <xdr:row>2</xdr:row>
      <xdr:rowOff>8466</xdr:rowOff>
    </xdr:from>
    <xdr:to>
      <xdr:col>5</xdr:col>
      <xdr:colOff>0</xdr:colOff>
      <xdr:row>14</xdr:row>
      <xdr:rowOff>7620</xdr:rowOff>
    </xdr:to>
    <xdr:grpSp>
      <xdr:nvGrpSpPr>
        <xdr:cNvPr id="13" name="Групиране 12">
          <a:extLst>
            <a:ext uri="{FF2B5EF4-FFF2-40B4-BE49-F238E27FC236}">
              <a16:creationId xmlns:a16="http://schemas.microsoft.com/office/drawing/2014/main" id="{D8BAA91F-6C11-42FD-A0D8-9314FE0944D1}"/>
            </a:ext>
          </a:extLst>
        </xdr:cNvPr>
        <xdr:cNvGrpSpPr/>
      </xdr:nvGrpSpPr>
      <xdr:grpSpPr>
        <a:xfrm>
          <a:off x="939800" y="496146"/>
          <a:ext cx="3083560" cy="2193714"/>
          <a:chOff x="758092" y="6966112"/>
          <a:chExt cx="3089683" cy="2177889"/>
        </a:xfrm>
      </xdr:grpSpPr>
      <xdr:grpSp>
        <xdr:nvGrpSpPr>
          <xdr:cNvPr id="14" name="Групиране 13">
            <a:extLst>
              <a:ext uri="{FF2B5EF4-FFF2-40B4-BE49-F238E27FC236}">
                <a16:creationId xmlns:a16="http://schemas.microsoft.com/office/drawing/2014/main" id="{9B10A06D-26EB-4E18-AFD7-466A7EC316E0}"/>
              </a:ext>
            </a:extLst>
          </xdr:cNvPr>
          <xdr:cNvGrpSpPr/>
        </xdr:nvGrpSpPr>
        <xdr:grpSpPr>
          <a:xfrm>
            <a:off x="758092" y="6966112"/>
            <a:ext cx="3089683" cy="1990320"/>
            <a:chOff x="758825" y="6971241"/>
            <a:chExt cx="3097742" cy="1982260"/>
          </a:xfrm>
        </xdr:grpSpPr>
        <xdr:cxnSp macro="">
          <xdr:nvCxnSpPr>
            <xdr:cNvPr id="19" name="Съединител &quot;права стрелка&quot; 18">
              <a:extLst>
                <a:ext uri="{FF2B5EF4-FFF2-40B4-BE49-F238E27FC236}">
                  <a16:creationId xmlns:a16="http://schemas.microsoft.com/office/drawing/2014/main" id="{4007F454-53F8-44D7-A354-4ACDD923B3D2}"/>
                </a:ext>
              </a:extLst>
            </xdr:cNvPr>
            <xdr:cNvCxnSpPr/>
          </xdr:nvCxnSpPr>
          <xdr:spPr>
            <a:xfrm>
              <a:off x="758825" y="8953500"/>
              <a:ext cx="309774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Съединител &quot;права стрелка&quot; 19">
              <a:extLst>
                <a:ext uri="{FF2B5EF4-FFF2-40B4-BE49-F238E27FC236}">
                  <a16:creationId xmlns:a16="http://schemas.microsoft.com/office/drawing/2014/main" id="{0A9A86BE-72E0-49D4-8D02-03AF2C2E4A48}"/>
                </a:ext>
              </a:extLst>
            </xdr:cNvPr>
            <xdr:cNvCxnSpPr/>
          </xdr:nvCxnSpPr>
          <xdr:spPr>
            <a:xfrm flipV="1">
              <a:off x="762000" y="6971241"/>
              <a:ext cx="8467" cy="19822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" name="Право съединение 14">
            <a:extLst>
              <a:ext uri="{FF2B5EF4-FFF2-40B4-BE49-F238E27FC236}">
                <a16:creationId xmlns:a16="http://schemas.microsoft.com/office/drawing/2014/main" id="{BF7B1EFF-582C-4CCD-A49B-02886D163AA9}"/>
              </a:ext>
            </a:extLst>
          </xdr:cNvPr>
          <xdr:cNvCxnSpPr/>
        </xdr:nvCxnSpPr>
        <xdr:spPr>
          <a:xfrm>
            <a:off x="1055077" y="896229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аво съединение 15">
            <a:extLst>
              <a:ext uri="{FF2B5EF4-FFF2-40B4-BE49-F238E27FC236}">
                <a16:creationId xmlns:a16="http://schemas.microsoft.com/office/drawing/2014/main" id="{DB558985-2CF6-4296-9CE2-5146FD24D212}"/>
              </a:ext>
            </a:extLst>
          </xdr:cNvPr>
          <xdr:cNvCxnSpPr/>
        </xdr:nvCxnSpPr>
        <xdr:spPr>
          <a:xfrm>
            <a:off x="1957753" y="895643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аво съединение 16">
            <a:extLst>
              <a:ext uri="{FF2B5EF4-FFF2-40B4-BE49-F238E27FC236}">
                <a16:creationId xmlns:a16="http://schemas.microsoft.com/office/drawing/2014/main" id="{0905BD11-81C3-430C-947D-80F320B61952}"/>
              </a:ext>
            </a:extLst>
          </xdr:cNvPr>
          <xdr:cNvCxnSpPr/>
        </xdr:nvCxnSpPr>
        <xdr:spPr>
          <a:xfrm>
            <a:off x="2872154" y="8956431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аво съединение 17">
            <a:extLst>
              <a:ext uri="{FF2B5EF4-FFF2-40B4-BE49-F238E27FC236}">
                <a16:creationId xmlns:a16="http://schemas.microsoft.com/office/drawing/2014/main" id="{AEBD49C6-98C7-42E1-A258-0C5A8237B6D4}"/>
              </a:ext>
            </a:extLst>
          </xdr:cNvPr>
          <xdr:cNvCxnSpPr/>
        </xdr:nvCxnSpPr>
        <xdr:spPr>
          <a:xfrm>
            <a:off x="3727939" y="8962293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17</xdr:row>
      <xdr:rowOff>0</xdr:rowOff>
    </xdr:from>
    <xdr:to>
      <xdr:col>5</xdr:col>
      <xdr:colOff>0</xdr:colOff>
      <xdr:row>17</xdr:row>
      <xdr:rowOff>0</xdr:rowOff>
    </xdr:to>
    <xdr:cxnSp macro="">
      <xdr:nvCxnSpPr>
        <xdr:cNvPr id="21" name="Съединител &quot;права стрелка&quot; 20">
          <a:extLst>
            <a:ext uri="{FF2B5EF4-FFF2-40B4-BE49-F238E27FC236}">
              <a16:creationId xmlns:a16="http://schemas.microsoft.com/office/drawing/2014/main" id="{03EBE175-0736-4193-93B9-BC964401637D}"/>
            </a:ext>
          </a:extLst>
        </xdr:cNvPr>
        <xdr:cNvCxnSpPr/>
      </xdr:nvCxnSpPr>
      <xdr:spPr>
        <a:xfrm>
          <a:off x="6576060" y="4236720"/>
          <a:ext cx="34137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21</xdr:row>
      <xdr:rowOff>7620</xdr:rowOff>
    </xdr:from>
    <xdr:to>
      <xdr:col>4</xdr:col>
      <xdr:colOff>868680</xdr:colOff>
      <xdr:row>30</xdr:row>
      <xdr:rowOff>175260</xdr:rowOff>
    </xdr:to>
    <xdr:cxnSp macro="">
      <xdr:nvCxnSpPr>
        <xdr:cNvPr id="43" name="Право съединение 42">
          <a:extLst>
            <a:ext uri="{FF2B5EF4-FFF2-40B4-BE49-F238E27FC236}">
              <a16:creationId xmlns:a16="http://schemas.microsoft.com/office/drawing/2014/main" id="{24832FB9-7BFC-4FFD-92AF-1F7AE44259F7}"/>
            </a:ext>
          </a:extLst>
        </xdr:cNvPr>
        <xdr:cNvCxnSpPr/>
      </xdr:nvCxnSpPr>
      <xdr:spPr>
        <a:xfrm flipV="1">
          <a:off x="1249680" y="556260"/>
          <a:ext cx="2674620" cy="1813560"/>
        </a:xfrm>
        <a:prstGeom prst="line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330200</xdr:colOff>
      <xdr:row>20</xdr:row>
      <xdr:rowOff>8466</xdr:rowOff>
    </xdr:from>
    <xdr:to>
      <xdr:col>5</xdr:col>
      <xdr:colOff>0</xdr:colOff>
      <xdr:row>32</xdr:row>
      <xdr:rowOff>7620</xdr:rowOff>
    </xdr:to>
    <xdr:grpSp>
      <xdr:nvGrpSpPr>
        <xdr:cNvPr id="44" name="Групиране 43">
          <a:extLst>
            <a:ext uri="{FF2B5EF4-FFF2-40B4-BE49-F238E27FC236}">
              <a16:creationId xmlns:a16="http://schemas.microsoft.com/office/drawing/2014/main" id="{EB51244E-71CB-44DF-AC9C-E92C9C4B26DA}"/>
            </a:ext>
          </a:extLst>
        </xdr:cNvPr>
        <xdr:cNvGrpSpPr/>
      </xdr:nvGrpSpPr>
      <xdr:grpSpPr>
        <a:xfrm>
          <a:off x="939800" y="3978486"/>
          <a:ext cx="3083560" cy="2193714"/>
          <a:chOff x="758092" y="6966112"/>
          <a:chExt cx="3089683" cy="2177889"/>
        </a:xfrm>
      </xdr:grpSpPr>
      <xdr:grpSp>
        <xdr:nvGrpSpPr>
          <xdr:cNvPr id="45" name="Групиране 44">
            <a:extLst>
              <a:ext uri="{FF2B5EF4-FFF2-40B4-BE49-F238E27FC236}">
                <a16:creationId xmlns:a16="http://schemas.microsoft.com/office/drawing/2014/main" id="{CB06F54E-2261-4C84-88C3-8EBB2C512F93}"/>
              </a:ext>
            </a:extLst>
          </xdr:cNvPr>
          <xdr:cNvGrpSpPr/>
        </xdr:nvGrpSpPr>
        <xdr:grpSpPr>
          <a:xfrm>
            <a:off x="758092" y="6966112"/>
            <a:ext cx="3089683" cy="1990320"/>
            <a:chOff x="758825" y="6971241"/>
            <a:chExt cx="3097742" cy="1982260"/>
          </a:xfrm>
        </xdr:grpSpPr>
        <xdr:cxnSp macro="">
          <xdr:nvCxnSpPr>
            <xdr:cNvPr id="50" name="Съединител &quot;права стрелка&quot; 49">
              <a:extLst>
                <a:ext uri="{FF2B5EF4-FFF2-40B4-BE49-F238E27FC236}">
                  <a16:creationId xmlns:a16="http://schemas.microsoft.com/office/drawing/2014/main" id="{03292DA4-1EDF-4542-B02F-437E6587E526}"/>
                </a:ext>
              </a:extLst>
            </xdr:cNvPr>
            <xdr:cNvCxnSpPr/>
          </xdr:nvCxnSpPr>
          <xdr:spPr>
            <a:xfrm>
              <a:off x="758825" y="8953500"/>
              <a:ext cx="309774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Съединител &quot;права стрелка&quot; 50">
              <a:extLst>
                <a:ext uri="{FF2B5EF4-FFF2-40B4-BE49-F238E27FC236}">
                  <a16:creationId xmlns:a16="http://schemas.microsoft.com/office/drawing/2014/main" id="{FF905DC5-EB1D-4D42-A053-5251BB7F35F8}"/>
                </a:ext>
              </a:extLst>
            </xdr:cNvPr>
            <xdr:cNvCxnSpPr/>
          </xdr:nvCxnSpPr>
          <xdr:spPr>
            <a:xfrm flipV="1">
              <a:off x="762000" y="6971241"/>
              <a:ext cx="8467" cy="19822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6" name="Право съединение 45">
            <a:extLst>
              <a:ext uri="{FF2B5EF4-FFF2-40B4-BE49-F238E27FC236}">
                <a16:creationId xmlns:a16="http://schemas.microsoft.com/office/drawing/2014/main" id="{071F534B-DE17-48EF-9DB1-36D11CD9A742}"/>
              </a:ext>
            </a:extLst>
          </xdr:cNvPr>
          <xdr:cNvCxnSpPr/>
        </xdr:nvCxnSpPr>
        <xdr:spPr>
          <a:xfrm>
            <a:off x="1055077" y="896229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Право съединение 46">
            <a:extLst>
              <a:ext uri="{FF2B5EF4-FFF2-40B4-BE49-F238E27FC236}">
                <a16:creationId xmlns:a16="http://schemas.microsoft.com/office/drawing/2014/main" id="{E7F4F174-74BA-4D20-A89B-B947D3CCA0BD}"/>
              </a:ext>
            </a:extLst>
          </xdr:cNvPr>
          <xdr:cNvCxnSpPr/>
        </xdr:nvCxnSpPr>
        <xdr:spPr>
          <a:xfrm>
            <a:off x="1957753" y="895643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аво съединение 47">
            <a:extLst>
              <a:ext uri="{FF2B5EF4-FFF2-40B4-BE49-F238E27FC236}">
                <a16:creationId xmlns:a16="http://schemas.microsoft.com/office/drawing/2014/main" id="{693DB44A-4DDF-4DD2-BFA0-7F5F07795B0D}"/>
              </a:ext>
            </a:extLst>
          </xdr:cNvPr>
          <xdr:cNvCxnSpPr/>
        </xdr:nvCxnSpPr>
        <xdr:spPr>
          <a:xfrm>
            <a:off x="2872154" y="8956431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аво съединение 48">
            <a:extLst>
              <a:ext uri="{FF2B5EF4-FFF2-40B4-BE49-F238E27FC236}">
                <a16:creationId xmlns:a16="http://schemas.microsoft.com/office/drawing/2014/main" id="{F6817E3E-FF3A-4418-A1BA-F18CA38F343E}"/>
              </a:ext>
            </a:extLst>
          </xdr:cNvPr>
          <xdr:cNvCxnSpPr/>
        </xdr:nvCxnSpPr>
        <xdr:spPr>
          <a:xfrm>
            <a:off x="3727939" y="8962293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35</xdr:row>
      <xdr:rowOff>0</xdr:rowOff>
    </xdr:from>
    <xdr:to>
      <xdr:col>5</xdr:col>
      <xdr:colOff>0</xdr:colOff>
      <xdr:row>35</xdr:row>
      <xdr:rowOff>0</xdr:rowOff>
    </xdr:to>
    <xdr:cxnSp macro="">
      <xdr:nvCxnSpPr>
        <xdr:cNvPr id="52" name="Съединител &quot;права стрелка&quot; 51">
          <a:extLst>
            <a:ext uri="{FF2B5EF4-FFF2-40B4-BE49-F238E27FC236}">
              <a16:creationId xmlns:a16="http://schemas.microsoft.com/office/drawing/2014/main" id="{5E810D47-8C69-4943-A4EF-EDC13E28E499}"/>
            </a:ext>
          </a:extLst>
        </xdr:cNvPr>
        <xdr:cNvCxnSpPr/>
      </xdr:nvCxnSpPr>
      <xdr:spPr>
        <a:xfrm>
          <a:off x="609600" y="3108960"/>
          <a:ext cx="34137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39</xdr:row>
      <xdr:rowOff>7620</xdr:rowOff>
    </xdr:from>
    <xdr:to>
      <xdr:col>4</xdr:col>
      <xdr:colOff>868680</xdr:colOff>
      <xdr:row>48</xdr:row>
      <xdr:rowOff>175260</xdr:rowOff>
    </xdr:to>
    <xdr:cxnSp macro="">
      <xdr:nvCxnSpPr>
        <xdr:cNvPr id="53" name="Право съединение 52">
          <a:extLst>
            <a:ext uri="{FF2B5EF4-FFF2-40B4-BE49-F238E27FC236}">
              <a16:creationId xmlns:a16="http://schemas.microsoft.com/office/drawing/2014/main" id="{5665DCD5-FFD0-44A6-8919-4DCAADA3EB70}"/>
            </a:ext>
          </a:extLst>
        </xdr:cNvPr>
        <xdr:cNvCxnSpPr/>
      </xdr:nvCxnSpPr>
      <xdr:spPr>
        <a:xfrm flipV="1">
          <a:off x="1249680" y="3848100"/>
          <a:ext cx="2674620" cy="1813560"/>
        </a:xfrm>
        <a:prstGeom prst="line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330200</xdr:colOff>
      <xdr:row>38</xdr:row>
      <xdr:rowOff>8466</xdr:rowOff>
    </xdr:from>
    <xdr:to>
      <xdr:col>5</xdr:col>
      <xdr:colOff>0</xdr:colOff>
      <xdr:row>50</xdr:row>
      <xdr:rowOff>7620</xdr:rowOff>
    </xdr:to>
    <xdr:grpSp>
      <xdr:nvGrpSpPr>
        <xdr:cNvPr id="54" name="Групиране 53">
          <a:extLst>
            <a:ext uri="{FF2B5EF4-FFF2-40B4-BE49-F238E27FC236}">
              <a16:creationId xmlns:a16="http://schemas.microsoft.com/office/drawing/2014/main" id="{B6692F5F-BF53-4254-913D-4258A810E4E8}"/>
            </a:ext>
          </a:extLst>
        </xdr:cNvPr>
        <xdr:cNvGrpSpPr/>
      </xdr:nvGrpSpPr>
      <xdr:grpSpPr>
        <a:xfrm>
          <a:off x="939800" y="7460826"/>
          <a:ext cx="3083560" cy="2193714"/>
          <a:chOff x="758092" y="6966112"/>
          <a:chExt cx="3089683" cy="2177889"/>
        </a:xfrm>
      </xdr:grpSpPr>
      <xdr:grpSp>
        <xdr:nvGrpSpPr>
          <xdr:cNvPr id="55" name="Групиране 54">
            <a:extLst>
              <a:ext uri="{FF2B5EF4-FFF2-40B4-BE49-F238E27FC236}">
                <a16:creationId xmlns:a16="http://schemas.microsoft.com/office/drawing/2014/main" id="{14AACA77-66A0-453D-BD07-E4B2A893BFAD}"/>
              </a:ext>
            </a:extLst>
          </xdr:cNvPr>
          <xdr:cNvGrpSpPr/>
        </xdr:nvGrpSpPr>
        <xdr:grpSpPr>
          <a:xfrm>
            <a:off x="758092" y="6966112"/>
            <a:ext cx="3089683" cy="1990320"/>
            <a:chOff x="758825" y="6971241"/>
            <a:chExt cx="3097742" cy="1982260"/>
          </a:xfrm>
        </xdr:grpSpPr>
        <xdr:cxnSp macro="">
          <xdr:nvCxnSpPr>
            <xdr:cNvPr id="60" name="Съединител &quot;права стрелка&quot; 59">
              <a:extLst>
                <a:ext uri="{FF2B5EF4-FFF2-40B4-BE49-F238E27FC236}">
                  <a16:creationId xmlns:a16="http://schemas.microsoft.com/office/drawing/2014/main" id="{5A9846A5-A945-4ECE-9743-6F751D1B9054}"/>
                </a:ext>
              </a:extLst>
            </xdr:cNvPr>
            <xdr:cNvCxnSpPr/>
          </xdr:nvCxnSpPr>
          <xdr:spPr>
            <a:xfrm>
              <a:off x="758825" y="8953500"/>
              <a:ext cx="309774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" name="Съединител &quot;права стрелка&quot; 60">
              <a:extLst>
                <a:ext uri="{FF2B5EF4-FFF2-40B4-BE49-F238E27FC236}">
                  <a16:creationId xmlns:a16="http://schemas.microsoft.com/office/drawing/2014/main" id="{0F84FB20-6CC4-44D2-876D-F290FC096855}"/>
                </a:ext>
              </a:extLst>
            </xdr:cNvPr>
            <xdr:cNvCxnSpPr/>
          </xdr:nvCxnSpPr>
          <xdr:spPr>
            <a:xfrm flipV="1">
              <a:off x="762000" y="6971241"/>
              <a:ext cx="8467" cy="19822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6" name="Право съединение 55">
            <a:extLst>
              <a:ext uri="{FF2B5EF4-FFF2-40B4-BE49-F238E27FC236}">
                <a16:creationId xmlns:a16="http://schemas.microsoft.com/office/drawing/2014/main" id="{F974BD8B-B555-4098-B624-02F2A9F81880}"/>
              </a:ext>
            </a:extLst>
          </xdr:cNvPr>
          <xdr:cNvCxnSpPr/>
        </xdr:nvCxnSpPr>
        <xdr:spPr>
          <a:xfrm>
            <a:off x="1055077" y="896229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Право съединение 56">
            <a:extLst>
              <a:ext uri="{FF2B5EF4-FFF2-40B4-BE49-F238E27FC236}">
                <a16:creationId xmlns:a16="http://schemas.microsoft.com/office/drawing/2014/main" id="{D98B1E9F-E944-46AE-9337-CF23B019B86E}"/>
              </a:ext>
            </a:extLst>
          </xdr:cNvPr>
          <xdr:cNvCxnSpPr/>
        </xdr:nvCxnSpPr>
        <xdr:spPr>
          <a:xfrm>
            <a:off x="1957753" y="895643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Право съединение 57">
            <a:extLst>
              <a:ext uri="{FF2B5EF4-FFF2-40B4-BE49-F238E27FC236}">
                <a16:creationId xmlns:a16="http://schemas.microsoft.com/office/drawing/2014/main" id="{E4564A3B-5288-47AD-AE96-DB3A832959AA}"/>
              </a:ext>
            </a:extLst>
          </xdr:cNvPr>
          <xdr:cNvCxnSpPr/>
        </xdr:nvCxnSpPr>
        <xdr:spPr>
          <a:xfrm>
            <a:off x="2872154" y="8956431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Право съединение 58">
            <a:extLst>
              <a:ext uri="{FF2B5EF4-FFF2-40B4-BE49-F238E27FC236}">
                <a16:creationId xmlns:a16="http://schemas.microsoft.com/office/drawing/2014/main" id="{95CCE591-23A8-491D-9B52-816F7E75F3FB}"/>
              </a:ext>
            </a:extLst>
          </xdr:cNvPr>
          <xdr:cNvCxnSpPr/>
        </xdr:nvCxnSpPr>
        <xdr:spPr>
          <a:xfrm>
            <a:off x="3727939" y="8962293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53</xdr:row>
      <xdr:rowOff>0</xdr:rowOff>
    </xdr:from>
    <xdr:to>
      <xdr:col>5</xdr:col>
      <xdr:colOff>0</xdr:colOff>
      <xdr:row>53</xdr:row>
      <xdr:rowOff>0</xdr:rowOff>
    </xdr:to>
    <xdr:cxnSp macro="">
      <xdr:nvCxnSpPr>
        <xdr:cNvPr id="62" name="Съединител &quot;права стрелка&quot; 61">
          <a:extLst>
            <a:ext uri="{FF2B5EF4-FFF2-40B4-BE49-F238E27FC236}">
              <a16:creationId xmlns:a16="http://schemas.microsoft.com/office/drawing/2014/main" id="{11F670B5-666C-4A4C-B632-48556D626474}"/>
            </a:ext>
          </a:extLst>
        </xdr:cNvPr>
        <xdr:cNvCxnSpPr/>
      </xdr:nvCxnSpPr>
      <xdr:spPr>
        <a:xfrm>
          <a:off x="609600" y="6400800"/>
          <a:ext cx="34137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289560</xdr:colOff>
      <xdr:row>3</xdr:row>
      <xdr:rowOff>7620</xdr:rowOff>
    </xdr:from>
    <xdr:to>
      <xdr:col>12</xdr:col>
      <xdr:colOff>853440</xdr:colOff>
      <xdr:row>12</xdr:row>
      <xdr:rowOff>175260</xdr:rowOff>
    </xdr:to>
    <xdr:cxnSp macro="">
      <xdr:nvCxnSpPr>
        <xdr:cNvPr id="83" name="Право съединение 82">
          <a:extLst>
            <a:ext uri="{FF2B5EF4-FFF2-40B4-BE49-F238E27FC236}">
              <a16:creationId xmlns:a16="http://schemas.microsoft.com/office/drawing/2014/main" id="{14DEB029-15D1-412B-9C20-F8B9945872C0}"/>
            </a:ext>
          </a:extLst>
        </xdr:cNvPr>
        <xdr:cNvCxnSpPr/>
      </xdr:nvCxnSpPr>
      <xdr:spPr>
        <a:xfrm flipV="1">
          <a:off x="7597140" y="678180"/>
          <a:ext cx="2674620" cy="1813560"/>
        </a:xfrm>
        <a:prstGeom prst="line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330200</xdr:colOff>
      <xdr:row>2</xdr:row>
      <xdr:rowOff>8465</xdr:rowOff>
    </xdr:from>
    <xdr:to>
      <xdr:col>13</xdr:col>
      <xdr:colOff>0</xdr:colOff>
      <xdr:row>14</xdr:row>
      <xdr:rowOff>16954</xdr:rowOff>
    </xdr:to>
    <xdr:grpSp>
      <xdr:nvGrpSpPr>
        <xdr:cNvPr id="84" name="Групиране 83">
          <a:extLst>
            <a:ext uri="{FF2B5EF4-FFF2-40B4-BE49-F238E27FC236}">
              <a16:creationId xmlns:a16="http://schemas.microsoft.com/office/drawing/2014/main" id="{766908B0-9427-4A79-B23F-2648EC856D8A}"/>
            </a:ext>
          </a:extLst>
        </xdr:cNvPr>
        <xdr:cNvGrpSpPr/>
      </xdr:nvGrpSpPr>
      <xdr:grpSpPr>
        <a:xfrm>
          <a:off x="7302500" y="496145"/>
          <a:ext cx="3083560" cy="2203049"/>
          <a:chOff x="758092" y="6966112"/>
          <a:chExt cx="3089683" cy="2187157"/>
        </a:xfrm>
      </xdr:grpSpPr>
      <xdr:grpSp>
        <xdr:nvGrpSpPr>
          <xdr:cNvPr id="85" name="Групиране 84">
            <a:extLst>
              <a:ext uri="{FF2B5EF4-FFF2-40B4-BE49-F238E27FC236}">
                <a16:creationId xmlns:a16="http://schemas.microsoft.com/office/drawing/2014/main" id="{F920C110-2A86-4938-B983-89CB80A6806B}"/>
              </a:ext>
            </a:extLst>
          </xdr:cNvPr>
          <xdr:cNvGrpSpPr/>
        </xdr:nvGrpSpPr>
        <xdr:grpSpPr>
          <a:xfrm>
            <a:off x="758092" y="6966112"/>
            <a:ext cx="3089683" cy="1990320"/>
            <a:chOff x="758825" y="6971241"/>
            <a:chExt cx="3097742" cy="1982260"/>
          </a:xfrm>
        </xdr:grpSpPr>
        <xdr:cxnSp macro="">
          <xdr:nvCxnSpPr>
            <xdr:cNvPr id="90" name="Съединител &quot;права стрелка&quot; 89">
              <a:extLst>
                <a:ext uri="{FF2B5EF4-FFF2-40B4-BE49-F238E27FC236}">
                  <a16:creationId xmlns:a16="http://schemas.microsoft.com/office/drawing/2014/main" id="{C8FC6E87-B431-4386-B216-166677CEE23D}"/>
                </a:ext>
              </a:extLst>
            </xdr:cNvPr>
            <xdr:cNvCxnSpPr/>
          </xdr:nvCxnSpPr>
          <xdr:spPr>
            <a:xfrm>
              <a:off x="758825" y="8953500"/>
              <a:ext cx="309774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" name="Съединител &quot;права стрелка&quot; 90">
              <a:extLst>
                <a:ext uri="{FF2B5EF4-FFF2-40B4-BE49-F238E27FC236}">
                  <a16:creationId xmlns:a16="http://schemas.microsoft.com/office/drawing/2014/main" id="{DEA5C9C5-E390-48FF-8E2D-687EB647971A}"/>
                </a:ext>
              </a:extLst>
            </xdr:cNvPr>
            <xdr:cNvCxnSpPr/>
          </xdr:nvCxnSpPr>
          <xdr:spPr>
            <a:xfrm flipV="1">
              <a:off x="762000" y="6971241"/>
              <a:ext cx="8467" cy="19822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" name="Право съединение 85">
            <a:extLst>
              <a:ext uri="{FF2B5EF4-FFF2-40B4-BE49-F238E27FC236}">
                <a16:creationId xmlns:a16="http://schemas.microsoft.com/office/drawing/2014/main" id="{2C908DC5-5BFE-489A-96B9-B05B9633AA34}"/>
              </a:ext>
            </a:extLst>
          </xdr:cNvPr>
          <xdr:cNvCxnSpPr/>
        </xdr:nvCxnSpPr>
        <xdr:spPr>
          <a:xfrm>
            <a:off x="1055077" y="896229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Право съединение 87">
            <a:extLst>
              <a:ext uri="{FF2B5EF4-FFF2-40B4-BE49-F238E27FC236}">
                <a16:creationId xmlns:a16="http://schemas.microsoft.com/office/drawing/2014/main" id="{8A06D5B4-E835-4ACA-8A82-A62954FFEB23}"/>
              </a:ext>
            </a:extLst>
          </xdr:cNvPr>
          <xdr:cNvCxnSpPr/>
        </xdr:nvCxnSpPr>
        <xdr:spPr>
          <a:xfrm>
            <a:off x="2383505" y="8971561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Право съединение 88">
            <a:extLst>
              <a:ext uri="{FF2B5EF4-FFF2-40B4-BE49-F238E27FC236}">
                <a16:creationId xmlns:a16="http://schemas.microsoft.com/office/drawing/2014/main" id="{4FD70E79-F594-4216-B484-4C54B9935EC7}"/>
              </a:ext>
            </a:extLst>
          </xdr:cNvPr>
          <xdr:cNvCxnSpPr/>
        </xdr:nvCxnSpPr>
        <xdr:spPr>
          <a:xfrm>
            <a:off x="3727939" y="8962293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0</xdr:colOff>
      <xdr:row>17</xdr:row>
      <xdr:rowOff>0</xdr:rowOff>
    </xdr:to>
    <xdr:cxnSp macro="">
      <xdr:nvCxnSpPr>
        <xdr:cNvPr id="92" name="Съединител &quot;права стрелка&quot; 91">
          <a:extLst>
            <a:ext uri="{FF2B5EF4-FFF2-40B4-BE49-F238E27FC236}">
              <a16:creationId xmlns:a16="http://schemas.microsoft.com/office/drawing/2014/main" id="{EB868926-6C80-4921-B65D-569EF3DD9EE3}"/>
            </a:ext>
          </a:extLst>
        </xdr:cNvPr>
        <xdr:cNvCxnSpPr/>
      </xdr:nvCxnSpPr>
      <xdr:spPr>
        <a:xfrm>
          <a:off x="609600" y="3230880"/>
          <a:ext cx="34137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21</xdr:row>
      <xdr:rowOff>7620</xdr:rowOff>
    </xdr:from>
    <xdr:to>
      <xdr:col>12</xdr:col>
      <xdr:colOff>868680</xdr:colOff>
      <xdr:row>30</xdr:row>
      <xdr:rowOff>175260</xdr:rowOff>
    </xdr:to>
    <xdr:cxnSp macro="">
      <xdr:nvCxnSpPr>
        <xdr:cNvPr id="93" name="Право съединение 92">
          <a:extLst>
            <a:ext uri="{FF2B5EF4-FFF2-40B4-BE49-F238E27FC236}">
              <a16:creationId xmlns:a16="http://schemas.microsoft.com/office/drawing/2014/main" id="{F64ED864-C95A-4B76-8FB2-A4A814C12DC3}"/>
            </a:ext>
          </a:extLst>
        </xdr:cNvPr>
        <xdr:cNvCxnSpPr/>
      </xdr:nvCxnSpPr>
      <xdr:spPr>
        <a:xfrm flipV="1">
          <a:off x="7612380" y="678180"/>
          <a:ext cx="2674620" cy="1813560"/>
        </a:xfrm>
        <a:prstGeom prst="line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10160</xdr:colOff>
      <xdr:row>20</xdr:row>
      <xdr:rowOff>23705</xdr:rowOff>
    </xdr:from>
    <xdr:to>
      <xdr:col>13</xdr:col>
      <xdr:colOff>15240</xdr:colOff>
      <xdr:row>32</xdr:row>
      <xdr:rowOff>62674</xdr:rowOff>
    </xdr:to>
    <xdr:grpSp>
      <xdr:nvGrpSpPr>
        <xdr:cNvPr id="94" name="Групиране 93">
          <a:extLst>
            <a:ext uri="{FF2B5EF4-FFF2-40B4-BE49-F238E27FC236}">
              <a16:creationId xmlns:a16="http://schemas.microsoft.com/office/drawing/2014/main" id="{B3D1E001-57A8-4EC2-AA67-D6965C8954D7}"/>
            </a:ext>
          </a:extLst>
        </xdr:cNvPr>
        <xdr:cNvGrpSpPr/>
      </xdr:nvGrpSpPr>
      <xdr:grpSpPr>
        <a:xfrm>
          <a:off x="7317740" y="3993725"/>
          <a:ext cx="3083560" cy="2233529"/>
          <a:chOff x="758092" y="6966112"/>
          <a:chExt cx="3089683" cy="2217417"/>
        </a:xfrm>
      </xdr:grpSpPr>
      <xdr:grpSp>
        <xdr:nvGrpSpPr>
          <xdr:cNvPr id="95" name="Групиране 94">
            <a:extLst>
              <a:ext uri="{FF2B5EF4-FFF2-40B4-BE49-F238E27FC236}">
                <a16:creationId xmlns:a16="http://schemas.microsoft.com/office/drawing/2014/main" id="{2EA9C134-6FEC-4554-8D7D-703117C50B57}"/>
              </a:ext>
            </a:extLst>
          </xdr:cNvPr>
          <xdr:cNvGrpSpPr/>
        </xdr:nvGrpSpPr>
        <xdr:grpSpPr>
          <a:xfrm>
            <a:off x="758092" y="6966112"/>
            <a:ext cx="3089683" cy="1990320"/>
            <a:chOff x="758825" y="6971241"/>
            <a:chExt cx="3097742" cy="1982260"/>
          </a:xfrm>
        </xdr:grpSpPr>
        <xdr:cxnSp macro="">
          <xdr:nvCxnSpPr>
            <xdr:cNvPr id="100" name="Съединител &quot;права стрелка&quot; 99">
              <a:extLst>
                <a:ext uri="{FF2B5EF4-FFF2-40B4-BE49-F238E27FC236}">
                  <a16:creationId xmlns:a16="http://schemas.microsoft.com/office/drawing/2014/main" id="{8CDDD90A-41C8-41B7-AFAD-C770C7C73ED1}"/>
                </a:ext>
              </a:extLst>
            </xdr:cNvPr>
            <xdr:cNvCxnSpPr/>
          </xdr:nvCxnSpPr>
          <xdr:spPr>
            <a:xfrm>
              <a:off x="758825" y="8953500"/>
              <a:ext cx="309774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" name="Съединител &quot;права стрелка&quot; 100">
              <a:extLst>
                <a:ext uri="{FF2B5EF4-FFF2-40B4-BE49-F238E27FC236}">
                  <a16:creationId xmlns:a16="http://schemas.microsoft.com/office/drawing/2014/main" id="{24708E3A-354A-48D6-9974-6FCA684A9F42}"/>
                </a:ext>
              </a:extLst>
            </xdr:cNvPr>
            <xdr:cNvCxnSpPr/>
          </xdr:nvCxnSpPr>
          <xdr:spPr>
            <a:xfrm flipV="1">
              <a:off x="762000" y="6971241"/>
              <a:ext cx="8467" cy="19822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" name="Право съединение 95">
            <a:extLst>
              <a:ext uri="{FF2B5EF4-FFF2-40B4-BE49-F238E27FC236}">
                <a16:creationId xmlns:a16="http://schemas.microsoft.com/office/drawing/2014/main" id="{ECA56F5D-5452-46E4-8F1D-350C2DEB6E9D}"/>
              </a:ext>
            </a:extLst>
          </xdr:cNvPr>
          <xdr:cNvCxnSpPr/>
        </xdr:nvCxnSpPr>
        <xdr:spPr>
          <a:xfrm>
            <a:off x="1055077" y="896229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8" name="Право съединение 97">
            <a:extLst>
              <a:ext uri="{FF2B5EF4-FFF2-40B4-BE49-F238E27FC236}">
                <a16:creationId xmlns:a16="http://schemas.microsoft.com/office/drawing/2014/main" id="{4998ADEF-9A0D-419D-89A0-28937E6599D3}"/>
              </a:ext>
            </a:extLst>
          </xdr:cNvPr>
          <xdr:cNvCxnSpPr/>
        </xdr:nvCxnSpPr>
        <xdr:spPr>
          <a:xfrm>
            <a:off x="2345330" y="9001821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9" name="Право съединение 98">
            <a:extLst>
              <a:ext uri="{FF2B5EF4-FFF2-40B4-BE49-F238E27FC236}">
                <a16:creationId xmlns:a16="http://schemas.microsoft.com/office/drawing/2014/main" id="{A40FE7FA-2AA4-45B7-B0E0-3C6665708CFF}"/>
              </a:ext>
            </a:extLst>
          </xdr:cNvPr>
          <xdr:cNvCxnSpPr/>
        </xdr:nvCxnSpPr>
        <xdr:spPr>
          <a:xfrm>
            <a:off x="3727939" y="8962293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35</xdr:row>
      <xdr:rowOff>0</xdr:rowOff>
    </xdr:from>
    <xdr:to>
      <xdr:col>13</xdr:col>
      <xdr:colOff>0</xdr:colOff>
      <xdr:row>35</xdr:row>
      <xdr:rowOff>0</xdr:rowOff>
    </xdr:to>
    <xdr:cxnSp macro="">
      <xdr:nvCxnSpPr>
        <xdr:cNvPr id="102" name="Съединител &quot;права стрелка&quot; 101">
          <a:extLst>
            <a:ext uri="{FF2B5EF4-FFF2-40B4-BE49-F238E27FC236}">
              <a16:creationId xmlns:a16="http://schemas.microsoft.com/office/drawing/2014/main" id="{B6E92719-CB2C-4B1D-8655-E1F6BAD8459B}"/>
            </a:ext>
          </a:extLst>
        </xdr:cNvPr>
        <xdr:cNvCxnSpPr/>
      </xdr:nvCxnSpPr>
      <xdr:spPr>
        <a:xfrm>
          <a:off x="6972300" y="3230880"/>
          <a:ext cx="34137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39</xdr:row>
      <xdr:rowOff>7620</xdr:rowOff>
    </xdr:from>
    <xdr:to>
      <xdr:col>12</xdr:col>
      <xdr:colOff>868680</xdr:colOff>
      <xdr:row>48</xdr:row>
      <xdr:rowOff>175260</xdr:rowOff>
    </xdr:to>
    <xdr:cxnSp macro="">
      <xdr:nvCxnSpPr>
        <xdr:cNvPr id="103" name="Право съединение 102">
          <a:extLst>
            <a:ext uri="{FF2B5EF4-FFF2-40B4-BE49-F238E27FC236}">
              <a16:creationId xmlns:a16="http://schemas.microsoft.com/office/drawing/2014/main" id="{CAAFB191-6F68-4FF6-ABFF-33A5B746C588}"/>
            </a:ext>
          </a:extLst>
        </xdr:cNvPr>
        <xdr:cNvCxnSpPr/>
      </xdr:nvCxnSpPr>
      <xdr:spPr>
        <a:xfrm flipV="1">
          <a:off x="7612380" y="4160520"/>
          <a:ext cx="2674620" cy="1813560"/>
        </a:xfrm>
        <a:prstGeom prst="line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330200</xdr:colOff>
      <xdr:row>38</xdr:row>
      <xdr:rowOff>8466</xdr:rowOff>
    </xdr:from>
    <xdr:to>
      <xdr:col>13</xdr:col>
      <xdr:colOff>0</xdr:colOff>
      <xdr:row>50</xdr:row>
      <xdr:rowOff>7620</xdr:rowOff>
    </xdr:to>
    <xdr:grpSp>
      <xdr:nvGrpSpPr>
        <xdr:cNvPr id="104" name="Групиране 103">
          <a:extLst>
            <a:ext uri="{FF2B5EF4-FFF2-40B4-BE49-F238E27FC236}">
              <a16:creationId xmlns:a16="http://schemas.microsoft.com/office/drawing/2014/main" id="{A137E5E9-CCC4-451B-A0EA-EBE0270B1062}"/>
            </a:ext>
          </a:extLst>
        </xdr:cNvPr>
        <xdr:cNvGrpSpPr/>
      </xdr:nvGrpSpPr>
      <xdr:grpSpPr>
        <a:xfrm>
          <a:off x="7302500" y="7460826"/>
          <a:ext cx="3083560" cy="2193714"/>
          <a:chOff x="758092" y="6966112"/>
          <a:chExt cx="3089683" cy="2177889"/>
        </a:xfrm>
      </xdr:grpSpPr>
      <xdr:grpSp>
        <xdr:nvGrpSpPr>
          <xdr:cNvPr id="105" name="Групиране 104">
            <a:extLst>
              <a:ext uri="{FF2B5EF4-FFF2-40B4-BE49-F238E27FC236}">
                <a16:creationId xmlns:a16="http://schemas.microsoft.com/office/drawing/2014/main" id="{44AE26A2-709D-4664-B6C1-4D523AAA3CA6}"/>
              </a:ext>
            </a:extLst>
          </xdr:cNvPr>
          <xdr:cNvGrpSpPr/>
        </xdr:nvGrpSpPr>
        <xdr:grpSpPr>
          <a:xfrm>
            <a:off x="758092" y="6966112"/>
            <a:ext cx="3089683" cy="1990320"/>
            <a:chOff x="758825" y="6971241"/>
            <a:chExt cx="3097742" cy="1982260"/>
          </a:xfrm>
        </xdr:grpSpPr>
        <xdr:cxnSp macro="">
          <xdr:nvCxnSpPr>
            <xdr:cNvPr id="110" name="Съединител &quot;права стрелка&quot; 109">
              <a:extLst>
                <a:ext uri="{FF2B5EF4-FFF2-40B4-BE49-F238E27FC236}">
                  <a16:creationId xmlns:a16="http://schemas.microsoft.com/office/drawing/2014/main" id="{932B3D9A-2F2A-4D0C-9F03-245B413EFB8E}"/>
                </a:ext>
              </a:extLst>
            </xdr:cNvPr>
            <xdr:cNvCxnSpPr/>
          </xdr:nvCxnSpPr>
          <xdr:spPr>
            <a:xfrm>
              <a:off x="758825" y="8953500"/>
              <a:ext cx="3097742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" name="Съединител &quot;права стрелка&quot; 110">
              <a:extLst>
                <a:ext uri="{FF2B5EF4-FFF2-40B4-BE49-F238E27FC236}">
                  <a16:creationId xmlns:a16="http://schemas.microsoft.com/office/drawing/2014/main" id="{DA096910-B032-4377-B666-05BC22E7199F}"/>
                </a:ext>
              </a:extLst>
            </xdr:cNvPr>
            <xdr:cNvCxnSpPr/>
          </xdr:nvCxnSpPr>
          <xdr:spPr>
            <a:xfrm flipV="1">
              <a:off x="762000" y="6971241"/>
              <a:ext cx="8467" cy="198226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" name="Право съединение 105">
            <a:extLst>
              <a:ext uri="{FF2B5EF4-FFF2-40B4-BE49-F238E27FC236}">
                <a16:creationId xmlns:a16="http://schemas.microsoft.com/office/drawing/2014/main" id="{816F2F14-AEAA-41C8-ABB0-6C640F15824B}"/>
              </a:ext>
            </a:extLst>
          </xdr:cNvPr>
          <xdr:cNvCxnSpPr/>
        </xdr:nvCxnSpPr>
        <xdr:spPr>
          <a:xfrm>
            <a:off x="1055077" y="896229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Право съединение 106">
            <a:extLst>
              <a:ext uri="{FF2B5EF4-FFF2-40B4-BE49-F238E27FC236}">
                <a16:creationId xmlns:a16="http://schemas.microsoft.com/office/drawing/2014/main" id="{ED7A3A6F-0D15-486C-A412-19E9B11658E7}"/>
              </a:ext>
            </a:extLst>
          </xdr:cNvPr>
          <xdr:cNvCxnSpPr/>
        </xdr:nvCxnSpPr>
        <xdr:spPr>
          <a:xfrm>
            <a:off x="1957753" y="8956432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Право съединение 107">
            <a:extLst>
              <a:ext uri="{FF2B5EF4-FFF2-40B4-BE49-F238E27FC236}">
                <a16:creationId xmlns:a16="http://schemas.microsoft.com/office/drawing/2014/main" id="{96B53890-24B3-46CF-9E92-9EA6B886B140}"/>
              </a:ext>
            </a:extLst>
          </xdr:cNvPr>
          <xdr:cNvCxnSpPr/>
        </xdr:nvCxnSpPr>
        <xdr:spPr>
          <a:xfrm>
            <a:off x="2872154" y="8956431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Право съединение 108">
            <a:extLst>
              <a:ext uri="{FF2B5EF4-FFF2-40B4-BE49-F238E27FC236}">
                <a16:creationId xmlns:a16="http://schemas.microsoft.com/office/drawing/2014/main" id="{FDBF64E7-B7EB-4DD2-9BF9-5BC22697D2C1}"/>
              </a:ext>
            </a:extLst>
          </xdr:cNvPr>
          <xdr:cNvCxnSpPr/>
        </xdr:nvCxnSpPr>
        <xdr:spPr>
          <a:xfrm>
            <a:off x="3727939" y="8962293"/>
            <a:ext cx="0" cy="18170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53</xdr:row>
      <xdr:rowOff>0</xdr:rowOff>
    </xdr:from>
    <xdr:to>
      <xdr:col>13</xdr:col>
      <xdr:colOff>0</xdr:colOff>
      <xdr:row>53</xdr:row>
      <xdr:rowOff>0</xdr:rowOff>
    </xdr:to>
    <xdr:cxnSp macro="">
      <xdr:nvCxnSpPr>
        <xdr:cNvPr id="112" name="Съединител &quot;права стрелка&quot; 111">
          <a:extLst>
            <a:ext uri="{FF2B5EF4-FFF2-40B4-BE49-F238E27FC236}">
              <a16:creationId xmlns:a16="http://schemas.microsoft.com/office/drawing/2014/main" id="{0A7CFE0B-9F35-4F3A-95FE-EEBF422E38E5}"/>
            </a:ext>
          </a:extLst>
        </xdr:cNvPr>
        <xdr:cNvCxnSpPr/>
      </xdr:nvCxnSpPr>
      <xdr:spPr>
        <a:xfrm>
          <a:off x="6972300" y="6713220"/>
          <a:ext cx="34137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22860</xdr:rowOff>
    </xdr:from>
    <xdr:to>
      <xdr:col>13</xdr:col>
      <xdr:colOff>281940</xdr:colOff>
      <xdr:row>16</xdr:row>
      <xdr:rowOff>118110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B5D0CF1B-4C85-4311-B9DB-110156449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L14"/>
  <sheetViews>
    <sheetView zoomScale="85" zoomScaleNormal="85" workbookViewId="0">
      <selection activeCell="C16" sqref="C16"/>
    </sheetView>
  </sheetViews>
  <sheetFormatPr defaultRowHeight="14.4" x14ac:dyDescent="0.3"/>
  <cols>
    <col min="1" max="1" width="6.21875" customWidth="1"/>
    <col min="2" max="2" width="4.88671875" style="4" customWidth="1"/>
    <col min="3" max="3" width="16.6640625" customWidth="1"/>
    <col min="4" max="12" width="19.21875" customWidth="1"/>
  </cols>
  <sheetData>
    <row r="1" spans="2:12" ht="15" thickBot="1" x14ac:dyDescent="0.35"/>
    <row r="2" spans="2:12" ht="48.6" customHeight="1" thickBot="1" x14ac:dyDescent="0.35">
      <c r="B2" s="92" t="s">
        <v>10</v>
      </c>
      <c r="C2" s="92" t="s">
        <v>153</v>
      </c>
      <c r="D2" s="93" t="s">
        <v>110</v>
      </c>
      <c r="E2" s="93" t="s">
        <v>111</v>
      </c>
      <c r="F2" s="93" t="s">
        <v>112</v>
      </c>
      <c r="G2" s="93" t="s">
        <v>113</v>
      </c>
      <c r="H2" s="93" t="s">
        <v>114</v>
      </c>
      <c r="I2" s="93" t="s">
        <v>115</v>
      </c>
      <c r="J2" s="93" t="s">
        <v>116</v>
      </c>
      <c r="K2" s="93" t="s">
        <v>117</v>
      </c>
      <c r="L2" s="93" t="s">
        <v>118</v>
      </c>
    </row>
    <row r="3" spans="2:12" ht="30.6" customHeight="1" thickBot="1" x14ac:dyDescent="0.35">
      <c r="B3" s="94">
        <v>1</v>
      </c>
      <c r="C3" s="94" t="s">
        <v>135</v>
      </c>
      <c r="D3" s="95">
        <v>2</v>
      </c>
      <c r="E3" s="95">
        <v>4</v>
      </c>
      <c r="F3" s="95">
        <v>4</v>
      </c>
      <c r="G3" s="95">
        <v>6</v>
      </c>
      <c r="H3" s="95">
        <v>6</v>
      </c>
      <c r="I3" s="95">
        <v>6</v>
      </c>
      <c r="J3" s="95">
        <v>6</v>
      </c>
      <c r="K3" s="95">
        <v>6</v>
      </c>
      <c r="L3" s="95">
        <v>6</v>
      </c>
    </row>
    <row r="4" spans="2:12" ht="30" customHeight="1" thickBot="1" x14ac:dyDescent="0.35">
      <c r="B4" s="94">
        <v>2</v>
      </c>
      <c r="C4" s="94" t="s">
        <v>0</v>
      </c>
      <c r="D4" s="95" t="s">
        <v>154</v>
      </c>
      <c r="E4" s="95" t="s">
        <v>154</v>
      </c>
      <c r="F4" s="95" t="s">
        <v>139</v>
      </c>
      <c r="G4" s="95" t="s">
        <v>136</v>
      </c>
      <c r="H4" s="95" t="s">
        <v>136</v>
      </c>
      <c r="I4" s="95" t="s">
        <v>137</v>
      </c>
      <c r="J4" s="95" t="s">
        <v>137</v>
      </c>
      <c r="K4" s="95" t="s">
        <v>138</v>
      </c>
      <c r="L4" s="95" t="s">
        <v>138</v>
      </c>
    </row>
    <row r="5" spans="2:12" ht="36.6" customHeight="1" thickBot="1" x14ac:dyDescent="0.35">
      <c r="B5" s="96">
        <v>3</v>
      </c>
      <c r="C5" s="96" t="s">
        <v>143</v>
      </c>
      <c r="D5" s="95" t="s">
        <v>144</v>
      </c>
      <c r="E5" s="95" t="s">
        <v>144</v>
      </c>
      <c r="F5" s="95" t="s">
        <v>144</v>
      </c>
      <c r="G5" s="95" t="s">
        <v>144</v>
      </c>
      <c r="H5" s="95" t="s">
        <v>144</v>
      </c>
      <c r="I5" s="95" t="s">
        <v>144</v>
      </c>
      <c r="J5" s="95" t="s">
        <v>144</v>
      </c>
      <c r="K5" s="95" t="s">
        <v>144</v>
      </c>
      <c r="L5" s="95" t="s">
        <v>144</v>
      </c>
    </row>
    <row r="6" spans="2:12" ht="34.799999999999997" customHeight="1" thickBot="1" x14ac:dyDescent="0.35">
      <c r="B6" s="96">
        <v>4</v>
      </c>
      <c r="C6" s="96" t="s">
        <v>1</v>
      </c>
      <c r="D6" s="95">
        <v>1</v>
      </c>
      <c r="E6" s="95">
        <v>2</v>
      </c>
      <c r="F6" s="95">
        <v>2</v>
      </c>
      <c r="G6" s="95">
        <v>3</v>
      </c>
      <c r="H6" s="95">
        <v>3</v>
      </c>
      <c r="I6" s="95">
        <v>4</v>
      </c>
      <c r="J6" s="95">
        <v>4</v>
      </c>
      <c r="K6" s="95">
        <v>4</v>
      </c>
      <c r="L6" s="95">
        <v>6</v>
      </c>
    </row>
    <row r="7" spans="2:12" ht="36.6" customHeight="1" thickBot="1" x14ac:dyDescent="0.35">
      <c r="B7" s="96">
        <v>5</v>
      </c>
      <c r="C7" s="96" t="s">
        <v>145</v>
      </c>
      <c r="D7" s="95" t="s">
        <v>146</v>
      </c>
      <c r="E7" s="95" t="s">
        <v>146</v>
      </c>
      <c r="F7" s="95" t="s">
        <v>146</v>
      </c>
      <c r="G7" s="95" t="s">
        <v>146</v>
      </c>
      <c r="H7" s="95" t="s">
        <v>146</v>
      </c>
      <c r="I7" s="95" t="s">
        <v>146</v>
      </c>
      <c r="J7" s="95" t="s">
        <v>146</v>
      </c>
      <c r="K7" s="95" t="s">
        <v>161</v>
      </c>
      <c r="L7" s="95" t="s">
        <v>161</v>
      </c>
    </row>
    <row r="8" spans="2:12" ht="30" customHeight="1" thickBot="1" x14ac:dyDescent="0.35">
      <c r="B8" s="96">
        <v>6</v>
      </c>
      <c r="C8" s="96" t="s">
        <v>2</v>
      </c>
      <c r="D8" s="95" t="s">
        <v>170</v>
      </c>
      <c r="E8" s="95" t="s">
        <v>170</v>
      </c>
      <c r="F8" s="95" t="s">
        <v>170</v>
      </c>
      <c r="G8" s="95" t="s">
        <v>169</v>
      </c>
      <c r="H8" s="95" t="s">
        <v>168</v>
      </c>
      <c r="I8" s="95" t="s">
        <v>169</v>
      </c>
      <c r="J8" s="95" t="s">
        <v>168</v>
      </c>
      <c r="K8" s="95" t="s">
        <v>168</v>
      </c>
      <c r="L8" s="95" t="s">
        <v>168</v>
      </c>
    </row>
    <row r="9" spans="2:12" ht="35.4" customHeight="1" thickBot="1" x14ac:dyDescent="0.35">
      <c r="B9" s="97">
        <v>7</v>
      </c>
      <c r="C9" s="97" t="s">
        <v>3</v>
      </c>
      <c r="D9" s="98" t="s">
        <v>149</v>
      </c>
      <c r="E9" s="98" t="s">
        <v>149</v>
      </c>
      <c r="F9" s="98" t="s">
        <v>149</v>
      </c>
      <c r="G9" s="98" t="s">
        <v>147</v>
      </c>
      <c r="H9" s="98" t="s">
        <v>148</v>
      </c>
      <c r="I9" s="98" t="s">
        <v>147</v>
      </c>
      <c r="J9" s="98" t="s">
        <v>148</v>
      </c>
      <c r="K9" s="98" t="s">
        <v>148</v>
      </c>
      <c r="L9" s="98" t="s">
        <v>148</v>
      </c>
    </row>
    <row r="10" spans="2:12" ht="48.6" customHeight="1" thickBot="1" x14ac:dyDescent="0.35">
      <c r="B10" s="96">
        <v>8</v>
      </c>
      <c r="C10" s="96" t="s">
        <v>4</v>
      </c>
      <c r="D10" s="95" t="s">
        <v>162</v>
      </c>
      <c r="E10" s="95" t="s">
        <v>141</v>
      </c>
      <c r="F10" s="95" t="s">
        <v>141</v>
      </c>
      <c r="G10" s="95" t="s">
        <v>140</v>
      </c>
      <c r="H10" s="95" t="s">
        <v>163</v>
      </c>
      <c r="I10" s="95" t="s">
        <v>5</v>
      </c>
      <c r="J10" s="95" t="s">
        <v>6</v>
      </c>
      <c r="K10" s="95" t="s">
        <v>5</v>
      </c>
      <c r="L10" s="95" t="s">
        <v>7</v>
      </c>
    </row>
    <row r="11" spans="2:12" ht="33" customHeight="1" thickBot="1" x14ac:dyDescent="0.35">
      <c r="B11" s="94">
        <v>9</v>
      </c>
      <c r="C11" s="94" t="s">
        <v>150</v>
      </c>
      <c r="D11" s="95" t="s">
        <v>151</v>
      </c>
      <c r="E11" s="95" t="s">
        <v>155</v>
      </c>
      <c r="F11" s="95" t="s">
        <v>151</v>
      </c>
      <c r="G11" s="95" t="s">
        <v>151</v>
      </c>
      <c r="H11" s="95" t="s">
        <v>151</v>
      </c>
      <c r="I11" s="95" t="s">
        <v>151</v>
      </c>
      <c r="J11" s="95" t="s">
        <v>151</v>
      </c>
      <c r="K11" s="95" t="s">
        <v>152</v>
      </c>
      <c r="L11" s="95" t="s">
        <v>152</v>
      </c>
    </row>
    <row r="12" spans="2:12" ht="39" customHeight="1" thickBot="1" x14ac:dyDescent="0.35">
      <c r="B12" s="96">
        <v>10</v>
      </c>
      <c r="C12" s="96" t="s">
        <v>142</v>
      </c>
      <c r="D12" s="95" t="s">
        <v>156</v>
      </c>
      <c r="E12" s="95" t="s">
        <v>157</v>
      </c>
      <c r="F12" s="95" t="s">
        <v>158</v>
      </c>
      <c r="G12" s="95" t="s">
        <v>158</v>
      </c>
      <c r="H12" s="95" t="s">
        <v>158</v>
      </c>
      <c r="I12" s="95" t="s">
        <v>159</v>
      </c>
      <c r="J12" s="95" t="s">
        <v>159</v>
      </c>
      <c r="K12" s="95" t="s">
        <v>160</v>
      </c>
      <c r="L12" s="95" t="s">
        <v>160</v>
      </c>
    </row>
    <row r="13" spans="2:12" ht="22.2" customHeight="1" thickBot="1" x14ac:dyDescent="0.35">
      <c r="B13" s="97">
        <v>11</v>
      </c>
      <c r="C13" s="97" t="s">
        <v>8</v>
      </c>
      <c r="D13" s="98">
        <v>143</v>
      </c>
      <c r="E13" s="98">
        <v>136</v>
      </c>
      <c r="F13" s="98" t="s">
        <v>167</v>
      </c>
      <c r="G13" s="98" t="s">
        <v>164</v>
      </c>
      <c r="H13" s="98" t="s">
        <v>164</v>
      </c>
      <c r="I13" s="98" t="s">
        <v>164</v>
      </c>
      <c r="J13" s="98" t="s">
        <v>164</v>
      </c>
      <c r="K13" s="98" t="s">
        <v>165</v>
      </c>
      <c r="L13" s="98" t="s">
        <v>166</v>
      </c>
    </row>
    <row r="14" spans="2:12" ht="26.4" customHeight="1" thickBot="1" x14ac:dyDescent="0.35">
      <c r="B14" s="99">
        <v>13</v>
      </c>
      <c r="C14" s="99" t="s">
        <v>9</v>
      </c>
      <c r="D14" s="100" t="s">
        <v>179</v>
      </c>
      <c r="E14" s="100" t="s">
        <v>178</v>
      </c>
      <c r="F14" s="100" t="s">
        <v>177</v>
      </c>
      <c r="G14" s="100" t="s">
        <v>176</v>
      </c>
      <c r="H14" s="100" t="s">
        <v>175</v>
      </c>
      <c r="I14" s="100" t="s">
        <v>171</v>
      </c>
      <c r="J14" s="100" t="s">
        <v>174</v>
      </c>
      <c r="K14" s="100" t="s">
        <v>172</v>
      </c>
      <c r="L14" s="100" t="s">
        <v>173</v>
      </c>
    </row>
  </sheetData>
  <pageMargins left="0.25" right="0.25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M12"/>
  <sheetViews>
    <sheetView zoomScaleNormal="100" workbookViewId="0">
      <selection activeCell="K17" sqref="K17:K18"/>
    </sheetView>
  </sheetViews>
  <sheetFormatPr defaultRowHeight="14.4" x14ac:dyDescent="0.3"/>
  <cols>
    <col min="1" max="1" width="8" customWidth="1"/>
    <col min="2" max="2" width="8.33203125" customWidth="1"/>
    <col min="3" max="12" width="5.77734375" customWidth="1"/>
  </cols>
  <sheetData>
    <row r="2" spans="2:13" ht="19.95" customHeight="1" x14ac:dyDescent="0.3">
      <c r="B2" s="35" t="s">
        <v>100</v>
      </c>
      <c r="C2" s="36">
        <v>1</v>
      </c>
      <c r="D2" s="36">
        <v>2</v>
      </c>
      <c r="E2" s="36">
        <v>3</v>
      </c>
      <c r="F2" s="36">
        <v>4</v>
      </c>
      <c r="G2" s="36">
        <v>5</v>
      </c>
      <c r="H2" s="36">
        <v>6</v>
      </c>
      <c r="I2" s="36">
        <v>8</v>
      </c>
      <c r="J2" s="36">
        <v>9</v>
      </c>
      <c r="K2" s="36">
        <v>10</v>
      </c>
      <c r="L2" s="36">
        <v>11</v>
      </c>
      <c r="M2" s="35" t="s">
        <v>11</v>
      </c>
    </row>
    <row r="3" spans="2:13" ht="19.95" customHeight="1" x14ac:dyDescent="0.3">
      <c r="B3" s="36">
        <v>1</v>
      </c>
      <c r="C3" s="31"/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f t="shared" ref="M3:M12" si="0">SUM(C3:L3)</f>
        <v>3</v>
      </c>
    </row>
    <row r="4" spans="2:13" ht="19.95" customHeight="1" x14ac:dyDescent="0.3">
      <c r="B4" s="36">
        <v>2</v>
      </c>
      <c r="C4" s="2">
        <v>1</v>
      </c>
      <c r="D4" s="31"/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f t="shared" si="0"/>
        <v>8</v>
      </c>
    </row>
    <row r="5" spans="2:13" ht="19.95" customHeight="1" x14ac:dyDescent="0.3">
      <c r="B5" s="36">
        <v>3</v>
      </c>
      <c r="C5" s="2">
        <v>1</v>
      </c>
      <c r="D5" s="2">
        <v>0</v>
      </c>
      <c r="E5" s="31"/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1</v>
      </c>
      <c r="L5" s="2">
        <v>1</v>
      </c>
      <c r="M5" s="2">
        <f t="shared" si="0"/>
        <v>7</v>
      </c>
    </row>
    <row r="6" spans="2:13" ht="19.95" customHeight="1" x14ac:dyDescent="0.3">
      <c r="B6" s="36">
        <v>4</v>
      </c>
      <c r="C6" s="2">
        <v>1</v>
      </c>
      <c r="D6" s="2">
        <v>0</v>
      </c>
      <c r="E6" s="2">
        <v>0</v>
      </c>
      <c r="F6" s="31"/>
      <c r="G6" s="2">
        <v>0</v>
      </c>
      <c r="H6" s="2">
        <v>1</v>
      </c>
      <c r="I6" s="2">
        <v>0</v>
      </c>
      <c r="J6" s="2">
        <v>0</v>
      </c>
      <c r="K6" s="2">
        <v>1</v>
      </c>
      <c r="L6" s="2">
        <v>1</v>
      </c>
      <c r="M6" s="2">
        <f t="shared" si="0"/>
        <v>4</v>
      </c>
    </row>
    <row r="7" spans="2:13" ht="19.95" customHeight="1" x14ac:dyDescent="0.3">
      <c r="B7" s="36">
        <v>5</v>
      </c>
      <c r="C7" s="2">
        <v>1</v>
      </c>
      <c r="D7" s="2">
        <v>0</v>
      </c>
      <c r="E7" s="2">
        <v>0</v>
      </c>
      <c r="F7" s="2">
        <v>1</v>
      </c>
      <c r="G7" s="31"/>
      <c r="H7" s="2">
        <v>1</v>
      </c>
      <c r="I7" s="2">
        <v>0</v>
      </c>
      <c r="J7" s="2">
        <v>0</v>
      </c>
      <c r="K7" s="2">
        <v>1</v>
      </c>
      <c r="L7" s="2">
        <v>1</v>
      </c>
      <c r="M7" s="2">
        <f t="shared" si="0"/>
        <v>5</v>
      </c>
    </row>
    <row r="8" spans="2:13" ht="19.95" customHeight="1" x14ac:dyDescent="0.3">
      <c r="B8" s="36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1"/>
      <c r="I8" s="2">
        <v>0</v>
      </c>
      <c r="J8" s="2">
        <v>0</v>
      </c>
      <c r="K8" s="2">
        <v>1</v>
      </c>
      <c r="L8" s="2">
        <v>1</v>
      </c>
      <c r="M8" s="2">
        <f t="shared" si="0"/>
        <v>2</v>
      </c>
    </row>
    <row r="9" spans="2:13" ht="19.95" customHeight="1" x14ac:dyDescent="0.3">
      <c r="B9" s="36">
        <v>8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31"/>
      <c r="J9" s="2">
        <v>0</v>
      </c>
      <c r="K9" s="2">
        <v>1</v>
      </c>
      <c r="L9" s="2">
        <v>1</v>
      </c>
      <c r="M9" s="2">
        <f t="shared" si="0"/>
        <v>5</v>
      </c>
    </row>
    <row r="10" spans="2:13" ht="19.95" customHeight="1" x14ac:dyDescent="0.3">
      <c r="B10" s="36">
        <v>9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31"/>
      <c r="K10" s="2">
        <v>1</v>
      </c>
      <c r="L10" s="2">
        <v>1</v>
      </c>
      <c r="M10" s="2">
        <f t="shared" si="0"/>
        <v>9</v>
      </c>
    </row>
    <row r="11" spans="2:13" ht="19.95" customHeight="1" x14ac:dyDescent="0.3">
      <c r="B11" s="36">
        <v>10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31"/>
      <c r="L11" s="2">
        <v>1</v>
      </c>
      <c r="M11" s="2">
        <f t="shared" si="0"/>
        <v>3</v>
      </c>
    </row>
    <row r="12" spans="2:13" ht="19.95" customHeight="1" x14ac:dyDescent="0.3">
      <c r="B12" s="36">
        <v>11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1"/>
      <c r="M12" s="2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M3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N18"/>
  <sheetViews>
    <sheetView workbookViewId="0">
      <selection activeCell="H18" sqref="H18"/>
    </sheetView>
  </sheetViews>
  <sheetFormatPr defaultRowHeight="14.4" x14ac:dyDescent="0.3"/>
  <cols>
    <col min="2" max="12" width="5.88671875" customWidth="1"/>
    <col min="14" max="14" width="13.33203125" customWidth="1"/>
  </cols>
  <sheetData>
    <row r="2" spans="2:14" ht="21" customHeight="1" x14ac:dyDescent="0.3">
      <c r="B2" s="34"/>
      <c r="C2" s="36">
        <v>1</v>
      </c>
      <c r="D2" s="36">
        <v>2</v>
      </c>
      <c r="E2" s="36">
        <v>3</v>
      </c>
      <c r="F2" s="36">
        <v>4</v>
      </c>
      <c r="G2" s="36">
        <v>5</v>
      </c>
      <c r="H2" s="36">
        <v>6</v>
      </c>
      <c r="I2" s="36">
        <v>8</v>
      </c>
      <c r="J2" s="36">
        <v>9</v>
      </c>
      <c r="K2" s="36">
        <v>10</v>
      </c>
      <c r="L2" s="36">
        <v>11</v>
      </c>
      <c r="M2" s="36" t="s">
        <v>11</v>
      </c>
      <c r="N2" s="1"/>
    </row>
    <row r="3" spans="2:14" ht="21" customHeight="1" x14ac:dyDescent="0.3">
      <c r="B3" s="36">
        <v>1</v>
      </c>
      <c r="C3" s="42"/>
      <c r="D3" s="3">
        <f>1-C4</f>
        <v>0.4</v>
      </c>
      <c r="E3" s="3">
        <f>1-C5</f>
        <v>0.5</v>
      </c>
      <c r="F3" s="3">
        <f>1-C6</f>
        <v>0.6</v>
      </c>
      <c r="G3" s="3">
        <f>1-N10</f>
        <v>1</v>
      </c>
      <c r="H3" s="3">
        <f>1-$C8</f>
        <v>0.5</v>
      </c>
      <c r="I3" s="3">
        <f>1-$C9</f>
        <v>0.30000000000000004</v>
      </c>
      <c r="J3" s="3">
        <f>1-$C10</f>
        <v>0.4</v>
      </c>
      <c r="K3" s="3">
        <f>1-$C11</f>
        <v>0.5</v>
      </c>
      <c r="L3" s="3">
        <f>1-$C12</f>
        <v>0.7</v>
      </c>
      <c r="M3" s="3">
        <f t="shared" ref="M3:M12" si="0">SUM(C3:L3)</f>
        <v>4.8999999999999995</v>
      </c>
    </row>
    <row r="4" spans="2:14" ht="21" customHeight="1" x14ac:dyDescent="0.3">
      <c r="B4" s="36">
        <v>2</v>
      </c>
      <c r="C4" s="3">
        <v>0.6</v>
      </c>
      <c r="D4" s="42"/>
      <c r="E4" s="3">
        <f>1-$D5</f>
        <v>0.5</v>
      </c>
      <c r="F4" s="3">
        <f>1-$D6</f>
        <v>0.6</v>
      </c>
      <c r="G4" s="3">
        <f>1-$D7</f>
        <v>0.5</v>
      </c>
      <c r="H4" s="3">
        <f>1-$D8</f>
        <v>0.6</v>
      </c>
      <c r="I4" s="3">
        <f>1-$D9</f>
        <v>0.4</v>
      </c>
      <c r="J4" s="3">
        <f>1-$D10</f>
        <v>0.4</v>
      </c>
      <c r="K4" s="3">
        <f>1-$D11</f>
        <v>0.6</v>
      </c>
      <c r="L4" s="3">
        <f>1-$D12</f>
        <v>0.7</v>
      </c>
      <c r="M4" s="3">
        <f t="shared" si="0"/>
        <v>4.9000000000000004</v>
      </c>
    </row>
    <row r="5" spans="2:14" ht="21" customHeight="1" x14ac:dyDescent="0.3">
      <c r="B5" s="36">
        <v>3</v>
      </c>
      <c r="C5" s="3">
        <v>0.5</v>
      </c>
      <c r="D5" s="3">
        <v>0.5</v>
      </c>
      <c r="E5" s="42"/>
      <c r="F5" s="3">
        <f>1-$E6</f>
        <v>0.7</v>
      </c>
      <c r="G5" s="3">
        <f>1-$E7</f>
        <v>0.6</v>
      </c>
      <c r="H5" s="3">
        <f>1-$E8</f>
        <v>0.6</v>
      </c>
      <c r="I5" s="3">
        <f>1-$E9</f>
        <v>0.4</v>
      </c>
      <c r="J5" s="3">
        <f>1-$E10</f>
        <v>0.5</v>
      </c>
      <c r="K5" s="3">
        <f>1-$E11</f>
        <v>0.6</v>
      </c>
      <c r="L5" s="3">
        <f>1-$E12</f>
        <v>0.6</v>
      </c>
      <c r="M5" s="3">
        <f t="shared" si="0"/>
        <v>4.9999999999999991</v>
      </c>
    </row>
    <row r="6" spans="2:14" ht="21" customHeight="1" x14ac:dyDescent="0.3">
      <c r="B6" s="36">
        <v>4</v>
      </c>
      <c r="C6" s="38">
        <v>0.4</v>
      </c>
      <c r="D6" s="38">
        <v>0.4</v>
      </c>
      <c r="E6" s="38">
        <v>0.3</v>
      </c>
      <c r="F6" s="42"/>
      <c r="G6" s="38">
        <f>1-$F7</f>
        <v>0.30000000000000004</v>
      </c>
      <c r="H6" s="38">
        <f>1-$F8</f>
        <v>0.4</v>
      </c>
      <c r="I6" s="38">
        <f>1-$F9</f>
        <v>0.30000000000000004</v>
      </c>
      <c r="J6" s="38">
        <f>1-$F10</f>
        <v>0.4</v>
      </c>
      <c r="K6" s="38">
        <f>1-$F11</f>
        <v>0.5</v>
      </c>
      <c r="L6" s="38">
        <f>1-$F12</f>
        <v>0.4</v>
      </c>
      <c r="M6" s="38">
        <f t="shared" si="0"/>
        <v>3.4000000000000004</v>
      </c>
    </row>
    <row r="7" spans="2:14" ht="21" customHeight="1" x14ac:dyDescent="0.3">
      <c r="B7" s="36">
        <v>5</v>
      </c>
      <c r="C7" s="3">
        <v>0.6</v>
      </c>
      <c r="D7" s="3">
        <v>0.5</v>
      </c>
      <c r="E7" s="3">
        <v>0.4</v>
      </c>
      <c r="F7" s="3">
        <v>0.7</v>
      </c>
      <c r="G7" s="42"/>
      <c r="H7" s="3">
        <f>1-J18</f>
        <v>1</v>
      </c>
      <c r="I7" s="3">
        <f>1-$G9</f>
        <v>0.4</v>
      </c>
      <c r="J7" s="3">
        <f>1-$G10</f>
        <v>0.4</v>
      </c>
      <c r="K7" s="3">
        <f>1-$G11</f>
        <v>0.6</v>
      </c>
      <c r="L7" s="3">
        <f>1-$G12</f>
        <v>0.6</v>
      </c>
      <c r="M7" s="3">
        <f t="shared" si="0"/>
        <v>5.1999999999999993</v>
      </c>
    </row>
    <row r="8" spans="2:14" ht="21" customHeight="1" x14ac:dyDescent="0.3">
      <c r="B8" s="36">
        <v>6</v>
      </c>
      <c r="C8" s="3">
        <v>0.5</v>
      </c>
      <c r="D8" s="3">
        <v>0.4</v>
      </c>
      <c r="E8" s="3">
        <v>0.4</v>
      </c>
      <c r="F8" s="3">
        <v>0.6</v>
      </c>
      <c r="G8" s="3">
        <v>0.5</v>
      </c>
      <c r="H8" s="42"/>
      <c r="I8" s="3">
        <f>1-$H9</f>
        <v>0.19999999999999996</v>
      </c>
      <c r="J8" s="3">
        <f>1-$H10</f>
        <v>0.30000000000000004</v>
      </c>
      <c r="K8" s="3">
        <f>1-$H11</f>
        <v>0.4</v>
      </c>
      <c r="L8" s="3">
        <f>1-$H12</f>
        <v>0.6</v>
      </c>
      <c r="M8" s="3">
        <f t="shared" si="0"/>
        <v>3.8999999999999995</v>
      </c>
    </row>
    <row r="9" spans="2:14" ht="21" customHeight="1" x14ac:dyDescent="0.3">
      <c r="B9" s="32">
        <v>8</v>
      </c>
      <c r="C9" s="39">
        <v>0.7</v>
      </c>
      <c r="D9" s="39">
        <v>0.6</v>
      </c>
      <c r="E9" s="39">
        <v>0.6</v>
      </c>
      <c r="F9" s="39">
        <v>0.7</v>
      </c>
      <c r="G9" s="39">
        <v>0.6</v>
      </c>
      <c r="H9" s="39">
        <v>0.8</v>
      </c>
      <c r="I9" s="42"/>
      <c r="J9" s="39">
        <f>1-$I10</f>
        <v>0.4</v>
      </c>
      <c r="K9" s="39">
        <f>1-$I11</f>
        <v>0.7</v>
      </c>
      <c r="L9" s="39">
        <f>1-$I12</f>
        <v>0.6</v>
      </c>
      <c r="M9" s="39">
        <f t="shared" si="0"/>
        <v>5.7</v>
      </c>
    </row>
    <row r="10" spans="2:14" ht="21" customHeight="1" x14ac:dyDescent="0.3">
      <c r="B10" s="36">
        <v>9</v>
      </c>
      <c r="C10" s="3">
        <v>0.6</v>
      </c>
      <c r="D10" s="3">
        <v>0.6</v>
      </c>
      <c r="E10" s="3">
        <v>0.5</v>
      </c>
      <c r="F10" s="3">
        <v>0.6</v>
      </c>
      <c r="G10" s="3">
        <v>0.6</v>
      </c>
      <c r="H10" s="3">
        <v>0.7</v>
      </c>
      <c r="I10" s="3">
        <v>0.6</v>
      </c>
      <c r="J10" s="42"/>
      <c r="K10" s="3">
        <f>1-$J11</f>
        <v>0.6</v>
      </c>
      <c r="L10" s="3">
        <f>1-$J12</f>
        <v>0.6</v>
      </c>
      <c r="M10" s="3">
        <f t="shared" si="0"/>
        <v>5.3999999999999986</v>
      </c>
    </row>
    <row r="11" spans="2:14" ht="21" customHeight="1" x14ac:dyDescent="0.3">
      <c r="B11" s="36">
        <v>10</v>
      </c>
      <c r="C11" s="3">
        <v>0.5</v>
      </c>
      <c r="D11" s="3">
        <v>0.4</v>
      </c>
      <c r="E11" s="3">
        <v>0.4</v>
      </c>
      <c r="F11" s="3">
        <v>0.5</v>
      </c>
      <c r="G11" s="3">
        <v>0.4</v>
      </c>
      <c r="H11" s="3">
        <v>0.6</v>
      </c>
      <c r="I11" s="3">
        <v>0.3</v>
      </c>
      <c r="J11" s="3">
        <v>0.4</v>
      </c>
      <c r="K11" s="42"/>
      <c r="L11" s="3">
        <f>1-K12</f>
        <v>0.7</v>
      </c>
      <c r="M11" s="3">
        <f t="shared" si="0"/>
        <v>4.2</v>
      </c>
    </row>
    <row r="12" spans="2:14" ht="21" customHeight="1" x14ac:dyDescent="0.3">
      <c r="B12" s="33">
        <v>11</v>
      </c>
      <c r="C12" s="40">
        <v>0.3</v>
      </c>
      <c r="D12" s="40">
        <v>0.3</v>
      </c>
      <c r="E12" s="40">
        <v>0.4</v>
      </c>
      <c r="F12" s="40">
        <v>0.6</v>
      </c>
      <c r="G12" s="40">
        <v>0.4</v>
      </c>
      <c r="H12" s="40">
        <v>0.4</v>
      </c>
      <c r="I12" s="40">
        <v>0.4</v>
      </c>
      <c r="J12" s="40">
        <v>0.4</v>
      </c>
      <c r="K12" s="40">
        <v>0.3</v>
      </c>
      <c r="L12" s="42"/>
      <c r="M12" s="40">
        <f t="shared" si="0"/>
        <v>3.4999999999999996</v>
      </c>
    </row>
    <row r="13" spans="2:14" ht="21" customHeight="1" x14ac:dyDescent="0.3">
      <c r="M13" s="41">
        <f>SUM(M3:M12)</f>
        <v>46.1</v>
      </c>
    </row>
    <row r="17" ht="24" customHeight="1" x14ac:dyDescent="0.3"/>
    <row r="18" ht="24" customHeight="1" x14ac:dyDescent="0.3"/>
  </sheetData>
  <pageMargins left="0.7" right="0.7" top="0.75" bottom="0.75" header="0.3" footer="0.3"/>
  <pageSetup paperSize="9" orientation="portrait" r:id="rId1"/>
  <ignoredErrors>
    <ignoredError sqref="M3:M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P78"/>
  <sheetViews>
    <sheetView workbookViewId="0">
      <selection activeCell="I33" sqref="I33"/>
    </sheetView>
  </sheetViews>
  <sheetFormatPr defaultRowHeight="14.4" x14ac:dyDescent="0.3"/>
  <cols>
    <col min="2" max="2" width="4.88671875" customWidth="1"/>
    <col min="3" max="3" width="16.6640625" customWidth="1"/>
    <col min="4" max="6" width="14.109375" customWidth="1"/>
    <col min="9" max="9" width="11.109375" customWidth="1"/>
    <col min="10" max="10" width="4.88671875" customWidth="1"/>
    <col min="11" max="11" width="16.6640625" customWidth="1"/>
    <col min="12" max="14" width="14.109375" customWidth="1"/>
  </cols>
  <sheetData>
    <row r="1" spans="2:16" ht="24" customHeight="1" x14ac:dyDescent="0.3"/>
    <row r="2" spans="2:16" x14ac:dyDescent="0.3">
      <c r="B2" s="4"/>
      <c r="C2" s="71" t="s">
        <v>29</v>
      </c>
      <c r="D2" s="71"/>
      <c r="E2" s="71"/>
      <c r="J2" s="4"/>
      <c r="K2" s="71" t="s">
        <v>31</v>
      </c>
      <c r="L2" s="71"/>
      <c r="M2" s="71"/>
    </row>
    <row r="3" spans="2:16" x14ac:dyDescent="0.3">
      <c r="B3" s="4"/>
      <c r="G3" s="70" t="s">
        <v>41</v>
      </c>
      <c r="H3" s="70"/>
      <c r="I3" s="7"/>
      <c r="J3" s="4"/>
      <c r="O3" s="70" t="s">
        <v>182</v>
      </c>
      <c r="P3" s="70"/>
    </row>
    <row r="4" spans="2:16" x14ac:dyDescent="0.3">
      <c r="B4" s="4"/>
      <c r="G4" s="70" t="s">
        <v>34</v>
      </c>
      <c r="H4" s="70"/>
      <c r="J4" s="4"/>
      <c r="O4" s="70" t="s">
        <v>183</v>
      </c>
      <c r="P4" s="70"/>
    </row>
    <row r="5" spans="2:16" x14ac:dyDescent="0.3">
      <c r="B5" s="4"/>
      <c r="G5" s="70" t="s">
        <v>125</v>
      </c>
      <c r="H5" s="70"/>
      <c r="J5" s="4"/>
      <c r="O5" s="70" t="s">
        <v>131</v>
      </c>
      <c r="P5" s="70"/>
    </row>
    <row r="6" spans="2:16" x14ac:dyDescent="0.3">
      <c r="B6" s="4"/>
      <c r="G6" s="70" t="s">
        <v>25</v>
      </c>
      <c r="H6" s="70"/>
      <c r="J6" s="4"/>
      <c r="O6" s="70" t="s">
        <v>25</v>
      </c>
      <c r="P6" s="70"/>
    </row>
    <row r="7" spans="2:16" x14ac:dyDescent="0.3">
      <c r="B7" s="4"/>
      <c r="G7" s="70" t="s">
        <v>19</v>
      </c>
      <c r="H7" s="70"/>
      <c r="J7" s="4"/>
      <c r="O7" s="70" t="s">
        <v>184</v>
      </c>
      <c r="P7" s="70"/>
    </row>
    <row r="8" spans="2:16" x14ac:dyDescent="0.3">
      <c r="B8" s="4"/>
      <c r="G8" s="70" t="s">
        <v>26</v>
      </c>
      <c r="H8" s="70"/>
      <c r="J8" s="4"/>
      <c r="O8" s="70" t="s">
        <v>185</v>
      </c>
      <c r="P8" s="70"/>
    </row>
    <row r="9" spans="2:16" x14ac:dyDescent="0.3">
      <c r="B9" s="4"/>
      <c r="G9" s="70" t="s">
        <v>27</v>
      </c>
      <c r="H9" s="70"/>
      <c r="J9" s="4"/>
      <c r="O9" s="70" t="s">
        <v>128</v>
      </c>
      <c r="P9" s="70"/>
    </row>
    <row r="10" spans="2:16" x14ac:dyDescent="0.3">
      <c r="B10" s="4"/>
      <c r="G10" s="70" t="s">
        <v>28</v>
      </c>
      <c r="H10" s="70"/>
      <c r="J10" s="4"/>
      <c r="O10" s="70" t="s">
        <v>129</v>
      </c>
      <c r="P10" s="70"/>
    </row>
    <row r="11" spans="2:16" x14ac:dyDescent="0.3">
      <c r="B11" s="4"/>
      <c r="G11" s="70" t="s">
        <v>23</v>
      </c>
      <c r="H11" s="70"/>
      <c r="J11" s="4"/>
      <c r="O11" s="70" t="s">
        <v>186</v>
      </c>
      <c r="P11" s="70"/>
    </row>
    <row r="12" spans="2:16" x14ac:dyDescent="0.3">
      <c r="B12" s="4"/>
      <c r="G12" s="70"/>
      <c r="H12" s="70"/>
      <c r="J12" s="4"/>
      <c r="O12" s="70"/>
      <c r="P12" s="70"/>
    </row>
    <row r="13" spans="2:16" x14ac:dyDescent="0.3">
      <c r="B13" s="4"/>
      <c r="J13" s="4"/>
    </row>
    <row r="14" spans="2:16" x14ac:dyDescent="0.3">
      <c r="B14" s="4"/>
      <c r="J14" s="4"/>
    </row>
    <row r="15" spans="2:16" x14ac:dyDescent="0.3">
      <c r="B15" s="4"/>
      <c r="C15" s="70" t="s">
        <v>180</v>
      </c>
      <c r="D15" s="70"/>
      <c r="E15" s="70"/>
      <c r="F15" s="70"/>
      <c r="J15" s="4"/>
      <c r="K15" s="70" t="s">
        <v>181</v>
      </c>
      <c r="L15" s="70"/>
      <c r="M15" s="70"/>
      <c r="N15" s="70"/>
    </row>
    <row r="16" spans="2:16" x14ac:dyDescent="0.3">
      <c r="B16" s="4"/>
      <c r="J16" s="4"/>
    </row>
    <row r="17" spans="2:16" x14ac:dyDescent="0.3">
      <c r="B17" s="6" t="s">
        <v>12</v>
      </c>
      <c r="C17" s="72" t="s">
        <v>14</v>
      </c>
      <c r="D17" s="72"/>
      <c r="E17" s="72"/>
      <c r="J17" s="6" t="s">
        <v>12</v>
      </c>
      <c r="K17" s="72" t="s">
        <v>14</v>
      </c>
      <c r="L17" s="72"/>
      <c r="M17" s="72"/>
    </row>
    <row r="18" spans="2:16" x14ac:dyDescent="0.3">
      <c r="B18" s="6" t="s">
        <v>13</v>
      </c>
      <c r="C18" s="72" t="s">
        <v>14</v>
      </c>
      <c r="D18" s="72"/>
      <c r="E18" s="72"/>
      <c r="J18" s="6" t="s">
        <v>13</v>
      </c>
      <c r="K18" s="72" t="s">
        <v>33</v>
      </c>
      <c r="L18" s="72"/>
      <c r="M18" s="72"/>
    </row>
    <row r="19" spans="2:16" ht="29.4" customHeight="1" x14ac:dyDescent="0.3"/>
    <row r="20" spans="2:16" x14ac:dyDescent="0.3">
      <c r="B20" s="4"/>
      <c r="C20" s="71" t="s">
        <v>134</v>
      </c>
      <c r="D20" s="71"/>
      <c r="E20" s="71"/>
      <c r="J20" s="4"/>
      <c r="K20" s="71" t="s">
        <v>135</v>
      </c>
      <c r="L20" s="71"/>
      <c r="M20" s="71"/>
    </row>
    <row r="21" spans="2:16" x14ac:dyDescent="0.3">
      <c r="B21" s="4"/>
      <c r="G21" s="70" t="s">
        <v>15</v>
      </c>
      <c r="H21" s="70"/>
      <c r="J21" s="4"/>
      <c r="O21" s="70" t="s">
        <v>15</v>
      </c>
      <c r="P21" s="70"/>
    </row>
    <row r="22" spans="2:16" x14ac:dyDescent="0.3">
      <c r="B22" s="4"/>
      <c r="G22" s="70" t="s">
        <v>16</v>
      </c>
      <c r="H22" s="70"/>
      <c r="J22" s="4"/>
      <c r="O22" s="70" t="s">
        <v>16</v>
      </c>
      <c r="P22" s="70"/>
    </row>
    <row r="23" spans="2:16" x14ac:dyDescent="0.3">
      <c r="B23" s="4"/>
      <c r="G23" s="70" t="s">
        <v>17</v>
      </c>
      <c r="H23" s="70"/>
      <c r="J23" s="4"/>
      <c r="O23" s="70" t="s">
        <v>17</v>
      </c>
      <c r="P23" s="70"/>
    </row>
    <row r="24" spans="2:16" x14ac:dyDescent="0.3">
      <c r="B24" s="4"/>
      <c r="G24" s="70" t="s">
        <v>18</v>
      </c>
      <c r="H24" s="70"/>
      <c r="J24" s="4"/>
      <c r="O24" s="70" t="s">
        <v>18</v>
      </c>
      <c r="P24" s="70"/>
    </row>
    <row r="25" spans="2:16" x14ac:dyDescent="0.3">
      <c r="B25" s="4"/>
      <c r="G25" s="70" t="s">
        <v>19</v>
      </c>
      <c r="H25" s="70"/>
      <c r="J25" s="4"/>
      <c r="O25" s="70" t="s">
        <v>19</v>
      </c>
      <c r="P25" s="70"/>
    </row>
    <row r="26" spans="2:16" x14ac:dyDescent="0.3">
      <c r="B26" s="4"/>
      <c r="G26" s="70" t="s">
        <v>20</v>
      </c>
      <c r="H26" s="70"/>
      <c r="J26" s="4"/>
      <c r="O26" s="70" t="s">
        <v>20</v>
      </c>
      <c r="P26" s="70"/>
    </row>
    <row r="27" spans="2:16" x14ac:dyDescent="0.3">
      <c r="B27" s="4"/>
      <c r="G27" s="70" t="s">
        <v>21</v>
      </c>
      <c r="H27" s="70"/>
      <c r="J27" s="4"/>
      <c r="O27" s="70" t="s">
        <v>27</v>
      </c>
      <c r="P27" s="70"/>
    </row>
    <row r="28" spans="2:16" x14ac:dyDescent="0.3">
      <c r="B28" s="4"/>
      <c r="G28" s="70" t="s">
        <v>22</v>
      </c>
      <c r="H28" s="70"/>
      <c r="J28" s="4"/>
      <c r="O28" s="70" t="s">
        <v>22</v>
      </c>
      <c r="P28" s="70"/>
    </row>
    <row r="29" spans="2:16" x14ac:dyDescent="0.3">
      <c r="B29" s="4"/>
      <c r="G29" s="70" t="s">
        <v>23</v>
      </c>
      <c r="H29" s="70"/>
      <c r="J29" s="4"/>
      <c r="O29" s="70" t="s">
        <v>38</v>
      </c>
      <c r="P29" s="70"/>
    </row>
    <row r="30" spans="2:16" x14ac:dyDescent="0.3">
      <c r="B30" s="4"/>
      <c r="G30" s="70"/>
      <c r="H30" s="70"/>
      <c r="J30" s="4"/>
      <c r="O30" s="70"/>
      <c r="P30" s="70"/>
    </row>
    <row r="31" spans="2:16" x14ac:dyDescent="0.3">
      <c r="B31" s="4"/>
      <c r="J31" s="4"/>
    </row>
    <row r="32" spans="2:16" x14ac:dyDescent="0.3">
      <c r="B32" s="4"/>
      <c r="J32" s="4"/>
    </row>
    <row r="33" spans="2:16" x14ac:dyDescent="0.3">
      <c r="B33" s="4"/>
      <c r="C33" s="70" t="s">
        <v>187</v>
      </c>
      <c r="D33" s="70"/>
      <c r="E33" s="70"/>
      <c r="F33" s="70"/>
      <c r="J33" s="4"/>
      <c r="K33" s="70" t="s">
        <v>188</v>
      </c>
      <c r="L33" s="70"/>
      <c r="M33" s="70"/>
      <c r="N33" s="70"/>
    </row>
    <row r="34" spans="2:16" x14ac:dyDescent="0.3">
      <c r="B34" s="4"/>
      <c r="J34" s="4"/>
    </row>
    <row r="35" spans="2:16" x14ac:dyDescent="0.3">
      <c r="B35" s="6" t="s">
        <v>12</v>
      </c>
      <c r="C35" s="72" t="s">
        <v>14</v>
      </c>
      <c r="D35" s="72"/>
      <c r="E35" s="72"/>
      <c r="J35" s="6" t="s">
        <v>12</v>
      </c>
      <c r="K35" s="72" t="s">
        <v>14</v>
      </c>
      <c r="L35" s="72"/>
      <c r="M35" s="72"/>
    </row>
    <row r="36" spans="2:16" x14ac:dyDescent="0.3">
      <c r="B36" s="6" t="s">
        <v>13</v>
      </c>
      <c r="C36" s="72" t="s">
        <v>14</v>
      </c>
      <c r="D36" s="72"/>
      <c r="E36" s="72"/>
      <c r="J36" s="6" t="s">
        <v>13</v>
      </c>
      <c r="K36" s="72" t="s">
        <v>14</v>
      </c>
      <c r="L36" s="72"/>
      <c r="M36" s="72"/>
    </row>
    <row r="37" spans="2:16" ht="29.4" customHeight="1" x14ac:dyDescent="0.3"/>
    <row r="38" spans="2:16" x14ac:dyDescent="0.3">
      <c r="B38" s="10"/>
      <c r="C38" s="71" t="s">
        <v>30</v>
      </c>
      <c r="D38" s="71"/>
      <c r="E38" s="71"/>
      <c r="F38" s="11"/>
      <c r="J38" s="4"/>
      <c r="K38" s="71" t="s">
        <v>32</v>
      </c>
      <c r="L38" s="71"/>
      <c r="M38" s="71"/>
    </row>
    <row r="39" spans="2:16" x14ac:dyDescent="0.3">
      <c r="B39" s="4"/>
      <c r="C39" s="12"/>
      <c r="G39" s="70" t="s">
        <v>24</v>
      </c>
      <c r="H39" s="70"/>
      <c r="J39" s="4"/>
      <c r="O39" s="70" t="s">
        <v>15</v>
      </c>
      <c r="P39" s="70"/>
    </row>
    <row r="40" spans="2:16" x14ac:dyDescent="0.3">
      <c r="B40" s="4"/>
      <c r="G40" s="70" t="s">
        <v>16</v>
      </c>
      <c r="H40" s="70"/>
      <c r="J40" s="4"/>
      <c r="O40" s="70" t="s">
        <v>39</v>
      </c>
      <c r="P40" s="70"/>
    </row>
    <row r="41" spans="2:16" x14ac:dyDescent="0.3">
      <c r="B41" s="4"/>
      <c r="G41" s="70" t="s">
        <v>17</v>
      </c>
      <c r="H41" s="70"/>
      <c r="J41" s="4"/>
      <c r="O41" s="70" t="s">
        <v>17</v>
      </c>
      <c r="P41" s="70"/>
    </row>
    <row r="42" spans="2:16" x14ac:dyDescent="0.3">
      <c r="B42" s="4"/>
      <c r="G42" s="70" t="s">
        <v>25</v>
      </c>
      <c r="H42" s="70"/>
      <c r="J42" s="4"/>
      <c r="O42" s="70" t="s">
        <v>40</v>
      </c>
      <c r="P42" s="70"/>
    </row>
    <row r="43" spans="2:16" x14ac:dyDescent="0.3">
      <c r="B43" s="4"/>
      <c r="G43" s="70" t="s">
        <v>19</v>
      </c>
      <c r="H43" s="70"/>
      <c r="J43" s="4"/>
      <c r="O43" s="70" t="s">
        <v>19</v>
      </c>
      <c r="P43" s="70"/>
    </row>
    <row r="44" spans="2:16" x14ac:dyDescent="0.3">
      <c r="B44" s="4"/>
      <c r="G44" s="70" t="s">
        <v>26</v>
      </c>
      <c r="H44" s="70"/>
      <c r="J44" s="4"/>
      <c r="O44" s="70" t="s">
        <v>20</v>
      </c>
      <c r="P44" s="70"/>
    </row>
    <row r="45" spans="2:16" x14ac:dyDescent="0.3">
      <c r="B45" s="4"/>
      <c r="G45" s="70" t="s">
        <v>27</v>
      </c>
      <c r="H45" s="70"/>
      <c r="J45" s="4"/>
      <c r="O45" s="70" t="s">
        <v>21</v>
      </c>
      <c r="P45" s="70"/>
    </row>
    <row r="46" spans="2:16" x14ac:dyDescent="0.3">
      <c r="B46" s="4"/>
      <c r="G46" s="70" t="s">
        <v>28</v>
      </c>
      <c r="H46" s="70"/>
      <c r="J46" s="4"/>
      <c r="O46" s="70" t="s">
        <v>22</v>
      </c>
      <c r="P46" s="70"/>
    </row>
    <row r="47" spans="2:16" x14ac:dyDescent="0.3">
      <c r="B47" s="4"/>
      <c r="G47" s="70" t="s">
        <v>23</v>
      </c>
      <c r="H47" s="70"/>
      <c r="J47" s="4"/>
      <c r="O47" s="70" t="s">
        <v>23</v>
      </c>
      <c r="P47" s="70"/>
    </row>
    <row r="48" spans="2:16" x14ac:dyDescent="0.3">
      <c r="B48" s="4"/>
      <c r="G48" s="70"/>
      <c r="H48" s="70"/>
      <c r="J48" s="4"/>
      <c r="O48" s="70"/>
      <c r="P48" s="70"/>
    </row>
    <row r="49" spans="2:14" x14ac:dyDescent="0.3">
      <c r="B49" s="4"/>
      <c r="J49" s="4"/>
    </row>
    <row r="50" spans="2:14" x14ac:dyDescent="0.3">
      <c r="B50" s="4"/>
      <c r="J50" s="4"/>
    </row>
    <row r="51" spans="2:14" x14ac:dyDescent="0.3">
      <c r="B51" s="4"/>
      <c r="C51" s="70" t="s">
        <v>126</v>
      </c>
      <c r="D51" s="70"/>
      <c r="E51" s="70"/>
      <c r="F51" s="70"/>
      <c r="J51" s="4"/>
      <c r="K51" s="70" t="s">
        <v>127</v>
      </c>
      <c r="L51" s="70"/>
      <c r="M51" s="70"/>
      <c r="N51" s="70"/>
    </row>
    <row r="52" spans="2:14" x14ac:dyDescent="0.3">
      <c r="B52" s="4"/>
      <c r="J52" s="4"/>
    </row>
    <row r="53" spans="2:14" x14ac:dyDescent="0.3">
      <c r="B53" s="6" t="s">
        <v>12</v>
      </c>
      <c r="C53" s="72" t="s">
        <v>14</v>
      </c>
      <c r="D53" s="72"/>
      <c r="E53" s="72"/>
      <c r="J53" s="6" t="s">
        <v>12</v>
      </c>
      <c r="K53" s="72" t="s">
        <v>14</v>
      </c>
      <c r="L53" s="72"/>
      <c r="M53" s="72"/>
    </row>
    <row r="54" spans="2:14" x14ac:dyDescent="0.3">
      <c r="B54" s="6" t="s">
        <v>13</v>
      </c>
      <c r="C54" s="72" t="s">
        <v>14</v>
      </c>
      <c r="D54" s="72"/>
      <c r="E54" s="72"/>
      <c r="J54" s="6" t="s">
        <v>13</v>
      </c>
      <c r="K54" s="72" t="s">
        <v>14</v>
      </c>
      <c r="L54" s="72"/>
      <c r="M54" s="72"/>
    </row>
    <row r="55" spans="2:14" ht="30.6" customHeight="1" x14ac:dyDescent="0.3"/>
    <row r="56" spans="2:14" x14ac:dyDescent="0.3">
      <c r="C56" s="68" t="s">
        <v>42</v>
      </c>
      <c r="D56" s="68"/>
      <c r="E56" s="68"/>
      <c r="K56" s="68" t="s">
        <v>43</v>
      </c>
      <c r="L56" s="68"/>
      <c r="M56" s="68"/>
    </row>
    <row r="58" spans="2:14" x14ac:dyDescent="0.3">
      <c r="C58" s="69"/>
      <c r="D58" s="69"/>
      <c r="E58" t="s">
        <v>82</v>
      </c>
      <c r="M58" t="s">
        <v>82</v>
      </c>
    </row>
    <row r="59" spans="2:14" x14ac:dyDescent="0.3">
      <c r="C59" s="69"/>
      <c r="D59" s="69"/>
      <c r="E59" t="s">
        <v>47</v>
      </c>
      <c r="M59" t="s">
        <v>47</v>
      </c>
    </row>
    <row r="60" spans="2:14" x14ac:dyDescent="0.3">
      <c r="E60" t="s">
        <v>83</v>
      </c>
      <c r="M60" t="s">
        <v>83</v>
      </c>
    </row>
    <row r="61" spans="2:14" x14ac:dyDescent="0.3">
      <c r="E61" t="s">
        <v>130</v>
      </c>
      <c r="M61" t="s">
        <v>50</v>
      </c>
    </row>
    <row r="62" spans="2:14" x14ac:dyDescent="0.3">
      <c r="E62" t="s">
        <v>48</v>
      </c>
      <c r="M62" t="s">
        <v>48</v>
      </c>
    </row>
    <row r="63" spans="2:14" x14ac:dyDescent="0.3">
      <c r="E63" t="s">
        <v>26</v>
      </c>
      <c r="M63" t="s">
        <v>26</v>
      </c>
    </row>
    <row r="64" spans="2:14" x14ac:dyDescent="0.3">
      <c r="E64" t="s">
        <v>128</v>
      </c>
      <c r="M64" t="s">
        <v>46</v>
      </c>
    </row>
    <row r="65" spans="3:13" x14ac:dyDescent="0.3">
      <c r="E65" t="s">
        <v>129</v>
      </c>
      <c r="M65" t="s">
        <v>84</v>
      </c>
    </row>
    <row r="66" spans="3:13" x14ac:dyDescent="0.3">
      <c r="E66" t="s">
        <v>85</v>
      </c>
      <c r="M66" t="s">
        <v>85</v>
      </c>
    </row>
    <row r="67" spans="3:13" ht="30" customHeight="1" x14ac:dyDescent="0.3"/>
    <row r="68" spans="3:13" x14ac:dyDescent="0.3">
      <c r="C68" s="68" t="s">
        <v>44</v>
      </c>
      <c r="D68" s="68"/>
      <c r="E68" s="68"/>
      <c r="K68" s="68" t="s">
        <v>45</v>
      </c>
      <c r="L68" s="68"/>
      <c r="M68" s="68"/>
    </row>
    <row r="70" spans="3:13" x14ac:dyDescent="0.3">
      <c r="E70" t="s">
        <v>41</v>
      </c>
      <c r="M70" t="s">
        <v>132</v>
      </c>
    </row>
    <row r="71" spans="3:13" x14ac:dyDescent="0.3">
      <c r="E71" t="s">
        <v>16</v>
      </c>
      <c r="M71" t="s">
        <v>133</v>
      </c>
    </row>
    <row r="72" spans="3:13" x14ac:dyDescent="0.3">
      <c r="E72" t="s">
        <v>131</v>
      </c>
      <c r="M72" t="s">
        <v>49</v>
      </c>
    </row>
    <row r="73" spans="3:13" x14ac:dyDescent="0.3">
      <c r="E73" t="s">
        <v>25</v>
      </c>
      <c r="M73" t="s">
        <v>50</v>
      </c>
    </row>
    <row r="74" spans="3:13" x14ac:dyDescent="0.3">
      <c r="E74" t="s">
        <v>35</v>
      </c>
      <c r="M74" t="s">
        <v>51</v>
      </c>
    </row>
    <row r="75" spans="3:13" x14ac:dyDescent="0.3">
      <c r="E75" t="s">
        <v>36</v>
      </c>
      <c r="M75" t="s">
        <v>26</v>
      </c>
    </row>
    <row r="76" spans="3:13" x14ac:dyDescent="0.3">
      <c r="E76" t="s">
        <v>27</v>
      </c>
      <c r="M76" t="s">
        <v>27</v>
      </c>
    </row>
    <row r="77" spans="3:13" x14ac:dyDescent="0.3">
      <c r="E77" t="s">
        <v>28</v>
      </c>
      <c r="M77" t="s">
        <v>52</v>
      </c>
    </row>
    <row r="78" spans="3:13" x14ac:dyDescent="0.3">
      <c r="E78" t="s">
        <v>86</v>
      </c>
      <c r="M78" t="s">
        <v>38</v>
      </c>
    </row>
  </sheetData>
  <mergeCells count="90">
    <mergeCell ref="O47:P47"/>
    <mergeCell ref="O48:P48"/>
    <mergeCell ref="K51:N51"/>
    <mergeCell ref="K53:M53"/>
    <mergeCell ref="K54:M54"/>
    <mergeCell ref="O46:P46"/>
    <mergeCell ref="K33:N33"/>
    <mergeCell ref="K35:M35"/>
    <mergeCell ref="K36:M36"/>
    <mergeCell ref="K38:M38"/>
    <mergeCell ref="O39:P39"/>
    <mergeCell ref="O40:P40"/>
    <mergeCell ref="O41:P41"/>
    <mergeCell ref="O42:P42"/>
    <mergeCell ref="O43:P43"/>
    <mergeCell ref="O44:P44"/>
    <mergeCell ref="O45:P45"/>
    <mergeCell ref="O30:P30"/>
    <mergeCell ref="K18:M18"/>
    <mergeCell ref="K20:M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9:P9"/>
    <mergeCell ref="O10:P10"/>
    <mergeCell ref="O11:P11"/>
    <mergeCell ref="O12:P12"/>
    <mergeCell ref="K15:N15"/>
    <mergeCell ref="K17:M17"/>
    <mergeCell ref="C51:F51"/>
    <mergeCell ref="C53:E53"/>
    <mergeCell ref="C54:E54"/>
    <mergeCell ref="K2:M2"/>
    <mergeCell ref="G47:H47"/>
    <mergeCell ref="G48:H48"/>
    <mergeCell ref="C36:E36"/>
    <mergeCell ref="C38:E38"/>
    <mergeCell ref="C33:F33"/>
    <mergeCell ref="C35:E35"/>
    <mergeCell ref="G24:H24"/>
    <mergeCell ref="G25:H25"/>
    <mergeCell ref="G26:H26"/>
    <mergeCell ref="G8:H8"/>
    <mergeCell ref="G9:H9"/>
    <mergeCell ref="O3:P3"/>
    <mergeCell ref="O4:P4"/>
    <mergeCell ref="O5:P5"/>
    <mergeCell ref="O6:P6"/>
    <mergeCell ref="O7:P7"/>
    <mergeCell ref="O8:P8"/>
    <mergeCell ref="G43:H43"/>
    <mergeCell ref="G44:H44"/>
    <mergeCell ref="G45:H45"/>
    <mergeCell ref="G46:H46"/>
    <mergeCell ref="G39:H39"/>
    <mergeCell ref="G40:H40"/>
    <mergeCell ref="G41:H41"/>
    <mergeCell ref="G42:H42"/>
    <mergeCell ref="G27:H27"/>
    <mergeCell ref="G28:H28"/>
    <mergeCell ref="G29:H29"/>
    <mergeCell ref="G30:H30"/>
    <mergeCell ref="G21:H21"/>
    <mergeCell ref="G22:H22"/>
    <mergeCell ref="G23:H23"/>
    <mergeCell ref="G10:H10"/>
    <mergeCell ref="G11:H11"/>
    <mergeCell ref="G12:H12"/>
    <mergeCell ref="C20:E20"/>
    <mergeCell ref="C2:E2"/>
    <mergeCell ref="C15:F15"/>
    <mergeCell ref="C17:E17"/>
    <mergeCell ref="C18:E18"/>
    <mergeCell ref="G3:H3"/>
    <mergeCell ref="G4:H4"/>
    <mergeCell ref="G5:H5"/>
    <mergeCell ref="G6:H6"/>
    <mergeCell ref="G7:H7"/>
    <mergeCell ref="C68:E68"/>
    <mergeCell ref="K68:M68"/>
    <mergeCell ref="C56:E56"/>
    <mergeCell ref="K56:M56"/>
    <mergeCell ref="C58:D58"/>
    <mergeCell ref="C59:D59"/>
  </mergeCells>
  <phoneticPr fontId="4" type="noConversion"/>
  <pageMargins left="0.25" right="0.25" top="0.75" bottom="0.75" header="0.3" footer="0.3"/>
  <pageSetup paperSize="9" scale="4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L25"/>
  <sheetViews>
    <sheetView workbookViewId="0">
      <selection activeCell="K2" sqref="K2"/>
    </sheetView>
  </sheetViews>
  <sheetFormatPr defaultRowHeight="14.4" x14ac:dyDescent="0.3"/>
  <cols>
    <col min="4" max="12" width="16.6640625" customWidth="1"/>
  </cols>
  <sheetData>
    <row r="1" spans="2:12" ht="15" thickBot="1" x14ac:dyDescent="0.35"/>
    <row r="2" spans="2:12" ht="65.400000000000006" customHeight="1" thickBot="1" x14ac:dyDescent="0.35">
      <c r="B2" s="73" t="s">
        <v>10</v>
      </c>
      <c r="C2" s="73" t="s">
        <v>53</v>
      </c>
      <c r="D2" s="45" t="s">
        <v>110</v>
      </c>
      <c r="E2" s="45" t="s">
        <v>111</v>
      </c>
      <c r="F2" s="45" t="s">
        <v>112</v>
      </c>
      <c r="G2" s="45" t="s">
        <v>113</v>
      </c>
      <c r="H2" s="45" t="s">
        <v>114</v>
      </c>
      <c r="I2" s="45" t="s">
        <v>115</v>
      </c>
      <c r="J2" s="45" t="s">
        <v>116</v>
      </c>
      <c r="K2" s="45" t="s">
        <v>117</v>
      </c>
      <c r="L2" s="45" t="s">
        <v>118</v>
      </c>
    </row>
    <row r="3" spans="2:12" ht="18" customHeight="1" thickBot="1" x14ac:dyDescent="0.35">
      <c r="B3" s="74"/>
      <c r="C3" s="74"/>
      <c r="D3" s="46" t="s">
        <v>101</v>
      </c>
      <c r="E3" s="46" t="s">
        <v>102</v>
      </c>
      <c r="F3" s="46" t="s">
        <v>103</v>
      </c>
      <c r="G3" s="46" t="s">
        <v>104</v>
      </c>
      <c r="H3" s="46" t="s">
        <v>105</v>
      </c>
      <c r="I3" s="46" t="s">
        <v>106</v>
      </c>
      <c r="J3" s="46" t="s">
        <v>107</v>
      </c>
      <c r="K3" s="46" t="s">
        <v>108</v>
      </c>
      <c r="L3" s="46" t="s">
        <v>109</v>
      </c>
    </row>
    <row r="4" spans="2:12" ht="15" thickBot="1" x14ac:dyDescent="0.35">
      <c r="B4" s="47">
        <v>1</v>
      </c>
      <c r="C4" s="47">
        <v>4.4000000000000004</v>
      </c>
      <c r="D4" s="47">
        <v>6</v>
      </c>
      <c r="E4" s="47">
        <v>4</v>
      </c>
      <c r="F4" s="47">
        <v>4</v>
      </c>
      <c r="G4" s="47">
        <v>6</v>
      </c>
      <c r="H4" s="47">
        <v>4</v>
      </c>
      <c r="I4" s="47">
        <v>9</v>
      </c>
      <c r="J4" s="47">
        <v>6</v>
      </c>
      <c r="K4" s="47">
        <v>6</v>
      </c>
      <c r="L4" s="47">
        <v>5</v>
      </c>
    </row>
    <row r="5" spans="2:12" ht="15" thickBot="1" x14ac:dyDescent="0.35">
      <c r="B5" s="47">
        <v>2</v>
      </c>
      <c r="C5" s="47">
        <v>4.9000000000000004</v>
      </c>
      <c r="D5" s="47">
        <v>2</v>
      </c>
      <c r="E5" s="47">
        <v>4</v>
      </c>
      <c r="F5" s="47">
        <v>4</v>
      </c>
      <c r="G5" s="47">
        <v>5</v>
      </c>
      <c r="H5" s="47">
        <v>6</v>
      </c>
      <c r="I5" s="47">
        <v>7</v>
      </c>
      <c r="J5" s="47">
        <v>8</v>
      </c>
      <c r="K5" s="47">
        <v>8</v>
      </c>
      <c r="L5" s="47">
        <v>9</v>
      </c>
    </row>
    <row r="6" spans="2:12" ht="15" thickBot="1" x14ac:dyDescent="0.35">
      <c r="B6" s="48">
        <v>3</v>
      </c>
      <c r="C6" s="48">
        <v>5.0999999999999996</v>
      </c>
      <c r="D6" s="48">
        <v>4</v>
      </c>
      <c r="E6" s="48">
        <v>1</v>
      </c>
      <c r="F6" s="48">
        <v>1</v>
      </c>
      <c r="G6" s="48">
        <v>4</v>
      </c>
      <c r="H6" s="48">
        <v>7</v>
      </c>
      <c r="I6" s="48">
        <v>9</v>
      </c>
      <c r="J6" s="48">
        <v>9</v>
      </c>
      <c r="K6" s="48">
        <v>4</v>
      </c>
      <c r="L6" s="48">
        <v>1</v>
      </c>
    </row>
    <row r="7" spans="2:12" ht="15" thickBot="1" x14ac:dyDescent="0.35">
      <c r="B7" s="48">
        <v>4</v>
      </c>
      <c r="C7" s="48">
        <v>3.5000000000000004</v>
      </c>
      <c r="D7" s="48">
        <v>1</v>
      </c>
      <c r="E7" s="48">
        <v>1</v>
      </c>
      <c r="F7" s="48">
        <v>4</v>
      </c>
      <c r="G7" s="48">
        <v>1</v>
      </c>
      <c r="H7" s="48">
        <v>4</v>
      </c>
      <c r="I7" s="48">
        <v>4</v>
      </c>
      <c r="J7" s="48">
        <v>4</v>
      </c>
      <c r="K7" s="48">
        <v>4</v>
      </c>
      <c r="L7" s="48">
        <v>9</v>
      </c>
    </row>
    <row r="8" spans="2:12" ht="15" thickBot="1" x14ac:dyDescent="0.35">
      <c r="B8" s="48">
        <v>5</v>
      </c>
      <c r="C8" s="48">
        <v>4.6999999999999993</v>
      </c>
      <c r="D8" s="48">
        <v>3</v>
      </c>
      <c r="E8" s="48">
        <v>6</v>
      </c>
      <c r="F8" s="48">
        <v>2</v>
      </c>
      <c r="G8" s="48">
        <v>4</v>
      </c>
      <c r="H8" s="48">
        <v>6</v>
      </c>
      <c r="I8" s="48">
        <v>9</v>
      </c>
      <c r="J8" s="48">
        <v>9</v>
      </c>
      <c r="K8" s="48">
        <v>4</v>
      </c>
      <c r="L8" s="48">
        <v>1</v>
      </c>
    </row>
    <row r="9" spans="2:12" ht="15" thickBot="1" x14ac:dyDescent="0.35">
      <c r="B9" s="48">
        <v>6</v>
      </c>
      <c r="C9" s="48">
        <v>3.6999999999999997</v>
      </c>
      <c r="D9" s="48">
        <v>3</v>
      </c>
      <c r="E9" s="48">
        <v>3</v>
      </c>
      <c r="F9" s="48">
        <v>3</v>
      </c>
      <c r="G9" s="48">
        <v>3</v>
      </c>
      <c r="H9" s="48">
        <v>3</v>
      </c>
      <c r="I9" s="48">
        <v>3</v>
      </c>
      <c r="J9" s="48">
        <v>4</v>
      </c>
      <c r="K9" s="48">
        <v>3</v>
      </c>
      <c r="L9" s="48">
        <v>3</v>
      </c>
    </row>
    <row r="10" spans="2:12" ht="15" thickBot="1" x14ac:dyDescent="0.35">
      <c r="B10" s="47">
        <v>8</v>
      </c>
      <c r="C10" s="47">
        <v>5.7</v>
      </c>
      <c r="D10" s="47">
        <v>4</v>
      </c>
      <c r="E10" s="47">
        <v>3</v>
      </c>
      <c r="F10" s="47">
        <v>4</v>
      </c>
      <c r="G10" s="47">
        <v>4</v>
      </c>
      <c r="H10" s="47">
        <v>4</v>
      </c>
      <c r="I10" s="47">
        <v>4</v>
      </c>
      <c r="J10" s="47">
        <v>9</v>
      </c>
      <c r="K10" s="47">
        <v>4</v>
      </c>
      <c r="L10" s="47">
        <v>6</v>
      </c>
    </row>
    <row r="11" spans="2:12" ht="15" thickBot="1" x14ac:dyDescent="0.35">
      <c r="B11" s="48">
        <v>9</v>
      </c>
      <c r="C11" s="48">
        <v>5.4999999999999991</v>
      </c>
      <c r="D11" s="48">
        <v>1</v>
      </c>
      <c r="E11" s="48">
        <v>9</v>
      </c>
      <c r="F11" s="48">
        <v>1</v>
      </c>
      <c r="G11" s="48">
        <v>1</v>
      </c>
      <c r="H11" s="48">
        <v>1</v>
      </c>
      <c r="I11" s="48">
        <v>1</v>
      </c>
      <c r="J11" s="48">
        <v>7</v>
      </c>
      <c r="K11" s="48">
        <v>7</v>
      </c>
      <c r="L11" s="48">
        <v>7</v>
      </c>
    </row>
    <row r="12" spans="2:12" ht="15" thickBot="1" x14ac:dyDescent="0.35">
      <c r="B12" s="47">
        <v>10</v>
      </c>
      <c r="C12" s="47">
        <v>4</v>
      </c>
      <c r="D12" s="47">
        <v>4</v>
      </c>
      <c r="E12" s="47">
        <v>5</v>
      </c>
      <c r="F12" s="47">
        <v>3</v>
      </c>
      <c r="G12" s="47">
        <v>6</v>
      </c>
      <c r="H12" s="47">
        <v>5</v>
      </c>
      <c r="I12" s="47">
        <v>9</v>
      </c>
      <c r="J12" s="47">
        <v>8</v>
      </c>
      <c r="K12" s="47">
        <v>8</v>
      </c>
      <c r="L12" s="47">
        <v>8</v>
      </c>
    </row>
    <row r="13" spans="2:12" ht="15" thickBot="1" x14ac:dyDescent="0.35">
      <c r="B13" s="5">
        <v>11</v>
      </c>
      <c r="C13" s="5">
        <v>3.4999999999999996</v>
      </c>
      <c r="D13" s="5">
        <v>1</v>
      </c>
      <c r="E13" s="5">
        <v>1</v>
      </c>
      <c r="F13" s="5">
        <v>1</v>
      </c>
      <c r="G13" s="5">
        <v>1</v>
      </c>
      <c r="H13" s="5">
        <v>9</v>
      </c>
      <c r="I13" s="5">
        <v>9</v>
      </c>
      <c r="J13" s="5">
        <v>9</v>
      </c>
      <c r="K13" s="5">
        <v>9</v>
      </c>
      <c r="L13" s="5">
        <v>9</v>
      </c>
    </row>
    <row r="14" spans="2:12" ht="15" thickBot="1" x14ac:dyDescent="0.35"/>
    <row r="15" spans="2:12" ht="15" thickBot="1" x14ac:dyDescent="0.35">
      <c r="E15" s="9" t="s">
        <v>63</v>
      </c>
    </row>
    <row r="16" spans="2:12" ht="15.6" customHeight="1" thickBot="1" x14ac:dyDescent="0.35">
      <c r="D16" s="43" t="s">
        <v>54</v>
      </c>
      <c r="E16" s="44">
        <f>($C$4*$D$4+$C$5*$D$5+$C$6*$D$6+$C$7*$D$7+$C$8*$D$8+$C$9*$D$9+$C$10*$D$10+$C$11*$D$11+$C$12*$D$12+$C$13*$D$13)/45</f>
        <v>2.9577777777777778</v>
      </c>
    </row>
    <row r="17" spans="4:5" ht="15.6" customHeight="1" thickBot="1" x14ac:dyDescent="0.35">
      <c r="D17" s="43" t="s">
        <v>55</v>
      </c>
      <c r="E17" s="44">
        <f>($C$4*$E$4+$C$5*$E$5+$C$6*$E$6+$C$7*$E$7+$C$8*$E$8+$C$9*$E$9+$C$10*$E$10+$C$11*$E$11+$C$12*$E$12+$C$13*$E$13)/45</f>
        <v>3.8933333333333331</v>
      </c>
    </row>
    <row r="18" spans="4:5" ht="15.6" customHeight="1" thickBot="1" x14ac:dyDescent="0.35">
      <c r="D18" s="43" t="s">
        <v>56</v>
      </c>
      <c r="E18" s="44">
        <f>($C$4*$F$4+$C$5*$F$5+$C$6*$F$6+$C$7*$F$7+$C$8*$F$8+$C$9*$F$9+$C$10*$F$10+$C$11*$F$11+$C$12*$F$12+$C$13*$F$13)/45</f>
        <v>2.6799999999999997</v>
      </c>
    </row>
    <row r="19" spans="4:5" ht="15.6" customHeight="1" thickBot="1" x14ac:dyDescent="0.35">
      <c r="D19" s="43" t="s">
        <v>57</v>
      </c>
      <c r="E19" s="44">
        <f>($C$4*$G$4+$C$5*$G$5+$C$6*$G$6+$C$7*$G$7+$C$8*$G$8+$C$9*$G$9+$C$10*$G$10+$C$11*$G$11+$C$12*$G$12+$C$13*$G$13)/45</f>
        <v>3.5666666666666669</v>
      </c>
    </row>
    <row r="20" spans="4:5" ht="15.6" customHeight="1" thickBot="1" x14ac:dyDescent="0.35">
      <c r="D20" s="43" t="s">
        <v>58</v>
      </c>
      <c r="E20" s="44">
        <f>($C$4*$H$4+$C$5*$H$5+$C$6*$H$6+$C$7*$H$7+$C$8*$H$8+$C$9*$H$9+$C$10*$H$10+$C$11*$H$11+$C$12*$H$12+$C$13*$H$13)/45</f>
        <v>4.7955555555555556</v>
      </c>
    </row>
    <row r="21" spans="4:5" ht="15.6" customHeight="1" thickBot="1" x14ac:dyDescent="0.35">
      <c r="D21" s="43" t="s">
        <v>59</v>
      </c>
      <c r="E21" s="44">
        <f>($C$4*$I$4+$C$5*$I$5+$C$6*$I$6+$C$7*$I$7+$C$8*$I$8+$C$9*$I$9+$C$10*$I$10+$C$11*$I$11+$C$12*$I$12+$C$13*$I$13)/45</f>
        <v>6.2888888888888888</v>
      </c>
    </row>
    <row r="22" spans="4:5" ht="15.6" customHeight="1" thickBot="1" x14ac:dyDescent="0.35">
      <c r="D22" s="43" t="s">
        <v>60</v>
      </c>
      <c r="E22" s="44">
        <f>($C$4*$J$4+$C$5*$J$5+$C$6*$J$6+$C$7*$J$7+$C$8*$J$8+$C$9*$J$9+$C$10*$J$10+$C$11*$J$11+$C$12*$J$12+$C$13*$J$13)/45</f>
        <v>7.4644444444444451</v>
      </c>
    </row>
    <row r="23" spans="4:5" ht="15.6" customHeight="1" thickBot="1" x14ac:dyDescent="0.35">
      <c r="D23" s="43" t="s">
        <v>61</v>
      </c>
      <c r="E23" s="44">
        <f>($C$4*$K$4+$C$5*$K$5+$C$6*$K$6+$C$7*$K$7+$C$8*$K$8+$C$9*$K$9+$C$10*$K$10+$C$11*$K$11+$C$12*$K$12+$C$13*$K$13)/45</f>
        <v>5.66</v>
      </c>
    </row>
    <row r="24" spans="4:5" ht="15.6" customHeight="1" thickBot="1" x14ac:dyDescent="0.35">
      <c r="D24" s="43" t="s">
        <v>62</v>
      </c>
      <c r="E24" s="44">
        <f>($C$4*$L$4+$C$5*$L$5+$C$6*$L$6+$C$7*$L$7+$C$8*$L$8+$C$9*$L$9+$C$10*$L$10+$C$11*$L$11+$C$12*$L$12+$C$13*$L$13)/45</f>
        <v>5.66</v>
      </c>
    </row>
    <row r="25" spans="4:5" x14ac:dyDescent="0.3">
      <c r="D25" s="8"/>
    </row>
  </sheetData>
  <mergeCells count="2">
    <mergeCell ref="B2:B3"/>
    <mergeCell ref="C2:C3"/>
  </mergeCells>
  <phoneticPr fontId="4" type="noConversion"/>
  <pageMargins left="0.7" right="0.7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L24"/>
  <sheetViews>
    <sheetView zoomScaleNormal="100" workbookViewId="0">
      <selection activeCell="H23" sqref="H23"/>
    </sheetView>
  </sheetViews>
  <sheetFormatPr defaultRowHeight="14.4" x14ac:dyDescent="0.3"/>
  <cols>
    <col min="1" max="1" width="4.5546875" customWidth="1"/>
    <col min="2" max="3" width="16.6640625" customWidth="1"/>
    <col min="4" max="4" width="4.44140625" customWidth="1"/>
    <col min="5" max="6" width="16.6640625" customWidth="1"/>
    <col min="7" max="7" width="5.6640625" customWidth="1"/>
    <col min="8" max="8" width="11.109375" customWidth="1"/>
    <col min="9" max="9" width="17.44140625" customWidth="1"/>
    <col min="10" max="11" width="13.33203125" customWidth="1"/>
    <col min="13" max="16" width="13.5546875" customWidth="1"/>
  </cols>
  <sheetData>
    <row r="1" spans="2:12" ht="15" thickBot="1" x14ac:dyDescent="0.35"/>
    <row r="2" spans="2:12" ht="15" thickBot="1" x14ac:dyDescent="0.35">
      <c r="B2" s="77" t="s">
        <v>79</v>
      </c>
      <c r="C2" s="78"/>
      <c r="E2" s="88" t="s">
        <v>64</v>
      </c>
      <c r="F2" s="89"/>
      <c r="H2" s="77" t="s">
        <v>80</v>
      </c>
      <c r="I2" s="85"/>
      <c r="J2" s="78"/>
      <c r="K2" s="62" t="s">
        <v>81</v>
      </c>
    </row>
    <row r="3" spans="2:12" ht="15" thickBot="1" x14ac:dyDescent="0.35">
      <c r="B3" s="79" t="s">
        <v>119</v>
      </c>
      <c r="C3" s="80"/>
      <c r="E3" s="49" t="s">
        <v>87</v>
      </c>
      <c r="F3" s="57">
        <f>(8.1*0.7)+(8.71*0.3)/1</f>
        <v>8.2829999999999995</v>
      </c>
      <c r="H3" s="59"/>
      <c r="I3" s="13">
        <v>13</v>
      </c>
      <c r="J3" s="17">
        <v>14</v>
      </c>
      <c r="K3" s="51"/>
    </row>
    <row r="4" spans="2:12" ht="15" thickBot="1" x14ac:dyDescent="0.35">
      <c r="B4" s="81" t="s">
        <v>73</v>
      </c>
      <c r="C4" s="82"/>
      <c r="E4" s="49" t="s">
        <v>88</v>
      </c>
      <c r="F4" s="57">
        <f>(7.94*0.7)+(8.95*0.3)/1</f>
        <v>8.2429999999999986</v>
      </c>
      <c r="H4" s="14">
        <v>13</v>
      </c>
      <c r="I4" s="60"/>
      <c r="J4" s="18">
        <v>0.6</v>
      </c>
      <c r="K4" s="52">
        <f>SUM(I4:J4)</f>
        <v>0.6</v>
      </c>
    </row>
    <row r="5" spans="2:12" ht="15" thickBot="1" x14ac:dyDescent="0.35">
      <c r="B5" s="75" t="s">
        <v>68</v>
      </c>
      <c r="C5" s="76"/>
      <c r="E5" s="49" t="s">
        <v>89</v>
      </c>
      <c r="F5" s="57">
        <f>(8.28*0.7)+(9*0.3)/1</f>
        <v>8.4959999999999987</v>
      </c>
      <c r="H5" s="15">
        <v>14</v>
      </c>
      <c r="I5" s="16">
        <v>0.4</v>
      </c>
      <c r="J5" s="61"/>
      <c r="K5" s="53">
        <f>SUM(I5:J5)</f>
        <v>0.4</v>
      </c>
    </row>
    <row r="6" spans="2:12" ht="15" thickBot="1" x14ac:dyDescent="0.35">
      <c r="B6" s="75" t="s">
        <v>69</v>
      </c>
      <c r="C6" s="76"/>
      <c r="E6" s="49" t="s">
        <v>90</v>
      </c>
      <c r="F6" s="57">
        <f>(8.25*0.7)+(8.88*0.3)/1</f>
        <v>8.4390000000000001</v>
      </c>
      <c r="K6" s="54">
        <f>SUM(K4:K5)</f>
        <v>1</v>
      </c>
    </row>
    <row r="7" spans="2:12" ht="15" thickBot="1" x14ac:dyDescent="0.35">
      <c r="B7" s="75" t="s">
        <v>70</v>
      </c>
      <c r="C7" s="76"/>
      <c r="E7" s="49" t="s">
        <v>91</v>
      </c>
      <c r="F7" s="57">
        <f>(8.46*0.7)+(8.84*0.3)/1</f>
        <v>8.5739999999999998</v>
      </c>
    </row>
    <row r="8" spans="2:12" ht="15" thickBot="1" x14ac:dyDescent="0.35">
      <c r="B8" s="75" t="s">
        <v>71</v>
      </c>
      <c r="C8" s="76"/>
      <c r="E8" s="49" t="s">
        <v>92</v>
      </c>
      <c r="F8" s="57">
        <f>(8.15*0.7)+(8.84*0.3)/1</f>
        <v>8.3569999999999993</v>
      </c>
    </row>
    <row r="9" spans="2:12" ht="15" thickBot="1" x14ac:dyDescent="0.35">
      <c r="B9" s="75" t="s">
        <v>72</v>
      </c>
      <c r="C9" s="76"/>
      <c r="E9" s="49" t="s">
        <v>93</v>
      </c>
      <c r="F9" s="57">
        <f>(8.1*0.7)+(8.78*0.3)/1</f>
        <v>8.3039999999999985</v>
      </c>
    </row>
    <row r="10" spans="2:12" ht="15" thickBot="1" x14ac:dyDescent="0.35">
      <c r="B10" s="75" t="s">
        <v>65</v>
      </c>
      <c r="C10" s="76"/>
      <c r="E10" s="49" t="s">
        <v>94</v>
      </c>
      <c r="F10" s="57">
        <f>(8.1*0.7)+(8.79*0.3)/1</f>
        <v>8.3069999999999986</v>
      </c>
    </row>
    <row r="11" spans="2:12" ht="15" thickBot="1" x14ac:dyDescent="0.35">
      <c r="B11" s="75" t="s">
        <v>66</v>
      </c>
      <c r="C11" s="76"/>
      <c r="E11" s="50" t="s">
        <v>95</v>
      </c>
      <c r="F11" s="58">
        <f>(8.1*0.7)+(8.69*0.3)/1</f>
        <v>8.2769999999999992</v>
      </c>
      <c r="H11" s="23" t="s">
        <v>96</v>
      </c>
      <c r="I11" s="24"/>
      <c r="J11" s="24"/>
      <c r="K11" s="24"/>
      <c r="L11" s="25"/>
    </row>
    <row r="12" spans="2:12" ht="15" thickBot="1" x14ac:dyDescent="0.35">
      <c r="B12" s="83" t="s">
        <v>67</v>
      </c>
      <c r="C12" s="84"/>
      <c r="H12" s="63" t="s">
        <v>124</v>
      </c>
      <c r="I12" s="64"/>
      <c r="J12" s="64"/>
      <c r="K12" s="12"/>
      <c r="L12" s="26"/>
    </row>
    <row r="13" spans="2:12" ht="15" thickBot="1" x14ac:dyDescent="0.35">
      <c r="H13" s="27"/>
      <c r="I13" s="12"/>
      <c r="J13" s="12"/>
      <c r="K13" s="12"/>
      <c r="L13" s="26"/>
    </row>
    <row r="14" spans="2:12" ht="15" thickBot="1" x14ac:dyDescent="0.35">
      <c r="B14" s="77" t="s">
        <v>79</v>
      </c>
      <c r="C14" s="78"/>
      <c r="H14" s="28" t="s">
        <v>97</v>
      </c>
      <c r="I14" s="29"/>
      <c r="J14" s="29"/>
      <c r="K14" s="29"/>
      <c r="L14" s="30"/>
    </row>
    <row r="15" spans="2:12" ht="15" thickBot="1" x14ac:dyDescent="0.35">
      <c r="B15" s="79" t="s">
        <v>37</v>
      </c>
      <c r="C15" s="80"/>
      <c r="J15" s="21"/>
      <c r="K15" s="19"/>
    </row>
    <row r="16" spans="2:12" x14ac:dyDescent="0.3">
      <c r="B16" s="86" t="s">
        <v>75</v>
      </c>
      <c r="C16" s="87"/>
      <c r="E16" s="90"/>
      <c r="F16" s="91"/>
      <c r="J16" s="22"/>
      <c r="K16" s="20"/>
    </row>
    <row r="17" spans="2:11" x14ac:dyDescent="0.3">
      <c r="B17" s="75" t="s">
        <v>74</v>
      </c>
      <c r="C17" s="76"/>
      <c r="J17" s="21"/>
      <c r="K17" s="20"/>
    </row>
    <row r="18" spans="2:11" x14ac:dyDescent="0.3">
      <c r="B18" s="75" t="s">
        <v>120</v>
      </c>
      <c r="C18" s="76"/>
    </row>
    <row r="19" spans="2:11" x14ac:dyDescent="0.3">
      <c r="B19" s="75" t="s">
        <v>76</v>
      </c>
      <c r="C19" s="76"/>
    </row>
    <row r="20" spans="2:11" x14ac:dyDescent="0.3">
      <c r="B20" s="75" t="s">
        <v>77</v>
      </c>
      <c r="C20" s="76"/>
    </row>
    <row r="21" spans="2:11" x14ac:dyDescent="0.3">
      <c r="B21" s="75" t="s">
        <v>78</v>
      </c>
      <c r="C21" s="76"/>
    </row>
    <row r="22" spans="2:11" x14ac:dyDescent="0.3">
      <c r="B22" s="75" t="s">
        <v>123</v>
      </c>
      <c r="C22" s="76"/>
    </row>
    <row r="23" spans="2:11" x14ac:dyDescent="0.3">
      <c r="B23" s="75" t="s">
        <v>122</v>
      </c>
      <c r="C23" s="76"/>
    </row>
    <row r="24" spans="2:11" ht="15" thickBot="1" x14ac:dyDescent="0.35">
      <c r="B24" s="83" t="s">
        <v>121</v>
      </c>
      <c r="C24" s="84"/>
    </row>
  </sheetData>
  <mergeCells count="25">
    <mergeCell ref="H2:J2"/>
    <mergeCell ref="B19:C19"/>
    <mergeCell ref="B20:C20"/>
    <mergeCell ref="B21:C21"/>
    <mergeCell ref="B14:C14"/>
    <mergeCell ref="B15:C15"/>
    <mergeCell ref="B16:C16"/>
    <mergeCell ref="B17:C17"/>
    <mergeCell ref="B18:C18"/>
    <mergeCell ref="E2:F2"/>
    <mergeCell ref="E16:F16"/>
    <mergeCell ref="B22:C22"/>
    <mergeCell ref="B23:C23"/>
    <mergeCell ref="B24:C24"/>
    <mergeCell ref="B8:C8"/>
    <mergeCell ref="B9:C9"/>
    <mergeCell ref="B12:C12"/>
    <mergeCell ref="B11:C11"/>
    <mergeCell ref="B10:C10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  <ignoredErrors>
    <ignoredError sqref="K4:K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12"/>
  <sheetViews>
    <sheetView tabSelected="1" workbookViewId="0">
      <selection activeCell="B29" sqref="B29"/>
    </sheetView>
  </sheetViews>
  <sheetFormatPr defaultRowHeight="14.4" x14ac:dyDescent="0.3"/>
  <cols>
    <col min="2" max="2" width="11.109375" customWidth="1"/>
    <col min="3" max="4" width="27.77734375" customWidth="1"/>
    <col min="5" max="5" width="22.21875" customWidth="1"/>
  </cols>
  <sheetData>
    <row r="2" spans="2:5" ht="15" thickBot="1" x14ac:dyDescent="0.35"/>
    <row r="3" spans="2:5" ht="15" thickBot="1" x14ac:dyDescent="0.35">
      <c r="C3" s="65" t="s">
        <v>98</v>
      </c>
      <c r="D3" s="65" t="s">
        <v>64</v>
      </c>
      <c r="E3" s="65" t="s">
        <v>99</v>
      </c>
    </row>
    <row r="4" spans="2:5" ht="15" thickBot="1" x14ac:dyDescent="0.35">
      <c r="B4" s="67" t="s">
        <v>87</v>
      </c>
      <c r="C4" s="66">
        <v>4.4644444444444442</v>
      </c>
      <c r="D4" s="55">
        <f>(8.1*0.7)+(8.71*0.3)/1</f>
        <v>8.2829999999999995</v>
      </c>
      <c r="E4" s="55">
        <f>SUM(C4:D4)/2</f>
        <v>6.3737222222222218</v>
      </c>
    </row>
    <row r="5" spans="2:5" ht="15" thickBot="1" x14ac:dyDescent="0.35">
      <c r="B5" s="67" t="s">
        <v>88</v>
      </c>
      <c r="C5" s="55">
        <v>5.9444444444444446</v>
      </c>
      <c r="D5" s="55">
        <f>(7.94*0.7)+(8.95*0.3)/1</f>
        <v>8.2429999999999986</v>
      </c>
      <c r="E5" s="55">
        <f t="shared" ref="E5:E12" si="0">SUM(C5:D5)/2</f>
        <v>7.0937222222222216</v>
      </c>
    </row>
    <row r="6" spans="2:5" ht="15" thickBot="1" x14ac:dyDescent="0.35">
      <c r="B6" s="67" t="s">
        <v>89</v>
      </c>
      <c r="C6" s="55">
        <v>2.8755555555555556</v>
      </c>
      <c r="D6" s="55">
        <f>(8.28*0.7)+(9*0.3)/1</f>
        <v>8.4959999999999987</v>
      </c>
      <c r="E6" s="55">
        <f t="shared" si="0"/>
        <v>5.6857777777777772</v>
      </c>
    </row>
    <row r="7" spans="2:5" ht="15" thickBot="1" x14ac:dyDescent="0.35">
      <c r="B7" s="67" t="s">
        <v>90</v>
      </c>
      <c r="C7" s="55">
        <v>4.2977777777777781</v>
      </c>
      <c r="D7" s="55">
        <f>(8.25*0.7)+(8.88*0.3)/1</f>
        <v>8.4390000000000001</v>
      </c>
      <c r="E7" s="55">
        <f t="shared" si="0"/>
        <v>6.3683888888888891</v>
      </c>
    </row>
    <row r="8" spans="2:5" ht="15" thickBot="1" x14ac:dyDescent="0.35">
      <c r="B8" s="67" t="s">
        <v>91</v>
      </c>
      <c r="C8" s="55">
        <v>2.8755555555555556</v>
      </c>
      <c r="D8" s="55">
        <f>(8.46*0.7)+(8.84*0.3)/1</f>
        <v>8.5739999999999998</v>
      </c>
      <c r="E8" s="55">
        <f t="shared" si="0"/>
        <v>5.7247777777777777</v>
      </c>
    </row>
    <row r="9" spans="2:5" ht="15" thickBot="1" x14ac:dyDescent="0.35">
      <c r="B9" s="67" t="s">
        <v>92</v>
      </c>
      <c r="C9" s="55">
        <v>5.6511111111111108</v>
      </c>
      <c r="D9" s="55">
        <f>(8.15*0.7)+(8.84*0.3)/1</f>
        <v>8.3569999999999993</v>
      </c>
      <c r="E9" s="55">
        <f t="shared" si="0"/>
        <v>7.0040555555555546</v>
      </c>
    </row>
    <row r="10" spans="2:5" ht="15" thickBot="1" x14ac:dyDescent="0.35">
      <c r="B10" s="67" t="s">
        <v>93</v>
      </c>
      <c r="C10" s="55">
        <v>6.6422222222222214</v>
      </c>
      <c r="D10" s="55">
        <f>(8.1*0.7)+(8.78*0.3)/1</f>
        <v>8.3039999999999985</v>
      </c>
      <c r="E10" s="55">
        <f t="shared" si="0"/>
        <v>7.4731111111111099</v>
      </c>
    </row>
    <row r="11" spans="2:5" ht="15" thickBot="1" x14ac:dyDescent="0.35">
      <c r="B11" s="67" t="s">
        <v>94</v>
      </c>
      <c r="C11" s="55">
        <v>3.9422222222222225</v>
      </c>
      <c r="D11" s="55">
        <f>(8.1*0.7)+(8.79*0.3)/1</f>
        <v>8.3069999999999986</v>
      </c>
      <c r="E11" s="55">
        <f t="shared" si="0"/>
        <v>6.1246111111111103</v>
      </c>
    </row>
    <row r="12" spans="2:5" ht="15" thickBot="1" x14ac:dyDescent="0.35">
      <c r="B12" s="67" t="s">
        <v>95</v>
      </c>
      <c r="C12" s="56">
        <v>4.1066666666666674</v>
      </c>
      <c r="D12" s="56">
        <f>(8.1*0.7)+(8.69*0.3)/1</f>
        <v>8.2769999999999992</v>
      </c>
      <c r="E12" s="55">
        <f t="shared" si="0"/>
        <v>6.1918333333333333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ПАРАМЕТРИ</vt:lpstr>
      <vt:lpstr>ДИХ МАТР</vt:lpstr>
      <vt:lpstr>ТЕГЛ КОЕФ</vt:lpstr>
      <vt:lpstr>ОЦЕН СКАЛИ</vt:lpstr>
      <vt:lpstr>ПОТРЕБ ПОЛЕЗ</vt:lpstr>
      <vt:lpstr>ИКОН ОЦЕНКА</vt:lpstr>
      <vt:lpstr>ОБЩА ПОЛЕЗ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Semerdzhiev</dc:creator>
  <cp:lastModifiedBy>Nikolay Sinorov</cp:lastModifiedBy>
  <cp:lastPrinted>2021-05-14T07:59:02Z</cp:lastPrinted>
  <dcterms:created xsi:type="dcterms:W3CDTF">2021-03-08T08:06:17Z</dcterms:created>
  <dcterms:modified xsi:type="dcterms:W3CDTF">2021-05-28T19:22:26Z</dcterms:modified>
</cp:coreProperties>
</file>