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yon\Documents\"/>
    </mc:Choice>
  </mc:AlternateContent>
  <xr:revisionPtr revIDLastSave="0" documentId="13_ncr:1_{32D94985-0500-455F-8DBE-0B7E51399C28}" xr6:coauthVersionLast="46" xr6:coauthVersionMax="46" xr10:uidLastSave="{00000000-0000-0000-0000-000000000000}"/>
  <bookViews>
    <workbookView xWindow="14050" yWindow="2890" windowWidth="16920" windowHeight="10990" activeTab="1" xr2:uid="{A1446498-31AA-4CE0-950F-7E003250F5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3" i="2"/>
  <c r="B2" i="2" s="1"/>
  <c r="J8" i="2"/>
  <c r="J9" i="2" s="1"/>
  <c r="L7" i="2"/>
  <c r="J3" i="2"/>
  <c r="J4" i="2" s="1"/>
  <c r="J5" i="2" s="1"/>
  <c r="J6" i="2" s="1"/>
  <c r="J7" i="2" s="1"/>
  <c r="H40" i="1"/>
  <c r="H64" i="1"/>
  <c r="F64" i="1"/>
  <c r="F32" i="1"/>
  <c r="H32" i="1" s="1"/>
  <c r="F31" i="1"/>
  <c r="H31" i="1" s="1"/>
  <c r="G30" i="1"/>
  <c r="F30" i="1"/>
  <c r="H30" i="1" s="1"/>
  <c r="G29" i="1"/>
  <c r="F29" i="1"/>
  <c r="H29" i="1" s="1"/>
  <c r="G28" i="1"/>
  <c r="F28" i="1"/>
  <c r="H28" i="1" s="1"/>
  <c r="H27" i="1"/>
  <c r="G27" i="1"/>
  <c r="F27" i="1"/>
  <c r="H26" i="1"/>
  <c r="G26" i="1"/>
  <c r="F26" i="1"/>
  <c r="F25" i="1"/>
  <c r="H25" i="1" s="1"/>
  <c r="H24" i="1"/>
  <c r="F24" i="1"/>
  <c r="G24" i="1" s="1"/>
  <c r="F23" i="1"/>
  <c r="H23" i="1" s="1"/>
  <c r="F22" i="1"/>
  <c r="G22" i="1" s="1"/>
  <c r="F33" i="1"/>
  <c r="H33" i="1" s="1"/>
  <c r="P4" i="1"/>
  <c r="H9" i="1"/>
  <c r="F9" i="1"/>
  <c r="F7" i="1"/>
  <c r="H7" i="1" s="1"/>
  <c r="F6" i="1"/>
  <c r="H6" i="1" s="1"/>
  <c r="F5" i="1"/>
  <c r="H5" i="1" s="1"/>
  <c r="H4" i="1"/>
  <c r="G4" i="1"/>
  <c r="F4" i="1"/>
  <c r="G3" i="1"/>
  <c r="F3" i="1"/>
  <c r="H3" i="1" s="1"/>
  <c r="F2" i="1"/>
  <c r="H2" i="1" s="1"/>
  <c r="H8" i="1"/>
  <c r="F8" i="1"/>
  <c r="P2" i="1"/>
  <c r="B12" i="1"/>
  <c r="C12" i="1" s="1"/>
  <c r="D12" i="1" s="1"/>
  <c r="E12" i="1" s="1"/>
  <c r="F12" i="1" s="1"/>
  <c r="P7" i="1"/>
  <c r="P6" i="1"/>
  <c r="P5" i="1"/>
  <c r="P3" i="1"/>
  <c r="B43" i="1"/>
  <c r="B42" i="1" s="1"/>
  <c r="B41" i="1" s="1"/>
  <c r="B40" i="1" s="1"/>
  <c r="B39" i="1" s="1"/>
  <c r="B38" i="1" s="1"/>
  <c r="B37" i="1" s="1"/>
  <c r="B36" i="1" s="1"/>
  <c r="B35" i="1" s="1"/>
  <c r="B34" i="1" s="1"/>
  <c r="B45" i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7" i="2" l="1"/>
  <c r="B8" i="2" s="1"/>
  <c r="J10" i="2"/>
  <c r="J12" i="2" s="1"/>
  <c r="J13" i="2" s="1"/>
  <c r="B4" i="2"/>
  <c r="H22" i="1"/>
  <c r="G25" i="1"/>
  <c r="G23" i="1"/>
  <c r="G31" i="1"/>
  <c r="G32" i="1"/>
  <c r="G7" i="1"/>
  <c r="G2" i="1"/>
  <c r="G5" i="1"/>
  <c r="G6" i="1"/>
  <c r="H12" i="1"/>
  <c r="I12" i="1" s="1"/>
  <c r="J12" i="1" s="1"/>
  <c r="K12" i="1" s="1"/>
  <c r="G12" i="1"/>
  <c r="B11" i="1"/>
  <c r="C55" i="1"/>
  <c r="D55" i="1" s="1"/>
  <c r="E55" i="1" s="1"/>
  <c r="F55" i="1" s="1"/>
  <c r="B56" i="1"/>
  <c r="C34" i="1"/>
  <c r="D34" i="1" s="1"/>
  <c r="E34" i="1" s="1"/>
  <c r="B33" i="1"/>
  <c r="C41" i="1"/>
  <c r="D41" i="1" s="1"/>
  <c r="E41" i="1" s="1"/>
  <c r="F41" i="1" s="1"/>
  <c r="C49" i="1"/>
  <c r="D49" i="1" s="1"/>
  <c r="E49" i="1" s="1"/>
  <c r="F49" i="1" s="1"/>
  <c r="G49" i="1" s="1"/>
  <c r="C39" i="1"/>
  <c r="D39" i="1" s="1"/>
  <c r="E39" i="1" s="1"/>
  <c r="F39" i="1" s="1"/>
  <c r="H39" i="1" s="1"/>
  <c r="C40" i="1"/>
  <c r="D40" i="1" s="1"/>
  <c r="E40" i="1" s="1"/>
  <c r="F40" i="1" s="1"/>
  <c r="C48" i="1"/>
  <c r="D48" i="1" s="1"/>
  <c r="E48" i="1" s="1"/>
  <c r="F48" i="1" s="1"/>
  <c r="H48" i="1" s="1"/>
  <c r="C42" i="1"/>
  <c r="D42" i="1" s="1"/>
  <c r="E42" i="1" s="1"/>
  <c r="F42" i="1" s="1"/>
  <c r="C35" i="1"/>
  <c r="D35" i="1" s="1"/>
  <c r="E35" i="1" s="1"/>
  <c r="F35" i="1" s="1"/>
  <c r="G35" i="1" s="1"/>
  <c r="C43" i="1"/>
  <c r="D43" i="1" s="1"/>
  <c r="E43" i="1" s="1"/>
  <c r="F43" i="1" s="1"/>
  <c r="H43" i="1" s="1"/>
  <c r="C51" i="1"/>
  <c r="D51" i="1" s="1"/>
  <c r="E51" i="1" s="1"/>
  <c r="F51" i="1" s="1"/>
  <c r="G51" i="1" s="1"/>
  <c r="C36" i="1"/>
  <c r="D36" i="1" s="1"/>
  <c r="E36" i="1" s="1"/>
  <c r="F36" i="1" s="1"/>
  <c r="H36" i="1" s="1"/>
  <c r="C44" i="1"/>
  <c r="D44" i="1" s="1"/>
  <c r="E44" i="1" s="1"/>
  <c r="F44" i="1" s="1"/>
  <c r="G44" i="1" s="1"/>
  <c r="C52" i="1"/>
  <c r="D52" i="1" s="1"/>
  <c r="E52" i="1" s="1"/>
  <c r="F52" i="1" s="1"/>
  <c r="G52" i="1" s="1"/>
  <c r="C47" i="1"/>
  <c r="D47" i="1" s="1"/>
  <c r="E47" i="1" s="1"/>
  <c r="F47" i="1" s="1"/>
  <c r="H47" i="1" s="1"/>
  <c r="C50" i="1"/>
  <c r="D50" i="1" s="1"/>
  <c r="E50" i="1" s="1"/>
  <c r="F50" i="1" s="1"/>
  <c r="G50" i="1" s="1"/>
  <c r="C37" i="1"/>
  <c r="D37" i="1" s="1"/>
  <c r="E37" i="1" s="1"/>
  <c r="F37" i="1" s="1"/>
  <c r="H37" i="1" s="1"/>
  <c r="C45" i="1"/>
  <c r="D45" i="1" s="1"/>
  <c r="E45" i="1" s="1"/>
  <c r="F45" i="1" s="1"/>
  <c r="C53" i="1"/>
  <c r="D53" i="1" s="1"/>
  <c r="E53" i="1" s="1"/>
  <c r="F53" i="1" s="1"/>
  <c r="H53" i="1" s="1"/>
  <c r="C38" i="1"/>
  <c r="D38" i="1" s="1"/>
  <c r="E38" i="1" s="1"/>
  <c r="F38" i="1" s="1"/>
  <c r="C46" i="1"/>
  <c r="D46" i="1" s="1"/>
  <c r="E46" i="1" s="1"/>
  <c r="F46" i="1" s="1"/>
  <c r="G46" i="1" s="1"/>
  <c r="C54" i="1"/>
  <c r="D54" i="1" s="1"/>
  <c r="E54" i="1" s="1"/>
  <c r="F54" i="1" s="1"/>
  <c r="H54" i="1" s="1"/>
  <c r="B9" i="2" l="1"/>
  <c r="B10" i="2" s="1"/>
  <c r="J14" i="2"/>
  <c r="B10" i="1"/>
  <c r="C11" i="1"/>
  <c r="D11" i="1" s="1"/>
  <c r="E11" i="1" s="1"/>
  <c r="F11" i="1" s="1"/>
  <c r="G39" i="1"/>
  <c r="G53" i="1"/>
  <c r="H52" i="1"/>
  <c r="G48" i="1"/>
  <c r="H35" i="1"/>
  <c r="I35" i="1" s="1"/>
  <c r="J35" i="1" s="1"/>
  <c r="K35" i="1" s="1"/>
  <c r="H41" i="1"/>
  <c r="G41" i="1"/>
  <c r="G47" i="1"/>
  <c r="G54" i="1"/>
  <c r="H55" i="1"/>
  <c r="I55" i="1" s="1"/>
  <c r="J55" i="1" s="1"/>
  <c r="K55" i="1" s="1"/>
  <c r="G55" i="1"/>
  <c r="G45" i="1"/>
  <c r="H45" i="1"/>
  <c r="I45" i="1" s="1"/>
  <c r="J45" i="1" s="1"/>
  <c r="K45" i="1" s="1"/>
  <c r="H46" i="1"/>
  <c r="I46" i="1" s="1"/>
  <c r="J46" i="1" s="1"/>
  <c r="K46" i="1" s="1"/>
  <c r="G43" i="1"/>
  <c r="H51" i="1"/>
  <c r="I51" i="1" s="1"/>
  <c r="J51" i="1" s="1"/>
  <c r="K51" i="1" s="1"/>
  <c r="I40" i="1"/>
  <c r="J40" i="1" s="1"/>
  <c r="K40" i="1" s="1"/>
  <c r="G40" i="1"/>
  <c r="G37" i="1"/>
  <c r="H50" i="1"/>
  <c r="I50" i="1" s="1"/>
  <c r="J50" i="1" s="1"/>
  <c r="K50" i="1" s="1"/>
  <c r="H42" i="1"/>
  <c r="G42" i="1"/>
  <c r="H44" i="1"/>
  <c r="I44" i="1" s="1"/>
  <c r="J44" i="1" s="1"/>
  <c r="K44" i="1" s="1"/>
  <c r="H49" i="1"/>
  <c r="I49" i="1" s="1"/>
  <c r="J49" i="1" s="1"/>
  <c r="K49" i="1" s="1"/>
  <c r="C56" i="1"/>
  <c r="D56" i="1" s="1"/>
  <c r="E56" i="1" s="1"/>
  <c r="F56" i="1" s="1"/>
  <c r="B57" i="1"/>
  <c r="F34" i="1"/>
  <c r="G38" i="1"/>
  <c r="H38" i="1"/>
  <c r="B32" i="1"/>
  <c r="C33" i="1"/>
  <c r="D33" i="1" s="1"/>
  <c r="E33" i="1" s="1"/>
  <c r="I53" i="1"/>
  <c r="J53" i="1" s="1"/>
  <c r="K53" i="1" s="1"/>
  <c r="I43" i="1"/>
  <c r="J43" i="1" s="1"/>
  <c r="K43" i="1" s="1"/>
  <c r="I37" i="1"/>
  <c r="J37" i="1" s="1"/>
  <c r="K37" i="1" s="1"/>
  <c r="I47" i="1"/>
  <c r="J47" i="1" s="1"/>
  <c r="K47" i="1" s="1"/>
  <c r="I48" i="1"/>
  <c r="J48" i="1" s="1"/>
  <c r="K48" i="1" s="1"/>
  <c r="I42" i="1"/>
  <c r="J42" i="1" s="1"/>
  <c r="K42" i="1" s="1"/>
  <c r="I54" i="1"/>
  <c r="J54" i="1" s="1"/>
  <c r="K54" i="1" s="1"/>
  <c r="I52" i="1"/>
  <c r="J52" i="1" s="1"/>
  <c r="K52" i="1" s="1"/>
  <c r="I38" i="1"/>
  <c r="J38" i="1" s="1"/>
  <c r="K38" i="1" s="1"/>
  <c r="I36" i="1"/>
  <c r="J36" i="1" s="1"/>
  <c r="K36" i="1" s="1"/>
  <c r="G36" i="1"/>
  <c r="I39" i="1"/>
  <c r="J39" i="1" s="1"/>
  <c r="K39" i="1" s="1"/>
  <c r="C10" i="2" l="1"/>
  <c r="C2" i="2"/>
  <c r="C9" i="2"/>
  <c r="C6" i="2"/>
  <c r="C8" i="2"/>
  <c r="C7" i="2"/>
  <c r="C4" i="2"/>
  <c r="C5" i="2"/>
  <c r="C3" i="2"/>
  <c r="H11" i="1"/>
  <c r="I11" i="1" s="1"/>
  <c r="J11" i="1" s="1"/>
  <c r="K11" i="1" s="1"/>
  <c r="G11" i="1"/>
  <c r="C10" i="1"/>
  <c r="D10" i="1" s="1"/>
  <c r="E10" i="1" s="1"/>
  <c r="F10" i="1" s="1"/>
  <c r="B9" i="1"/>
  <c r="G34" i="1"/>
  <c r="H34" i="1"/>
  <c r="I34" i="1" s="1"/>
  <c r="J34" i="1" s="1"/>
  <c r="K34" i="1" s="1"/>
  <c r="C57" i="1"/>
  <c r="D57" i="1" s="1"/>
  <c r="E57" i="1" s="1"/>
  <c r="F57" i="1" s="1"/>
  <c r="B58" i="1"/>
  <c r="G56" i="1"/>
  <c r="H56" i="1"/>
  <c r="I56" i="1" s="1"/>
  <c r="J56" i="1" s="1"/>
  <c r="K56" i="1" s="1"/>
  <c r="I41" i="1"/>
  <c r="J41" i="1" s="1"/>
  <c r="K41" i="1" s="1"/>
  <c r="B31" i="1"/>
  <c r="C32" i="1"/>
  <c r="D32" i="1" s="1"/>
  <c r="E32" i="1" s="1"/>
  <c r="B8" i="1" l="1"/>
  <c r="C9" i="1"/>
  <c r="D9" i="1" s="1"/>
  <c r="E9" i="1" s="1"/>
  <c r="G10" i="1"/>
  <c r="H10" i="1"/>
  <c r="I10" i="1" s="1"/>
  <c r="J10" i="1" s="1"/>
  <c r="K10" i="1" s="1"/>
  <c r="B59" i="1"/>
  <c r="C58" i="1"/>
  <c r="D58" i="1" s="1"/>
  <c r="E58" i="1" s="1"/>
  <c r="F58" i="1" s="1"/>
  <c r="H57" i="1"/>
  <c r="I57" i="1" s="1"/>
  <c r="J57" i="1" s="1"/>
  <c r="K57" i="1" s="1"/>
  <c r="G57" i="1"/>
  <c r="G33" i="1"/>
  <c r="I33" i="1"/>
  <c r="J33" i="1" s="1"/>
  <c r="K33" i="1" s="1"/>
  <c r="I32" i="1"/>
  <c r="J32" i="1" s="1"/>
  <c r="K32" i="1" s="1"/>
  <c r="B30" i="1"/>
  <c r="C31" i="1"/>
  <c r="D31" i="1" s="1"/>
  <c r="E31" i="1" s="1"/>
  <c r="I9" i="1" l="1"/>
  <c r="J9" i="1" s="1"/>
  <c r="K9" i="1" s="1"/>
  <c r="G9" i="1"/>
  <c r="C8" i="1"/>
  <c r="D8" i="1" s="1"/>
  <c r="E8" i="1" s="1"/>
  <c r="B7" i="1"/>
  <c r="G58" i="1"/>
  <c r="H58" i="1"/>
  <c r="I58" i="1" s="1"/>
  <c r="J58" i="1" s="1"/>
  <c r="K58" i="1" s="1"/>
  <c r="C59" i="1"/>
  <c r="D59" i="1" s="1"/>
  <c r="E59" i="1" s="1"/>
  <c r="F59" i="1" s="1"/>
  <c r="B60" i="1"/>
  <c r="I31" i="1"/>
  <c r="J31" i="1" s="1"/>
  <c r="K31" i="1" s="1"/>
  <c r="B29" i="1"/>
  <c r="C30" i="1"/>
  <c r="D30" i="1" s="1"/>
  <c r="E30" i="1" s="1"/>
  <c r="I8" i="1" l="1"/>
  <c r="J8" i="1" s="1"/>
  <c r="K8" i="1" s="1"/>
  <c r="G8" i="1"/>
  <c r="C7" i="1"/>
  <c r="D7" i="1" s="1"/>
  <c r="E7" i="1" s="1"/>
  <c r="B6" i="1"/>
  <c r="B61" i="1"/>
  <c r="C60" i="1"/>
  <c r="D60" i="1" s="1"/>
  <c r="E60" i="1" s="1"/>
  <c r="F60" i="1" s="1"/>
  <c r="H59" i="1"/>
  <c r="I59" i="1" s="1"/>
  <c r="J59" i="1" s="1"/>
  <c r="K59" i="1" s="1"/>
  <c r="G59" i="1"/>
  <c r="I30" i="1"/>
  <c r="J30" i="1" s="1"/>
  <c r="K30" i="1" s="1"/>
  <c r="C29" i="1"/>
  <c r="D29" i="1" s="1"/>
  <c r="E29" i="1" s="1"/>
  <c r="B28" i="1"/>
  <c r="C6" i="1" l="1"/>
  <c r="D6" i="1" s="1"/>
  <c r="E6" i="1" s="1"/>
  <c r="B5" i="1"/>
  <c r="I7" i="1"/>
  <c r="J7" i="1" s="1"/>
  <c r="K7" i="1" s="1"/>
  <c r="G60" i="1"/>
  <c r="H60" i="1"/>
  <c r="I60" i="1" s="1"/>
  <c r="J60" i="1" s="1"/>
  <c r="K60" i="1" s="1"/>
  <c r="C61" i="1"/>
  <c r="D61" i="1" s="1"/>
  <c r="E61" i="1" s="1"/>
  <c r="F61" i="1" s="1"/>
  <c r="B62" i="1"/>
  <c r="B27" i="1"/>
  <c r="C28" i="1"/>
  <c r="D28" i="1" s="1"/>
  <c r="E28" i="1" s="1"/>
  <c r="I29" i="1"/>
  <c r="J29" i="1" s="1"/>
  <c r="K29" i="1" s="1"/>
  <c r="C5" i="1" l="1"/>
  <c r="D5" i="1" s="1"/>
  <c r="E5" i="1" s="1"/>
  <c r="B4" i="1"/>
  <c r="I6" i="1"/>
  <c r="J6" i="1" s="1"/>
  <c r="K6" i="1" s="1"/>
  <c r="H61" i="1"/>
  <c r="I61" i="1" s="1"/>
  <c r="J61" i="1" s="1"/>
  <c r="K61" i="1" s="1"/>
  <c r="G61" i="1"/>
  <c r="B63" i="1"/>
  <c r="C62" i="1"/>
  <c r="D62" i="1" s="1"/>
  <c r="E62" i="1" s="1"/>
  <c r="F62" i="1" s="1"/>
  <c r="B26" i="1"/>
  <c r="C27" i="1"/>
  <c r="D27" i="1" s="1"/>
  <c r="E27" i="1" s="1"/>
  <c r="I28" i="1"/>
  <c r="J28" i="1" s="1"/>
  <c r="K28" i="1" s="1"/>
  <c r="I5" i="1" l="1"/>
  <c r="J5" i="1" s="1"/>
  <c r="K5" i="1" s="1"/>
  <c r="C4" i="1"/>
  <c r="D4" i="1" s="1"/>
  <c r="E4" i="1" s="1"/>
  <c r="B3" i="1"/>
  <c r="H62" i="1"/>
  <c r="I62" i="1" s="1"/>
  <c r="J62" i="1" s="1"/>
  <c r="K62" i="1" s="1"/>
  <c r="G62" i="1"/>
  <c r="B64" i="1"/>
  <c r="C63" i="1"/>
  <c r="D63" i="1" s="1"/>
  <c r="E63" i="1" s="1"/>
  <c r="F63" i="1" s="1"/>
  <c r="C26" i="1"/>
  <c r="D26" i="1" s="1"/>
  <c r="E26" i="1" s="1"/>
  <c r="B25" i="1"/>
  <c r="I27" i="1"/>
  <c r="J27" i="1" s="1"/>
  <c r="K27" i="1" s="1"/>
  <c r="B2" i="1" l="1"/>
  <c r="C2" i="1" s="1"/>
  <c r="D2" i="1" s="1"/>
  <c r="E2" i="1" s="1"/>
  <c r="C3" i="1"/>
  <c r="D3" i="1" s="1"/>
  <c r="E3" i="1" s="1"/>
  <c r="I4" i="1"/>
  <c r="J4" i="1" s="1"/>
  <c r="K4" i="1" s="1"/>
  <c r="H63" i="1"/>
  <c r="I63" i="1" s="1"/>
  <c r="J63" i="1" s="1"/>
  <c r="K63" i="1" s="1"/>
  <c r="G63" i="1"/>
  <c r="C64" i="1"/>
  <c r="D64" i="1" s="1"/>
  <c r="E64" i="1" s="1"/>
  <c r="B65" i="1"/>
  <c r="C25" i="1"/>
  <c r="D25" i="1" s="1"/>
  <c r="E25" i="1" s="1"/>
  <c r="B24" i="1"/>
  <c r="I26" i="1"/>
  <c r="J26" i="1" s="1"/>
  <c r="K26" i="1" s="1"/>
  <c r="I3" i="1" l="1"/>
  <c r="J3" i="1" s="1"/>
  <c r="K3" i="1" s="1"/>
  <c r="I2" i="1"/>
  <c r="J2" i="1" s="1"/>
  <c r="K2" i="1" s="1"/>
  <c r="C65" i="1"/>
  <c r="D65" i="1" s="1"/>
  <c r="E65" i="1" s="1"/>
  <c r="F65" i="1" s="1"/>
  <c r="B66" i="1"/>
  <c r="C24" i="1"/>
  <c r="D24" i="1" s="1"/>
  <c r="E24" i="1" s="1"/>
  <c r="I24" i="1" s="1"/>
  <c r="J24" i="1" s="1"/>
  <c r="K24" i="1" s="1"/>
  <c r="B23" i="1"/>
  <c r="G64" i="1"/>
  <c r="I64" i="1"/>
  <c r="J64" i="1" s="1"/>
  <c r="K64" i="1" s="1"/>
  <c r="I25" i="1"/>
  <c r="J25" i="1" s="1"/>
  <c r="K25" i="1" s="1"/>
  <c r="B22" i="1" l="1"/>
  <c r="C23" i="1"/>
  <c r="D23" i="1" s="1"/>
  <c r="E23" i="1" s="1"/>
  <c r="B67" i="1"/>
  <c r="C66" i="1"/>
  <c r="D66" i="1" s="1"/>
  <c r="E66" i="1" s="1"/>
  <c r="F66" i="1" s="1"/>
  <c r="H65" i="1"/>
  <c r="I65" i="1" s="1"/>
  <c r="J65" i="1" s="1"/>
  <c r="K65" i="1" s="1"/>
  <c r="G65" i="1"/>
  <c r="H66" i="1" l="1"/>
  <c r="I66" i="1" s="1"/>
  <c r="J66" i="1" s="1"/>
  <c r="K66" i="1" s="1"/>
  <c r="G66" i="1"/>
  <c r="C67" i="1"/>
  <c r="D67" i="1" s="1"/>
  <c r="E67" i="1" s="1"/>
  <c r="F67" i="1" s="1"/>
  <c r="B68" i="1"/>
  <c r="I23" i="1"/>
  <c r="J23" i="1" s="1"/>
  <c r="K23" i="1" s="1"/>
  <c r="B21" i="1"/>
  <c r="C22" i="1"/>
  <c r="D22" i="1" s="1"/>
  <c r="E22" i="1" s="1"/>
  <c r="C21" i="1" l="1"/>
  <c r="D21" i="1" s="1"/>
  <c r="E21" i="1" s="1"/>
  <c r="F21" i="1" s="1"/>
  <c r="B20" i="1"/>
  <c r="C68" i="1"/>
  <c r="D68" i="1" s="1"/>
  <c r="E68" i="1" s="1"/>
  <c r="F68" i="1" s="1"/>
  <c r="H67" i="1"/>
  <c r="I67" i="1" s="1"/>
  <c r="J67" i="1" s="1"/>
  <c r="K67" i="1" s="1"/>
  <c r="G67" i="1"/>
  <c r="I22" i="1"/>
  <c r="J22" i="1" s="1"/>
  <c r="K22" i="1" s="1"/>
  <c r="G68" i="1" l="1"/>
  <c r="H68" i="1"/>
  <c r="I68" i="1" s="1"/>
  <c r="J68" i="1" s="1"/>
  <c r="K68" i="1" s="1"/>
  <c r="C20" i="1"/>
  <c r="D20" i="1" s="1"/>
  <c r="E20" i="1" s="1"/>
  <c r="F20" i="1" s="1"/>
  <c r="B19" i="1"/>
  <c r="H21" i="1"/>
  <c r="I21" i="1" s="1"/>
  <c r="J21" i="1" s="1"/>
  <c r="K21" i="1" s="1"/>
  <c r="G21" i="1"/>
  <c r="H20" i="1" l="1"/>
  <c r="I20" i="1" s="1"/>
  <c r="J20" i="1" s="1"/>
  <c r="K20" i="1" s="1"/>
  <c r="G20" i="1"/>
  <c r="B18" i="1"/>
  <c r="C19" i="1"/>
  <c r="D19" i="1" s="1"/>
  <c r="E19" i="1" s="1"/>
  <c r="F19" i="1" s="1"/>
  <c r="H19" i="1" l="1"/>
  <c r="I19" i="1" s="1"/>
  <c r="J19" i="1" s="1"/>
  <c r="K19" i="1" s="1"/>
  <c r="G19" i="1"/>
  <c r="C18" i="1"/>
  <c r="D18" i="1" s="1"/>
  <c r="E18" i="1" s="1"/>
  <c r="F18" i="1" s="1"/>
  <c r="B17" i="1"/>
  <c r="C17" i="1" l="1"/>
  <c r="D17" i="1" s="1"/>
  <c r="E17" i="1" s="1"/>
  <c r="F17" i="1" s="1"/>
  <c r="B16" i="1"/>
  <c r="H18" i="1"/>
  <c r="I18" i="1" s="1"/>
  <c r="J18" i="1" s="1"/>
  <c r="K18" i="1" s="1"/>
  <c r="G18" i="1"/>
  <c r="C16" i="1" l="1"/>
  <c r="D16" i="1" s="1"/>
  <c r="E16" i="1" s="1"/>
  <c r="F16" i="1" s="1"/>
  <c r="B15" i="1"/>
  <c r="G17" i="1"/>
  <c r="H17" i="1"/>
  <c r="I17" i="1" s="1"/>
  <c r="J17" i="1" s="1"/>
  <c r="K17" i="1" s="1"/>
  <c r="G16" i="1" l="1"/>
  <c r="H16" i="1"/>
  <c r="I16" i="1" s="1"/>
  <c r="J16" i="1" s="1"/>
  <c r="K16" i="1" s="1"/>
  <c r="B14" i="1"/>
  <c r="C15" i="1"/>
  <c r="D15" i="1" s="1"/>
  <c r="E15" i="1" s="1"/>
  <c r="F15" i="1" s="1"/>
  <c r="H15" i="1" l="1"/>
  <c r="I15" i="1" s="1"/>
  <c r="J15" i="1" s="1"/>
  <c r="K15" i="1" s="1"/>
  <c r="G15" i="1"/>
  <c r="B13" i="1"/>
  <c r="C13" i="1" s="1"/>
  <c r="D13" i="1" s="1"/>
  <c r="E13" i="1" s="1"/>
  <c r="F13" i="1" s="1"/>
  <c r="C14" i="1"/>
  <c r="D14" i="1" s="1"/>
  <c r="E14" i="1" s="1"/>
  <c r="F14" i="1" s="1"/>
  <c r="G13" i="1" l="1"/>
  <c r="H13" i="1"/>
  <c r="I13" i="1" s="1"/>
  <c r="J13" i="1" s="1"/>
  <c r="K13" i="1" s="1"/>
  <c r="H14" i="1"/>
  <c r="I14" i="1" s="1"/>
  <c r="J14" i="1" s="1"/>
  <c r="K14" i="1" s="1"/>
  <c r="G14" i="1"/>
</calcChain>
</file>

<file path=xl/sharedStrings.xml><?xml version="1.0" encoding="utf-8"?>
<sst xmlns="http://schemas.openxmlformats.org/spreadsheetml/2006/main" count="109" uniqueCount="109">
  <si>
    <t>Note Name</t>
  </si>
  <si>
    <t>C3</t>
  </si>
  <si>
    <t>E</t>
  </si>
  <si>
    <t>D3</t>
  </si>
  <si>
    <t>E3</t>
  </si>
  <si>
    <t>F3</t>
  </si>
  <si>
    <t>G3</t>
  </si>
  <si>
    <t>A4</t>
  </si>
  <si>
    <t>B4</t>
  </si>
  <si>
    <t>C4</t>
  </si>
  <si>
    <t>D4</t>
  </si>
  <si>
    <t>E4</t>
  </si>
  <si>
    <t>F4</t>
  </si>
  <si>
    <t>G4</t>
  </si>
  <si>
    <t>CS3</t>
  </si>
  <si>
    <t>DS3</t>
  </si>
  <si>
    <t>FS3</t>
  </si>
  <si>
    <t>GS3</t>
  </si>
  <si>
    <t>CS4</t>
  </si>
  <si>
    <t>DS4</t>
  </si>
  <si>
    <t>FS4</t>
  </si>
  <si>
    <t>GS4</t>
  </si>
  <si>
    <t>A5</t>
  </si>
  <si>
    <t>B5</t>
  </si>
  <si>
    <t>C5</t>
  </si>
  <si>
    <t>CS5</t>
  </si>
  <si>
    <t>D5</t>
  </si>
  <si>
    <t>DS5</t>
  </si>
  <si>
    <t>E5</t>
  </si>
  <si>
    <t>F5</t>
  </si>
  <si>
    <t>FS5</t>
  </si>
  <si>
    <t>G5</t>
  </si>
  <si>
    <t>GS5</t>
  </si>
  <si>
    <t>A6</t>
  </si>
  <si>
    <t>B6</t>
  </si>
  <si>
    <t>Steps from A4</t>
  </si>
  <si>
    <t>Freq.</t>
  </si>
  <si>
    <t>Period</t>
  </si>
  <si>
    <t>TH=TL</t>
  </si>
  <si>
    <t>Wait Unit</t>
  </si>
  <si>
    <t>TH=TL '</t>
  </si>
  <si>
    <t>Period '</t>
  </si>
  <si>
    <t>Freq '</t>
  </si>
  <si>
    <t>Error</t>
  </si>
  <si>
    <t>HEX Val</t>
  </si>
  <si>
    <t>BPM</t>
  </si>
  <si>
    <t>Q</t>
  </si>
  <si>
    <t>S</t>
  </si>
  <si>
    <t>ED</t>
  </si>
  <si>
    <t>QD</t>
  </si>
  <si>
    <t>H</t>
  </si>
  <si>
    <t>HD</t>
  </si>
  <si>
    <t>W</t>
  </si>
  <si>
    <t>Note</t>
  </si>
  <si>
    <t>Duration</t>
  </si>
  <si>
    <t>Timer ticks per second</t>
  </si>
  <si>
    <t>Hex Value to set TCNT to</t>
  </si>
  <si>
    <t>Frequency of Interrupt</t>
  </si>
  <si>
    <t>B3</t>
  </si>
  <si>
    <t>A3</t>
  </si>
  <si>
    <t>C6</t>
  </si>
  <si>
    <t>CS6</t>
  </si>
  <si>
    <t>D6</t>
  </si>
  <si>
    <t>DS6</t>
  </si>
  <si>
    <t>E6</t>
  </si>
  <si>
    <t>F6</t>
  </si>
  <si>
    <t>FS6</t>
  </si>
  <si>
    <t>G6</t>
  </si>
  <si>
    <t>GS6</t>
  </si>
  <si>
    <t>CS2</t>
  </si>
  <si>
    <t>D2</t>
  </si>
  <si>
    <t>DS2</t>
  </si>
  <si>
    <t>E2</t>
  </si>
  <si>
    <t>F2</t>
  </si>
  <si>
    <t>FS2</t>
  </si>
  <si>
    <t>G2</t>
  </si>
  <si>
    <t>GS2</t>
  </si>
  <si>
    <t>A2</t>
  </si>
  <si>
    <t>B2</t>
  </si>
  <si>
    <t>C2</t>
  </si>
  <si>
    <t>Timer Increment 1</t>
  </si>
  <si>
    <t>Timer Increment 3</t>
  </si>
  <si>
    <t>Timer Increment 2</t>
  </si>
  <si>
    <t>Timer Increment 4</t>
  </si>
  <si>
    <t>C7</t>
  </si>
  <si>
    <t>C1</t>
  </si>
  <si>
    <t>CS1</t>
  </si>
  <si>
    <t>D1</t>
  </si>
  <si>
    <t>DS1</t>
  </si>
  <si>
    <t>E1</t>
  </si>
  <si>
    <t>F1</t>
  </si>
  <si>
    <t>FS1</t>
  </si>
  <si>
    <t>G1</t>
  </si>
  <si>
    <t>GS1</t>
  </si>
  <si>
    <t>A1</t>
  </si>
  <si>
    <t>B1</t>
  </si>
  <si>
    <t>Timer Increment 5</t>
  </si>
  <si>
    <t>Prescalar</t>
  </si>
  <si>
    <t>Timer Increment 6</t>
  </si>
  <si>
    <t>BPS</t>
  </si>
  <si>
    <t>TCNT</t>
  </si>
  <si>
    <t>Ticks Per 1/16th Beat</t>
  </si>
  <si>
    <t>WD</t>
  </si>
  <si>
    <t>Tick Freq</t>
  </si>
  <si>
    <t>Beat Freq</t>
  </si>
  <si>
    <t>Tempos</t>
  </si>
  <si>
    <t>16th Note Freq</t>
  </si>
  <si>
    <t>1/4th 16th Note Freq</t>
  </si>
  <si>
    <t>1/16th 16th Note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</si>
</sst>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2" fillId="0" borderId="0" xfId="0" applyFont="1"/>
    <xf numFmtId="10" fontId="0" fillId="0" borderId="0" xfId="1" applyNumberFormat="1" applyFont="1"/>
    <xf numFmtId="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0925B-3F5C-4791-97B3-37DC5103CB2F}">
  <dimension ref="A1:AA112"/>
  <sheetViews>
    <sheetView topLeftCell="A5" zoomScale="72" workbookViewId="0">
      <selection activeCell="E12" sqref="E12"/>
    </sheetView>
  </sheetViews>
  <sheetFormatPr defaultRowHeight="14.5" x14ac:dyDescent="0.35"/>
  <cols>
    <col min="13" max="13" width="8.7265625" style="5"/>
    <col min="15" max="15" width="17.453125" customWidth="1"/>
    <col min="16" max="16" width="12.26953125" bestFit="1" customWidth="1"/>
    <col min="23" max="23" width="17.54296875" customWidth="1"/>
    <col min="24" max="24" width="11.81640625" bestFit="1" customWidth="1"/>
  </cols>
  <sheetData>
    <row r="1" spans="1:16" x14ac:dyDescent="0.3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44</v>
      </c>
      <c r="H1" t="s">
        <v>40</v>
      </c>
      <c r="I1" t="s">
        <v>41</v>
      </c>
      <c r="J1" t="s">
        <v>42</v>
      </c>
      <c r="K1" t="s">
        <v>43</v>
      </c>
      <c r="M1" s="5" t="s">
        <v>97</v>
      </c>
    </row>
    <row r="2" spans="1:16" x14ac:dyDescent="0.35">
      <c r="A2" t="s">
        <v>85</v>
      </c>
      <c r="B2">
        <f t="shared" ref="B2:B12" si="0">B3-1</f>
        <v>-42</v>
      </c>
      <c r="C2">
        <f t="shared" ref="C2:C12" si="1">POWER(2, B2/12)*440</f>
        <v>38.890872965260115</v>
      </c>
      <c r="D2">
        <f t="shared" ref="D2:D12" si="2">1/C2</f>
        <v>2.5712973861329001E-2</v>
      </c>
      <c r="E2">
        <f t="shared" ref="E2:E12" si="3">D2/2</f>
        <v>1.2856486930664501E-2</v>
      </c>
      <c r="F2">
        <f t="shared" ref="F2:F7" si="4">ROUND(E2/$P$2, 0)</f>
        <v>100</v>
      </c>
      <c r="G2" t="str">
        <f t="shared" ref="G2:G12" si="5">DEC2HEX(255-F2)</f>
        <v>9B</v>
      </c>
      <c r="H2">
        <f t="shared" ref="H2:H8" si="6">F2*$P$2</f>
        <v>1.2799999999999999E-2</v>
      </c>
      <c r="I2">
        <f t="shared" ref="I2:I12" si="7">H2*2</f>
        <v>2.5599999999999998E-2</v>
      </c>
      <c r="J2">
        <f t="shared" ref="J2:J12" si="8">1/I2</f>
        <v>39.0625</v>
      </c>
      <c r="K2" s="3">
        <f t="shared" ref="K2:K12" si="9">(J2-C2)/C2</f>
        <v>4.41304145816406E-3</v>
      </c>
      <c r="M2" s="5">
        <v>1024</v>
      </c>
      <c r="O2" s="2" t="s">
        <v>80</v>
      </c>
      <c r="P2">
        <f xml:space="preserve"> (1/(8000000/1024))</f>
        <v>1.2799999999999999E-4</v>
      </c>
    </row>
    <row r="3" spans="1:16" x14ac:dyDescent="0.35">
      <c r="A3" t="s">
        <v>86</v>
      </c>
      <c r="B3">
        <f t="shared" si="0"/>
        <v>-41</v>
      </c>
      <c r="C3">
        <f t="shared" si="1"/>
        <v>41.203444614108754</v>
      </c>
      <c r="D3">
        <f t="shared" si="2"/>
        <v>2.4269815530364253E-2</v>
      </c>
      <c r="E3">
        <f t="shared" si="3"/>
        <v>1.2134907765182126E-2</v>
      </c>
      <c r="F3">
        <f t="shared" si="4"/>
        <v>95</v>
      </c>
      <c r="G3" t="str">
        <f t="shared" si="5"/>
        <v>A0</v>
      </c>
      <c r="H3">
        <f t="shared" si="6"/>
        <v>1.2159999999999999E-2</v>
      </c>
      <c r="I3">
        <f t="shared" si="7"/>
        <v>2.4319999999999998E-2</v>
      </c>
      <c r="J3">
        <f t="shared" si="8"/>
        <v>41.118421052631582</v>
      </c>
      <c r="K3" s="3">
        <f t="shared" si="9"/>
        <v>-2.0635061527855473E-3</v>
      </c>
      <c r="M3" s="5">
        <v>1024</v>
      </c>
      <c r="O3" s="2" t="s">
        <v>82</v>
      </c>
      <c r="P3">
        <f xml:space="preserve"> (1/(8000000/256))</f>
        <v>3.1999999999999999E-5</v>
      </c>
    </row>
    <row r="4" spans="1:16" x14ac:dyDescent="0.35">
      <c r="A4" t="s">
        <v>87</v>
      </c>
      <c r="B4">
        <f t="shared" si="0"/>
        <v>-40</v>
      </c>
      <c r="C4">
        <f t="shared" si="1"/>
        <v>43.653528929125486</v>
      </c>
      <c r="D4">
        <f t="shared" si="2"/>
        <v>2.2907655452634058E-2</v>
      </c>
      <c r="E4">
        <f t="shared" si="3"/>
        <v>1.1453827726317029E-2</v>
      </c>
      <c r="F4">
        <f t="shared" si="4"/>
        <v>89</v>
      </c>
      <c r="G4" t="str">
        <f t="shared" si="5"/>
        <v>A6</v>
      </c>
      <c r="H4">
        <f t="shared" si="6"/>
        <v>1.1391999999999999E-2</v>
      </c>
      <c r="I4">
        <f t="shared" si="7"/>
        <v>2.2783999999999999E-2</v>
      </c>
      <c r="J4">
        <f t="shared" si="8"/>
        <v>43.890449438202246</v>
      </c>
      <c r="K4" s="3">
        <f t="shared" si="9"/>
        <v>5.4272933915930953E-3</v>
      </c>
      <c r="M4" s="5">
        <v>1024</v>
      </c>
      <c r="O4" s="2" t="s">
        <v>81</v>
      </c>
      <c r="P4">
        <f xml:space="preserve"> (1/(8000000/128))</f>
        <v>1.5999999999999999E-5</v>
      </c>
    </row>
    <row r="5" spans="1:16" x14ac:dyDescent="0.35">
      <c r="A5" t="s">
        <v>88</v>
      </c>
      <c r="B5">
        <f t="shared" si="0"/>
        <v>-39</v>
      </c>
      <c r="C5">
        <f t="shared" si="1"/>
        <v>46.249302838954307</v>
      </c>
      <c r="D5">
        <f t="shared" si="2"/>
        <v>2.1621947545504016E-2</v>
      </c>
      <c r="E5">
        <f t="shared" si="3"/>
        <v>1.0810973772752008E-2</v>
      </c>
      <c r="F5">
        <f t="shared" si="4"/>
        <v>84</v>
      </c>
      <c r="G5" t="str">
        <f t="shared" si="5"/>
        <v>AB</v>
      </c>
      <c r="H5">
        <f t="shared" si="6"/>
        <v>1.0751999999999999E-2</v>
      </c>
      <c r="I5">
        <f t="shared" si="7"/>
        <v>2.1503999999999999E-2</v>
      </c>
      <c r="J5">
        <f t="shared" si="8"/>
        <v>46.50297619047619</v>
      </c>
      <c r="K5" s="3">
        <f t="shared" si="9"/>
        <v>5.4849119002983501E-3</v>
      </c>
      <c r="M5" s="5">
        <v>1024</v>
      </c>
      <c r="O5" s="2" t="s">
        <v>83</v>
      </c>
      <c r="P5">
        <f xml:space="preserve"> (1/(8000000/64))</f>
        <v>7.9999999999999996E-6</v>
      </c>
    </row>
    <row r="6" spans="1:16" x14ac:dyDescent="0.35">
      <c r="A6" t="s">
        <v>89</v>
      </c>
      <c r="B6">
        <f t="shared" si="0"/>
        <v>-38</v>
      </c>
      <c r="C6">
        <f t="shared" si="1"/>
        <v>48.99942949771868</v>
      </c>
      <c r="D6">
        <f t="shared" si="2"/>
        <v>2.0408400878352228E-2</v>
      </c>
      <c r="E6">
        <f t="shared" si="3"/>
        <v>1.0204200439176114E-2</v>
      </c>
      <c r="F6">
        <f t="shared" si="4"/>
        <v>80</v>
      </c>
      <c r="G6" t="str">
        <f t="shared" si="5"/>
        <v>AF</v>
      </c>
      <c r="H6">
        <f t="shared" si="6"/>
        <v>1.0239999999999999E-2</v>
      </c>
      <c r="I6">
        <f t="shared" si="7"/>
        <v>2.0479999999999998E-2</v>
      </c>
      <c r="J6">
        <f t="shared" si="8"/>
        <v>48.828125000000007</v>
      </c>
      <c r="K6" s="3">
        <f t="shared" si="9"/>
        <v>-3.4960508617074455E-3</v>
      </c>
      <c r="M6" s="5">
        <v>1024</v>
      </c>
      <c r="O6" s="2" t="s">
        <v>96</v>
      </c>
      <c r="P6">
        <f xml:space="preserve"> (1/(8000000/32))</f>
        <v>3.9999999999999998E-6</v>
      </c>
    </row>
    <row r="7" spans="1:16" x14ac:dyDescent="0.35">
      <c r="A7" t="s">
        <v>90</v>
      </c>
      <c r="B7">
        <f t="shared" si="0"/>
        <v>-37</v>
      </c>
      <c r="C7">
        <f t="shared" si="1"/>
        <v>51.913087197493141</v>
      </c>
      <c r="D7">
        <f t="shared" si="2"/>
        <v>1.9262965351987186E-2</v>
      </c>
      <c r="E7">
        <f t="shared" si="3"/>
        <v>9.6314826759935929E-3</v>
      </c>
      <c r="F7">
        <f t="shared" si="4"/>
        <v>75</v>
      </c>
      <c r="G7" t="str">
        <f t="shared" si="5"/>
        <v>B4</v>
      </c>
      <c r="H7">
        <f t="shared" si="6"/>
        <v>9.5999999999999992E-3</v>
      </c>
      <c r="I7">
        <f t="shared" si="7"/>
        <v>1.9199999999999998E-2</v>
      </c>
      <c r="J7">
        <f t="shared" si="8"/>
        <v>52.083333333333336</v>
      </c>
      <c r="K7" s="3">
        <f t="shared" si="9"/>
        <v>3.2794454159993758E-3</v>
      </c>
      <c r="M7" s="5">
        <v>1024</v>
      </c>
      <c r="O7" s="2" t="s">
        <v>98</v>
      </c>
      <c r="P7">
        <f xml:space="preserve"> (1/(8000000/8))</f>
        <v>9.9999999999999995E-7</v>
      </c>
    </row>
    <row r="8" spans="1:16" x14ac:dyDescent="0.35">
      <c r="A8" t="s">
        <v>91</v>
      </c>
      <c r="B8">
        <f t="shared" si="0"/>
        <v>-36</v>
      </c>
      <c r="C8">
        <f t="shared" si="1"/>
        <v>55</v>
      </c>
      <c r="D8">
        <f t="shared" si="2"/>
        <v>1.8181818181818181E-2</v>
      </c>
      <c r="E8">
        <f t="shared" si="3"/>
        <v>9.0909090909090905E-3</v>
      </c>
      <c r="F8">
        <f>ROUND(E8/$P$2, 0)</f>
        <v>71</v>
      </c>
      <c r="G8" t="str">
        <f t="shared" si="5"/>
        <v>B8</v>
      </c>
      <c r="H8">
        <f>F8*$P$2</f>
        <v>9.0879999999999989E-3</v>
      </c>
      <c r="I8">
        <f t="shared" si="7"/>
        <v>1.8175999999999998E-2</v>
      </c>
      <c r="J8">
        <f t="shared" si="8"/>
        <v>55.017605633802823</v>
      </c>
      <c r="K8" s="3">
        <f t="shared" si="9"/>
        <v>3.2010243277860376E-4</v>
      </c>
      <c r="M8" s="5">
        <v>1024</v>
      </c>
    </row>
    <row r="9" spans="1:16" x14ac:dyDescent="0.35">
      <c r="A9" t="s">
        <v>92</v>
      </c>
      <c r="B9">
        <f t="shared" si="0"/>
        <v>-35</v>
      </c>
      <c r="C9">
        <f t="shared" si="1"/>
        <v>58.270470189761255</v>
      </c>
      <c r="D9">
        <f t="shared" si="2"/>
        <v>1.7161351139667151E-2</v>
      </c>
      <c r="E9">
        <f t="shared" si="3"/>
        <v>8.5806755698335756E-3</v>
      </c>
      <c r="F9">
        <f>ROUND(E9/$P$2, 0)</f>
        <v>67</v>
      </c>
      <c r="G9" t="str">
        <f t="shared" si="5"/>
        <v>BC</v>
      </c>
      <c r="H9">
        <f>F9*$P$2</f>
        <v>8.5760000000000003E-3</v>
      </c>
      <c r="I9">
        <f t="shared" si="7"/>
        <v>1.7152000000000001E-2</v>
      </c>
      <c r="J9">
        <f t="shared" si="8"/>
        <v>58.302238805970148</v>
      </c>
      <c r="K9" s="3">
        <f t="shared" si="9"/>
        <v>5.4519237798213865E-4</v>
      </c>
      <c r="M9" s="5">
        <v>1024</v>
      </c>
    </row>
    <row r="10" spans="1:16" x14ac:dyDescent="0.35">
      <c r="A10" t="s">
        <v>93</v>
      </c>
      <c r="B10">
        <f t="shared" si="0"/>
        <v>-34</v>
      </c>
      <c r="C10">
        <f t="shared" si="1"/>
        <v>61.735412657015516</v>
      </c>
      <c r="D10">
        <f t="shared" si="2"/>
        <v>1.6198158511642531E-2</v>
      </c>
      <c r="E10">
        <f t="shared" si="3"/>
        <v>8.0990792558212656E-3</v>
      </c>
      <c r="F10">
        <f>ROUND(E10/$P$3, 0)</f>
        <v>253</v>
      </c>
      <c r="G10" t="str">
        <f t="shared" si="5"/>
        <v>2</v>
      </c>
      <c r="H10">
        <f>F10*$P$3</f>
        <v>8.095999999999999E-3</v>
      </c>
      <c r="I10">
        <f t="shared" si="7"/>
        <v>1.6191999999999998E-2</v>
      </c>
      <c r="J10">
        <f t="shared" si="8"/>
        <v>61.758893280632421</v>
      </c>
      <c r="K10" s="3">
        <f t="shared" si="9"/>
        <v>3.8034286329884358E-4</v>
      </c>
      <c r="M10" s="4">
        <v>256</v>
      </c>
    </row>
    <row r="11" spans="1:16" x14ac:dyDescent="0.35">
      <c r="A11" t="s">
        <v>94</v>
      </c>
      <c r="B11">
        <f t="shared" si="0"/>
        <v>-33</v>
      </c>
      <c r="C11">
        <f t="shared" si="1"/>
        <v>65.406391325149656</v>
      </c>
      <c r="D11">
        <f t="shared" si="2"/>
        <v>1.528902573188572E-2</v>
      </c>
      <c r="E11">
        <f t="shared" si="3"/>
        <v>7.64451286594286E-3</v>
      </c>
      <c r="F11">
        <f>ROUND(E11/$P$3, 0)</f>
        <v>239</v>
      </c>
      <c r="G11" t="str">
        <f t="shared" si="5"/>
        <v>10</v>
      </c>
      <c r="H11">
        <f>F11*$P$3</f>
        <v>7.6479999999999994E-3</v>
      </c>
      <c r="I11">
        <f t="shared" si="7"/>
        <v>1.5295999999999999E-2</v>
      </c>
      <c r="J11">
        <f t="shared" si="8"/>
        <v>65.376569037656907</v>
      </c>
      <c r="K11" s="3">
        <f t="shared" si="9"/>
        <v>-4.5595372086033246E-4</v>
      </c>
      <c r="M11" s="4">
        <v>256</v>
      </c>
    </row>
    <row r="12" spans="1:16" x14ac:dyDescent="0.35">
      <c r="A12" t="s">
        <v>95</v>
      </c>
      <c r="B12">
        <f t="shared" si="0"/>
        <v>-32</v>
      </c>
      <c r="C12">
        <f t="shared" si="1"/>
        <v>69.295657744218019</v>
      </c>
      <c r="D12">
        <f t="shared" si="2"/>
        <v>1.443091865425636E-2</v>
      </c>
      <c r="E12">
        <f t="shared" si="3"/>
        <v>7.21545932712818E-3</v>
      </c>
      <c r="F12">
        <f>ROUND(E12/$P$3, 0)</f>
        <v>225</v>
      </c>
      <c r="G12" t="str">
        <f t="shared" si="5"/>
        <v>1E</v>
      </c>
      <c r="H12">
        <f>F12*$P$3</f>
        <v>7.1999999999999998E-3</v>
      </c>
      <c r="I12">
        <f t="shared" si="7"/>
        <v>1.44E-2</v>
      </c>
      <c r="J12">
        <f t="shared" si="8"/>
        <v>69.444444444444443</v>
      </c>
      <c r="K12" s="3">
        <f t="shared" si="9"/>
        <v>2.1471287678027483E-3</v>
      </c>
      <c r="M12" s="4">
        <v>256</v>
      </c>
    </row>
    <row r="13" spans="1:16" x14ac:dyDescent="0.35">
      <c r="A13" t="s">
        <v>79</v>
      </c>
      <c r="B13">
        <f t="shared" ref="B13:B23" si="10">B14-1</f>
        <v>-31</v>
      </c>
      <c r="C13">
        <f t="shared" ref="C13:C23" si="11">POWER(2, B13/12)*440</f>
        <v>73.416191979351879</v>
      </c>
      <c r="D13">
        <f t="shared" ref="D13:D23" si="12">1/C13</f>
        <v>1.3620973426151652E-2</v>
      </c>
      <c r="E13">
        <f t="shared" ref="E13:E23" si="13">D13/2</f>
        <v>6.810486713075826E-3</v>
      </c>
      <c r="F13">
        <f>ROUND(E13/$P$3, 0)</f>
        <v>213</v>
      </c>
      <c r="G13" t="str">
        <f t="shared" ref="G13:G32" si="14">DEC2HEX(255-F13)</f>
        <v>2A</v>
      </c>
      <c r="H13">
        <f>F13*$P$3</f>
        <v>6.816E-3</v>
      </c>
      <c r="I13">
        <f t="shared" ref="I13:I23" si="15">H13*2</f>
        <v>1.3632E-2</v>
      </c>
      <c r="J13">
        <f t="shared" ref="J13:J23" si="16">1/I13</f>
        <v>73.356807511737088</v>
      </c>
      <c r="K13" s="3">
        <f t="shared" ref="K13:K23" si="17">(J13-C13)/C13</f>
        <v>-8.0887425530723153E-4</v>
      </c>
      <c r="L13" s="3"/>
      <c r="M13" s="4">
        <v>256</v>
      </c>
    </row>
    <row r="14" spans="1:16" x14ac:dyDescent="0.35">
      <c r="A14" t="s">
        <v>69</v>
      </c>
      <c r="B14">
        <f t="shared" si="10"/>
        <v>-30</v>
      </c>
      <c r="C14">
        <f t="shared" si="11"/>
        <v>77.781745930520216</v>
      </c>
      <c r="D14">
        <f t="shared" si="12"/>
        <v>1.2856486930664502E-2</v>
      </c>
      <c r="E14">
        <f t="shared" si="13"/>
        <v>6.4282434653322512E-3</v>
      </c>
      <c r="F14">
        <f>ROUND(E14/$P$3, 0)</f>
        <v>201</v>
      </c>
      <c r="G14" t="str">
        <f t="shared" si="14"/>
        <v>36</v>
      </c>
      <c r="H14">
        <f>F14*$P$3</f>
        <v>6.4319999999999993E-3</v>
      </c>
      <c r="I14">
        <f t="shared" si="15"/>
        <v>1.2863999999999999E-2</v>
      </c>
      <c r="J14">
        <f t="shared" si="16"/>
        <v>77.736318407960212</v>
      </c>
      <c r="K14" s="3">
        <f t="shared" si="17"/>
        <v>-5.8403835008516165E-4</v>
      </c>
      <c r="L14" s="3"/>
      <c r="M14" s="4">
        <v>256</v>
      </c>
    </row>
    <row r="15" spans="1:16" x14ac:dyDescent="0.35">
      <c r="A15" t="s">
        <v>70</v>
      </c>
      <c r="B15">
        <f t="shared" si="10"/>
        <v>-29</v>
      </c>
      <c r="C15">
        <f t="shared" si="11"/>
        <v>82.406889228217494</v>
      </c>
      <c r="D15">
        <f t="shared" si="12"/>
        <v>1.2134907765182128E-2</v>
      </c>
      <c r="E15">
        <f t="shared" si="13"/>
        <v>6.067453882591064E-3</v>
      </c>
      <c r="F15">
        <f>ROUND(E15/$P$3, 0)</f>
        <v>190</v>
      </c>
      <c r="G15" t="str">
        <f t="shared" si="14"/>
        <v>41</v>
      </c>
      <c r="H15">
        <f>F15*$P$3</f>
        <v>6.0799999999999995E-3</v>
      </c>
      <c r="I15">
        <f t="shared" si="15"/>
        <v>1.2159999999999999E-2</v>
      </c>
      <c r="J15">
        <f t="shared" si="16"/>
        <v>82.236842105263165</v>
      </c>
      <c r="K15" s="3">
        <f t="shared" si="17"/>
        <v>-2.0635061527853752E-3</v>
      </c>
      <c r="L15" s="3"/>
      <c r="M15" s="4">
        <v>256</v>
      </c>
    </row>
    <row r="16" spans="1:16" x14ac:dyDescent="0.35">
      <c r="A16" t="s">
        <v>71</v>
      </c>
      <c r="B16">
        <f t="shared" si="10"/>
        <v>-28</v>
      </c>
      <c r="C16">
        <f t="shared" si="11"/>
        <v>87.307057858250957</v>
      </c>
      <c r="D16">
        <f t="shared" si="12"/>
        <v>1.1453827726317031E-2</v>
      </c>
      <c r="E16">
        <f t="shared" si="13"/>
        <v>5.7269138631585153E-3</v>
      </c>
      <c r="F16">
        <f>ROUND(E16/$P$3, 0)</f>
        <v>179</v>
      </c>
      <c r="G16" t="str">
        <f t="shared" si="14"/>
        <v>4C</v>
      </c>
      <c r="H16">
        <f>F16*$P$3</f>
        <v>5.7279999999999996E-3</v>
      </c>
      <c r="I16">
        <f t="shared" si="15"/>
        <v>1.1455999999999999E-2</v>
      </c>
      <c r="J16">
        <f t="shared" si="16"/>
        <v>87.290502793296099</v>
      </c>
      <c r="K16" s="3">
        <f t="shared" si="17"/>
        <v>-1.8961886199092982E-4</v>
      </c>
      <c r="L16" s="3"/>
      <c r="M16" s="4">
        <v>256</v>
      </c>
    </row>
    <row r="17" spans="1:13" x14ac:dyDescent="0.35">
      <c r="A17" t="s">
        <v>72</v>
      </c>
      <c r="B17">
        <f t="shared" si="10"/>
        <v>-27</v>
      </c>
      <c r="C17">
        <f t="shared" si="11"/>
        <v>92.498605677908614</v>
      </c>
      <c r="D17">
        <f t="shared" si="12"/>
        <v>1.0810973772752008E-2</v>
      </c>
      <c r="E17">
        <f t="shared" si="13"/>
        <v>5.405486886376004E-3</v>
      </c>
      <c r="F17">
        <f>ROUND(E17/$P$3, 0)</f>
        <v>169</v>
      </c>
      <c r="G17" t="str">
        <f t="shared" si="14"/>
        <v>56</v>
      </c>
      <c r="H17">
        <f>F17*$P$3</f>
        <v>5.4079999999999996E-3</v>
      </c>
      <c r="I17">
        <f t="shared" si="15"/>
        <v>1.0815999999999999E-2</v>
      </c>
      <c r="J17">
        <f t="shared" si="16"/>
        <v>92.455621301775153</v>
      </c>
      <c r="K17" s="3">
        <f t="shared" si="17"/>
        <v>-4.6470296301695378E-4</v>
      </c>
      <c r="L17" s="3"/>
      <c r="M17" s="4">
        <v>256</v>
      </c>
    </row>
    <row r="18" spans="1:13" x14ac:dyDescent="0.35">
      <c r="A18" t="s">
        <v>73</v>
      </c>
      <c r="B18">
        <f t="shared" si="10"/>
        <v>-26</v>
      </c>
      <c r="C18">
        <f t="shared" si="11"/>
        <v>97.998858995437345</v>
      </c>
      <c r="D18">
        <f t="shared" si="12"/>
        <v>1.0204200439176116E-2</v>
      </c>
      <c r="E18">
        <f t="shared" si="13"/>
        <v>5.1021002195880578E-3</v>
      </c>
      <c r="F18">
        <f>ROUND(E18/$P$3, 0)</f>
        <v>159</v>
      </c>
      <c r="G18" t="str">
        <f t="shared" si="14"/>
        <v>60</v>
      </c>
      <c r="H18">
        <f>F18*$P$3</f>
        <v>5.0879999999999996E-3</v>
      </c>
      <c r="I18">
        <f t="shared" si="15"/>
        <v>1.0175999999999999E-2</v>
      </c>
      <c r="J18">
        <f t="shared" si="16"/>
        <v>98.270440251572339</v>
      </c>
      <c r="K18" s="3">
        <f t="shared" si="17"/>
        <v>2.771269573124702E-3</v>
      </c>
      <c r="L18" s="3"/>
      <c r="M18" s="4">
        <v>256</v>
      </c>
    </row>
    <row r="19" spans="1:13" x14ac:dyDescent="0.35">
      <c r="A19" t="s">
        <v>74</v>
      </c>
      <c r="B19">
        <f t="shared" si="10"/>
        <v>-25</v>
      </c>
      <c r="C19">
        <f t="shared" si="11"/>
        <v>103.82617439498628</v>
      </c>
      <c r="D19">
        <f t="shared" si="12"/>
        <v>9.6314826759935929E-3</v>
      </c>
      <c r="E19">
        <f t="shared" si="13"/>
        <v>4.8157413379967965E-3</v>
      </c>
      <c r="F19">
        <f>ROUND(E19/$P$3, 0)</f>
        <v>150</v>
      </c>
      <c r="G19" t="str">
        <f t="shared" si="14"/>
        <v>69</v>
      </c>
      <c r="H19">
        <f>F19*$P$3</f>
        <v>4.7999999999999996E-3</v>
      </c>
      <c r="I19">
        <f t="shared" si="15"/>
        <v>9.5999999999999992E-3</v>
      </c>
      <c r="J19">
        <f t="shared" si="16"/>
        <v>104.16666666666667</v>
      </c>
      <c r="K19" s="3">
        <f t="shared" si="17"/>
        <v>3.2794454159993758E-3</v>
      </c>
      <c r="L19" s="3"/>
      <c r="M19" s="4">
        <v>256</v>
      </c>
    </row>
    <row r="20" spans="1:13" x14ac:dyDescent="0.35">
      <c r="A20" t="s">
        <v>75</v>
      </c>
      <c r="B20">
        <f t="shared" si="10"/>
        <v>-24</v>
      </c>
      <c r="C20">
        <f t="shared" si="11"/>
        <v>110</v>
      </c>
      <c r="D20">
        <f t="shared" si="12"/>
        <v>9.0909090909090905E-3</v>
      </c>
      <c r="E20">
        <f t="shared" si="13"/>
        <v>4.5454545454545452E-3</v>
      </c>
      <c r="F20">
        <f>ROUND(E20/$P$3, 0)</f>
        <v>142</v>
      </c>
      <c r="G20" t="str">
        <f t="shared" si="14"/>
        <v>71</v>
      </c>
      <c r="H20">
        <f>F20*$P$3</f>
        <v>4.5439999999999994E-3</v>
      </c>
      <c r="I20">
        <f t="shared" si="15"/>
        <v>9.0879999999999989E-3</v>
      </c>
      <c r="J20">
        <f t="shared" si="16"/>
        <v>110.03521126760565</v>
      </c>
      <c r="K20" s="3">
        <f t="shared" si="17"/>
        <v>3.2010243277860376E-4</v>
      </c>
      <c r="L20" s="3"/>
      <c r="M20" s="4">
        <v>256</v>
      </c>
    </row>
    <row r="21" spans="1:13" x14ac:dyDescent="0.35">
      <c r="A21" t="s">
        <v>76</v>
      </c>
      <c r="B21">
        <f t="shared" si="10"/>
        <v>-23</v>
      </c>
      <c r="C21">
        <f t="shared" si="11"/>
        <v>116.54094037952248</v>
      </c>
      <c r="D21">
        <f t="shared" si="12"/>
        <v>8.5806755698335773E-3</v>
      </c>
      <c r="E21">
        <f t="shared" si="13"/>
        <v>4.2903377849167887E-3</v>
      </c>
      <c r="F21">
        <f>ROUND(E21/$P$3, 0)</f>
        <v>134</v>
      </c>
      <c r="G21" t="str">
        <f t="shared" si="14"/>
        <v>79</v>
      </c>
      <c r="H21">
        <f>F21*$P$3</f>
        <v>4.2880000000000001E-3</v>
      </c>
      <c r="I21">
        <f t="shared" si="15"/>
        <v>8.5760000000000003E-3</v>
      </c>
      <c r="J21">
        <f t="shared" si="16"/>
        <v>116.6044776119403</v>
      </c>
      <c r="K21" s="3">
        <f t="shared" si="17"/>
        <v>5.4519237798238271E-4</v>
      </c>
      <c r="L21" s="3"/>
      <c r="M21" s="4">
        <v>256</v>
      </c>
    </row>
    <row r="22" spans="1:13" x14ac:dyDescent="0.35">
      <c r="A22" t="s">
        <v>77</v>
      </c>
      <c r="B22">
        <f t="shared" si="10"/>
        <v>-22</v>
      </c>
      <c r="C22">
        <f t="shared" si="11"/>
        <v>123.47082531403106</v>
      </c>
      <c r="D22">
        <f t="shared" si="12"/>
        <v>8.0990792558212638E-3</v>
      </c>
      <c r="E22">
        <f t="shared" si="13"/>
        <v>4.0495396279106319E-3</v>
      </c>
      <c r="F22">
        <f t="shared" ref="F22:F32" si="18">ROUND(E22/$P$4, 0)</f>
        <v>253</v>
      </c>
      <c r="G22" t="str">
        <f t="shared" si="14"/>
        <v>2</v>
      </c>
      <c r="H22">
        <f t="shared" ref="H22:H32" si="19">F22*$P$4</f>
        <v>4.0479999999999995E-3</v>
      </c>
      <c r="I22">
        <f t="shared" si="15"/>
        <v>8.095999999999999E-3</v>
      </c>
      <c r="J22">
        <f t="shared" si="16"/>
        <v>123.51778656126484</v>
      </c>
      <c r="K22" s="3">
        <f t="shared" si="17"/>
        <v>3.803428632986133E-4</v>
      </c>
      <c r="L22" s="3"/>
      <c r="M22" s="4">
        <v>128</v>
      </c>
    </row>
    <row r="23" spans="1:13" x14ac:dyDescent="0.35">
      <c r="A23" t="s">
        <v>78</v>
      </c>
      <c r="B23">
        <f t="shared" si="10"/>
        <v>-21</v>
      </c>
      <c r="C23">
        <f t="shared" si="11"/>
        <v>130.81278265029931</v>
      </c>
      <c r="D23">
        <f t="shared" si="12"/>
        <v>7.64451286594286E-3</v>
      </c>
      <c r="E23">
        <f t="shared" si="13"/>
        <v>3.82225643297143E-3</v>
      </c>
      <c r="F23">
        <f t="shared" si="18"/>
        <v>239</v>
      </c>
      <c r="G23" t="str">
        <f t="shared" si="14"/>
        <v>10</v>
      </c>
      <c r="H23">
        <f t="shared" si="19"/>
        <v>3.8239999999999997E-3</v>
      </c>
      <c r="I23">
        <f t="shared" si="15"/>
        <v>7.6479999999999994E-3</v>
      </c>
      <c r="J23">
        <f t="shared" si="16"/>
        <v>130.75313807531381</v>
      </c>
      <c r="K23" s="3">
        <f t="shared" si="17"/>
        <v>-4.5595372086033246E-4</v>
      </c>
      <c r="L23" s="3"/>
      <c r="M23" s="4">
        <v>128</v>
      </c>
    </row>
    <row r="24" spans="1:13" x14ac:dyDescent="0.35">
      <c r="A24" t="s">
        <v>1</v>
      </c>
      <c r="B24">
        <f t="shared" ref="B24:B32" si="20">B25-1</f>
        <v>-20</v>
      </c>
      <c r="C24">
        <f>POWER(2, B24/12)*440</f>
        <v>138.59131548843604</v>
      </c>
      <c r="D24">
        <f>1/C24</f>
        <v>7.21545932712818E-3</v>
      </c>
      <c r="E24">
        <f>D24/2</f>
        <v>3.60772966356409E-3</v>
      </c>
      <c r="F24">
        <f t="shared" si="18"/>
        <v>225</v>
      </c>
      <c r="G24" t="str">
        <f t="shared" si="14"/>
        <v>1E</v>
      </c>
      <c r="H24">
        <f t="shared" si="19"/>
        <v>3.5999999999999999E-3</v>
      </c>
      <c r="I24">
        <f>H24*2</f>
        <v>7.1999999999999998E-3</v>
      </c>
      <c r="J24">
        <f>1/I24</f>
        <v>138.88888888888889</v>
      </c>
      <c r="K24" s="3">
        <f>(J24-C24)/C24</f>
        <v>2.1471287678027483E-3</v>
      </c>
      <c r="L24" s="3"/>
      <c r="M24" s="4">
        <v>128</v>
      </c>
    </row>
    <row r="25" spans="1:13" x14ac:dyDescent="0.35">
      <c r="A25" t="s">
        <v>14</v>
      </c>
      <c r="B25">
        <f t="shared" si="20"/>
        <v>-19</v>
      </c>
      <c r="C25">
        <f>POWER(2, B25/12)*440</f>
        <v>146.83238395870382</v>
      </c>
      <c r="D25">
        <f t="shared" ref="D25:D68" si="21">1/C25</f>
        <v>6.8104867130758234E-3</v>
      </c>
      <c r="E25">
        <f t="shared" ref="E25:E68" si="22">D25/2</f>
        <v>3.4052433565379117E-3</v>
      </c>
      <c r="F25">
        <f t="shared" si="18"/>
        <v>213</v>
      </c>
      <c r="G25" t="str">
        <f t="shared" si="14"/>
        <v>2A</v>
      </c>
      <c r="H25">
        <f t="shared" si="19"/>
        <v>3.408E-3</v>
      </c>
      <c r="I25">
        <f t="shared" ref="I25:I68" si="23">H25*2</f>
        <v>6.816E-3</v>
      </c>
      <c r="J25">
        <f t="shared" ref="J25:J68" si="24">1/I25</f>
        <v>146.71361502347418</v>
      </c>
      <c r="K25" s="3">
        <f>(J25-C25)/C25</f>
        <v>-8.0887425530761826E-4</v>
      </c>
      <c r="L25" s="3"/>
      <c r="M25" s="4">
        <v>128</v>
      </c>
    </row>
    <row r="26" spans="1:13" x14ac:dyDescent="0.35">
      <c r="A26" t="s">
        <v>3</v>
      </c>
      <c r="B26">
        <f t="shared" si="20"/>
        <v>-18</v>
      </c>
      <c r="C26">
        <f t="shared" ref="C26:C68" si="25">POWER(2, B26/12)*440</f>
        <v>155.56349186104046</v>
      </c>
      <c r="D26">
        <f t="shared" si="21"/>
        <v>6.4282434653322503E-3</v>
      </c>
      <c r="E26">
        <f t="shared" si="22"/>
        <v>3.2141217326661252E-3</v>
      </c>
      <c r="F26">
        <f t="shared" si="18"/>
        <v>201</v>
      </c>
      <c r="G26" t="str">
        <f t="shared" si="14"/>
        <v>36</v>
      </c>
      <c r="H26">
        <f t="shared" si="19"/>
        <v>3.2159999999999997E-3</v>
      </c>
      <c r="I26">
        <f t="shared" si="23"/>
        <v>6.4319999999999993E-3</v>
      </c>
      <c r="J26">
        <f t="shared" si="24"/>
        <v>155.47263681592042</v>
      </c>
      <c r="K26" s="3">
        <f>(J26-C26)/C26</f>
        <v>-5.8403835008534423E-4</v>
      </c>
      <c r="L26" s="3"/>
      <c r="M26" s="4">
        <v>128</v>
      </c>
    </row>
    <row r="27" spans="1:13" x14ac:dyDescent="0.35">
      <c r="A27" t="s">
        <v>15</v>
      </c>
      <c r="B27">
        <f t="shared" si="20"/>
        <v>-17</v>
      </c>
      <c r="C27">
        <f t="shared" si="25"/>
        <v>164.81377845643496</v>
      </c>
      <c r="D27">
        <f t="shared" si="21"/>
        <v>6.0674538825910658E-3</v>
      </c>
      <c r="E27">
        <f t="shared" si="22"/>
        <v>3.0337269412955329E-3</v>
      </c>
      <c r="F27">
        <f t="shared" si="18"/>
        <v>190</v>
      </c>
      <c r="G27" t="str">
        <f t="shared" si="14"/>
        <v>41</v>
      </c>
      <c r="H27">
        <f t="shared" si="19"/>
        <v>3.0399999999999997E-3</v>
      </c>
      <c r="I27">
        <f t="shared" si="23"/>
        <v>6.0799999999999995E-3</v>
      </c>
      <c r="J27">
        <f t="shared" si="24"/>
        <v>164.47368421052633</v>
      </c>
      <c r="K27" s="3">
        <f>(J27-C27)/C27</f>
        <v>-2.063506152785203E-3</v>
      </c>
      <c r="L27" s="3"/>
      <c r="M27" s="4">
        <v>128</v>
      </c>
    </row>
    <row r="28" spans="1:13" x14ac:dyDescent="0.35">
      <c r="A28" t="s">
        <v>4</v>
      </c>
      <c r="B28">
        <f t="shared" si="20"/>
        <v>-16</v>
      </c>
      <c r="C28">
        <f t="shared" si="25"/>
        <v>174.61411571650197</v>
      </c>
      <c r="D28">
        <f t="shared" si="21"/>
        <v>5.7269138631585136E-3</v>
      </c>
      <c r="E28">
        <f t="shared" si="22"/>
        <v>2.8634569315792568E-3</v>
      </c>
      <c r="F28">
        <f t="shared" si="18"/>
        <v>179</v>
      </c>
      <c r="G28" t="str">
        <f t="shared" si="14"/>
        <v>4C</v>
      </c>
      <c r="H28">
        <f t="shared" si="19"/>
        <v>2.8639999999999998E-3</v>
      </c>
      <c r="I28">
        <f t="shared" si="23"/>
        <v>5.7279999999999996E-3</v>
      </c>
      <c r="J28">
        <f t="shared" si="24"/>
        <v>174.5810055865922</v>
      </c>
      <c r="K28" s="3">
        <f>(J28-C28)/C28</f>
        <v>-1.896188619912553E-4</v>
      </c>
      <c r="L28" s="3"/>
      <c r="M28" s="4">
        <v>128</v>
      </c>
    </row>
    <row r="29" spans="1:13" x14ac:dyDescent="0.35">
      <c r="A29" t="s">
        <v>5</v>
      </c>
      <c r="B29">
        <f t="shared" si="20"/>
        <v>-15</v>
      </c>
      <c r="C29">
        <f t="shared" si="25"/>
        <v>184.99721135581723</v>
      </c>
      <c r="D29">
        <f t="shared" si="21"/>
        <v>5.405486886376004E-3</v>
      </c>
      <c r="E29">
        <f t="shared" si="22"/>
        <v>2.702743443188002E-3</v>
      </c>
      <c r="F29">
        <f t="shared" si="18"/>
        <v>169</v>
      </c>
      <c r="G29" t="str">
        <f t="shared" si="14"/>
        <v>56</v>
      </c>
      <c r="H29">
        <f t="shared" si="19"/>
        <v>2.7039999999999998E-3</v>
      </c>
      <c r="I29">
        <f t="shared" si="23"/>
        <v>5.4079999999999996E-3</v>
      </c>
      <c r="J29">
        <f t="shared" si="24"/>
        <v>184.91124260355031</v>
      </c>
      <c r="K29" s="3">
        <f>(J29-C29)/C29</f>
        <v>-4.6470296301695378E-4</v>
      </c>
      <c r="L29" s="3"/>
      <c r="M29" s="4">
        <v>128</v>
      </c>
    </row>
    <row r="30" spans="1:13" x14ac:dyDescent="0.35">
      <c r="A30" t="s">
        <v>16</v>
      </c>
      <c r="B30">
        <f t="shared" si="20"/>
        <v>-14</v>
      </c>
      <c r="C30">
        <f t="shared" si="25"/>
        <v>195.99771799087463</v>
      </c>
      <c r="D30">
        <f t="shared" si="21"/>
        <v>5.1021002195880596E-3</v>
      </c>
      <c r="E30">
        <f t="shared" si="22"/>
        <v>2.5510501097940298E-3</v>
      </c>
      <c r="F30">
        <f t="shared" si="18"/>
        <v>159</v>
      </c>
      <c r="G30" t="str">
        <f t="shared" si="14"/>
        <v>60</v>
      </c>
      <c r="H30">
        <f t="shared" si="19"/>
        <v>2.5439999999999998E-3</v>
      </c>
      <c r="I30">
        <f t="shared" si="23"/>
        <v>5.0879999999999996E-3</v>
      </c>
      <c r="J30">
        <f t="shared" si="24"/>
        <v>196.54088050314468</v>
      </c>
      <c r="K30" s="3">
        <f>(J30-C30)/C30</f>
        <v>2.7712695731249926E-3</v>
      </c>
      <c r="L30" s="3"/>
      <c r="M30" s="4">
        <v>128</v>
      </c>
    </row>
    <row r="31" spans="1:13" x14ac:dyDescent="0.35">
      <c r="A31" t="s">
        <v>6</v>
      </c>
      <c r="B31">
        <f t="shared" si="20"/>
        <v>-13</v>
      </c>
      <c r="C31">
        <f t="shared" si="25"/>
        <v>207.65234878997259</v>
      </c>
      <c r="D31">
        <f t="shared" si="21"/>
        <v>4.8157413379967965E-3</v>
      </c>
      <c r="E31">
        <f t="shared" si="22"/>
        <v>2.4078706689983982E-3</v>
      </c>
      <c r="F31">
        <f t="shared" si="18"/>
        <v>150</v>
      </c>
      <c r="G31" t="str">
        <f t="shared" si="14"/>
        <v>69</v>
      </c>
      <c r="H31">
        <f t="shared" si="19"/>
        <v>2.3999999999999998E-3</v>
      </c>
      <c r="I31">
        <f t="shared" si="23"/>
        <v>4.7999999999999996E-3</v>
      </c>
      <c r="J31">
        <f t="shared" si="24"/>
        <v>208.33333333333334</v>
      </c>
      <c r="K31" s="3">
        <f>(J31-C31)/C31</f>
        <v>3.2794454159992387E-3</v>
      </c>
      <c r="L31" s="3"/>
      <c r="M31" s="4">
        <v>128</v>
      </c>
    </row>
    <row r="32" spans="1:13" x14ac:dyDescent="0.35">
      <c r="A32" t="s">
        <v>17</v>
      </c>
      <c r="B32">
        <f>B33-1</f>
        <v>-12</v>
      </c>
      <c r="C32">
        <f t="shared" si="25"/>
        <v>220</v>
      </c>
      <c r="D32">
        <f t="shared" si="21"/>
        <v>4.5454545454545452E-3</v>
      </c>
      <c r="E32">
        <f t="shared" si="22"/>
        <v>2.2727272727272726E-3</v>
      </c>
      <c r="F32">
        <f t="shared" si="18"/>
        <v>142</v>
      </c>
      <c r="G32" t="str">
        <f t="shared" si="14"/>
        <v>71</v>
      </c>
      <c r="H32">
        <f t="shared" si="19"/>
        <v>2.2719999999999997E-3</v>
      </c>
      <c r="I32">
        <f t="shared" si="23"/>
        <v>4.5439999999999994E-3</v>
      </c>
      <c r="J32">
        <f t="shared" si="24"/>
        <v>220.07042253521129</v>
      </c>
      <c r="K32" s="3">
        <f>(J32-C32)/C32</f>
        <v>3.2010243277860376E-4</v>
      </c>
      <c r="L32" s="3"/>
      <c r="M32" s="4">
        <v>128</v>
      </c>
    </row>
    <row r="33" spans="1:13" x14ac:dyDescent="0.35">
      <c r="A33" t="s">
        <v>59</v>
      </c>
      <c r="B33">
        <f t="shared" ref="B33:B43" si="26">B34-1</f>
        <v>-11</v>
      </c>
      <c r="C33">
        <f t="shared" si="25"/>
        <v>233.08188075904496</v>
      </c>
      <c r="D33">
        <f t="shared" si="21"/>
        <v>4.2903377849167887E-3</v>
      </c>
      <c r="E33">
        <f t="shared" si="22"/>
        <v>2.1451688924583943E-3</v>
      </c>
      <c r="F33">
        <f>ROUND(E33/$P$4, 0)</f>
        <v>134</v>
      </c>
      <c r="G33" t="str">
        <f t="shared" ref="G25:G68" si="27">DEC2HEX(255-F33)</f>
        <v>79</v>
      </c>
      <c r="H33">
        <f>F33*$P$4</f>
        <v>2.1440000000000001E-3</v>
      </c>
      <c r="I33">
        <f t="shared" si="23"/>
        <v>4.2880000000000001E-3</v>
      </c>
      <c r="J33">
        <f t="shared" si="24"/>
        <v>233.20895522388059</v>
      </c>
      <c r="K33" s="3">
        <f>(J33-C33)/C33</f>
        <v>5.4519237798238271E-4</v>
      </c>
      <c r="L33" s="3"/>
      <c r="M33" s="4">
        <v>128</v>
      </c>
    </row>
    <row r="34" spans="1:13" x14ac:dyDescent="0.35">
      <c r="A34" t="s">
        <v>58</v>
      </c>
      <c r="B34">
        <f t="shared" si="26"/>
        <v>-10</v>
      </c>
      <c r="C34">
        <f t="shared" si="25"/>
        <v>246.94165062806206</v>
      </c>
      <c r="D34">
        <f t="shared" si="21"/>
        <v>4.0495396279106328E-3</v>
      </c>
      <c r="E34">
        <f t="shared" si="22"/>
        <v>2.0247698139553164E-3</v>
      </c>
      <c r="F34">
        <f>ROUND(E34/$P$5, 0)</f>
        <v>253</v>
      </c>
      <c r="G34" t="str">
        <f t="shared" si="27"/>
        <v>2</v>
      </c>
      <c r="H34">
        <f>F34*$P$5</f>
        <v>2.0239999999999998E-3</v>
      </c>
      <c r="I34">
        <f t="shared" si="23"/>
        <v>4.0479999999999995E-3</v>
      </c>
      <c r="J34">
        <f t="shared" si="24"/>
        <v>247.03557312252968</v>
      </c>
      <c r="K34" s="3">
        <f>(J34-C34)/C34</f>
        <v>3.8034286329884358E-4</v>
      </c>
      <c r="L34" s="3"/>
      <c r="M34" s="4">
        <v>64</v>
      </c>
    </row>
    <row r="35" spans="1:13" x14ac:dyDescent="0.35">
      <c r="A35" t="s">
        <v>9</v>
      </c>
      <c r="B35">
        <f t="shared" si="26"/>
        <v>-9</v>
      </c>
      <c r="C35">
        <f t="shared" si="25"/>
        <v>261.62556530059862</v>
      </c>
      <c r="D35">
        <f t="shared" si="21"/>
        <v>3.82225643297143E-3</v>
      </c>
      <c r="E35">
        <f t="shared" si="22"/>
        <v>1.911128216485715E-3</v>
      </c>
      <c r="F35">
        <f>ROUND(E35/$P$5, 0)</f>
        <v>239</v>
      </c>
      <c r="G35" t="str">
        <f t="shared" si="27"/>
        <v>10</v>
      </c>
      <c r="H35">
        <f>F35*$P$5</f>
        <v>1.9119999999999999E-3</v>
      </c>
      <c r="I35">
        <f t="shared" si="23"/>
        <v>3.8239999999999997E-3</v>
      </c>
      <c r="J35">
        <f t="shared" si="24"/>
        <v>261.50627615062763</v>
      </c>
      <c r="K35" s="3">
        <f>(J35-C35)/C35</f>
        <v>-4.5595372086033246E-4</v>
      </c>
      <c r="L35" s="3"/>
      <c r="M35" s="4">
        <v>64</v>
      </c>
    </row>
    <row r="36" spans="1:13" x14ac:dyDescent="0.35">
      <c r="A36" t="s">
        <v>18</v>
      </c>
      <c r="B36">
        <f t="shared" si="26"/>
        <v>-8</v>
      </c>
      <c r="C36">
        <f t="shared" si="25"/>
        <v>277.18263097687208</v>
      </c>
      <c r="D36">
        <f t="shared" si="21"/>
        <v>3.60772966356409E-3</v>
      </c>
      <c r="E36">
        <f t="shared" si="22"/>
        <v>1.803864831782045E-3</v>
      </c>
      <c r="F36">
        <f>ROUND(E36/$P$5, 0)</f>
        <v>225</v>
      </c>
      <c r="G36" t="str">
        <f t="shared" si="27"/>
        <v>1E</v>
      </c>
      <c r="H36">
        <f>F36*$P$5</f>
        <v>1.8E-3</v>
      </c>
      <c r="I36">
        <f t="shared" si="23"/>
        <v>3.5999999999999999E-3</v>
      </c>
      <c r="J36">
        <f t="shared" si="24"/>
        <v>277.77777777777777</v>
      </c>
      <c r="K36" s="3">
        <f>(J36-C36)/C36</f>
        <v>2.1471287678027483E-3</v>
      </c>
      <c r="L36" s="3"/>
      <c r="M36" s="4">
        <v>64</v>
      </c>
    </row>
    <row r="37" spans="1:13" x14ac:dyDescent="0.35">
      <c r="A37" t="s">
        <v>10</v>
      </c>
      <c r="B37">
        <f t="shared" si="26"/>
        <v>-7</v>
      </c>
      <c r="C37">
        <f t="shared" si="25"/>
        <v>293.66476791740757</v>
      </c>
      <c r="D37">
        <f t="shared" si="21"/>
        <v>3.4052433565379125E-3</v>
      </c>
      <c r="E37">
        <f t="shared" si="22"/>
        <v>1.7026216782689563E-3</v>
      </c>
      <c r="F37">
        <f>ROUND(E37/$P$5, 0)</f>
        <v>213</v>
      </c>
      <c r="G37" t="str">
        <f t="shared" si="27"/>
        <v>2A</v>
      </c>
      <c r="H37">
        <f>F37*$P$5</f>
        <v>1.704E-3</v>
      </c>
      <c r="I37">
        <f t="shared" si="23"/>
        <v>3.408E-3</v>
      </c>
      <c r="J37">
        <f t="shared" si="24"/>
        <v>293.42723004694835</v>
      </c>
      <c r="K37" s="3">
        <f>(J37-C37)/C37</f>
        <v>-8.0887425530742484E-4</v>
      </c>
      <c r="L37" s="3"/>
      <c r="M37" s="4">
        <v>64</v>
      </c>
    </row>
    <row r="38" spans="1:13" x14ac:dyDescent="0.35">
      <c r="A38" t="s">
        <v>19</v>
      </c>
      <c r="B38">
        <f t="shared" si="26"/>
        <v>-6</v>
      </c>
      <c r="C38">
        <f t="shared" si="25"/>
        <v>311.12698372208087</v>
      </c>
      <c r="D38">
        <f t="shared" si="21"/>
        <v>3.2141217326661256E-3</v>
      </c>
      <c r="E38">
        <f t="shared" si="22"/>
        <v>1.6070608663330628E-3</v>
      </c>
      <c r="F38">
        <f>ROUND(E38/$P$5, 0)</f>
        <v>201</v>
      </c>
      <c r="G38" t="str">
        <f t="shared" si="27"/>
        <v>36</v>
      </c>
      <c r="H38">
        <f>F38*$P$5</f>
        <v>1.6079999999999998E-3</v>
      </c>
      <c r="I38">
        <f t="shared" si="23"/>
        <v>3.2159999999999997E-3</v>
      </c>
      <c r="J38">
        <f t="shared" si="24"/>
        <v>310.94527363184085</v>
      </c>
      <c r="K38" s="3">
        <f>(J38-C38)/C38</f>
        <v>-5.8403835008516165E-4</v>
      </c>
      <c r="L38" s="3"/>
      <c r="M38" s="4">
        <v>64</v>
      </c>
    </row>
    <row r="39" spans="1:13" x14ac:dyDescent="0.35">
      <c r="A39" t="s">
        <v>11</v>
      </c>
      <c r="B39">
        <f t="shared" si="26"/>
        <v>-5</v>
      </c>
      <c r="C39">
        <f t="shared" si="25"/>
        <v>329.62755691286992</v>
      </c>
      <c r="D39">
        <f t="shared" si="21"/>
        <v>3.0337269412955329E-3</v>
      </c>
      <c r="E39">
        <f t="shared" si="22"/>
        <v>1.5168634706477664E-3</v>
      </c>
      <c r="F39">
        <f>ROUND(E39/$P$5, 0)</f>
        <v>190</v>
      </c>
      <c r="G39" t="str">
        <f t="shared" si="27"/>
        <v>41</v>
      </c>
      <c r="H39">
        <f>F39*$P$5</f>
        <v>1.5199999999999999E-3</v>
      </c>
      <c r="I39">
        <f t="shared" si="23"/>
        <v>3.0399999999999997E-3</v>
      </c>
      <c r="J39">
        <f t="shared" si="24"/>
        <v>328.94736842105266</v>
      </c>
      <c r="K39" s="3">
        <f>(J39-C39)/C39</f>
        <v>-2.063506152785203E-3</v>
      </c>
      <c r="L39" s="3"/>
      <c r="M39" s="4">
        <v>64</v>
      </c>
    </row>
    <row r="40" spans="1:13" x14ac:dyDescent="0.35">
      <c r="A40" t="s">
        <v>12</v>
      </c>
      <c r="B40">
        <f t="shared" si="26"/>
        <v>-4</v>
      </c>
      <c r="C40">
        <f t="shared" si="25"/>
        <v>349.22823143300388</v>
      </c>
      <c r="D40">
        <f t="shared" si="21"/>
        <v>2.8634569315792572E-3</v>
      </c>
      <c r="E40">
        <f t="shared" si="22"/>
        <v>1.4317284657896286E-3</v>
      </c>
      <c r="F40">
        <f>ROUND(E40/$P$5, 0)</f>
        <v>179</v>
      </c>
      <c r="G40" t="str">
        <f t="shared" si="27"/>
        <v>4C</v>
      </c>
      <c r="H40">
        <f>F40*$P$5</f>
        <v>1.4319999999999999E-3</v>
      </c>
      <c r="I40">
        <f t="shared" si="23"/>
        <v>2.8639999999999998E-3</v>
      </c>
      <c r="J40">
        <f t="shared" si="24"/>
        <v>349.1620111731844</v>
      </c>
      <c r="K40" s="3">
        <f>(J40-C40)/C40</f>
        <v>-1.8961886199109256E-4</v>
      </c>
      <c r="L40" s="3"/>
      <c r="M40" s="4">
        <v>64</v>
      </c>
    </row>
    <row r="41" spans="1:13" x14ac:dyDescent="0.35">
      <c r="A41" t="s">
        <v>20</v>
      </c>
      <c r="B41">
        <f t="shared" si="26"/>
        <v>-3</v>
      </c>
      <c r="C41">
        <f t="shared" si="25"/>
        <v>369.99442271163446</v>
      </c>
      <c r="D41">
        <f t="shared" si="21"/>
        <v>2.702743443188002E-3</v>
      </c>
      <c r="E41">
        <f t="shared" si="22"/>
        <v>1.351371721594001E-3</v>
      </c>
      <c r="F41">
        <f>ROUND(E41/$P$5, 0)</f>
        <v>169</v>
      </c>
      <c r="G41" t="str">
        <f t="shared" si="27"/>
        <v>56</v>
      </c>
      <c r="H41">
        <f>F41*$P$5</f>
        <v>1.3519999999999999E-3</v>
      </c>
      <c r="I41">
        <f t="shared" si="23"/>
        <v>2.7039999999999998E-3</v>
      </c>
      <c r="J41">
        <f t="shared" si="24"/>
        <v>369.82248520710061</v>
      </c>
      <c r="K41" s="3">
        <f>(J41-C41)/C41</f>
        <v>-4.6470296301695378E-4</v>
      </c>
      <c r="L41" s="3"/>
      <c r="M41" s="4">
        <v>64</v>
      </c>
    </row>
    <row r="42" spans="1:13" x14ac:dyDescent="0.35">
      <c r="A42" t="s">
        <v>13</v>
      </c>
      <c r="B42">
        <f t="shared" si="26"/>
        <v>-2</v>
      </c>
      <c r="C42">
        <f t="shared" si="25"/>
        <v>391.99543598174927</v>
      </c>
      <c r="D42">
        <f t="shared" si="21"/>
        <v>2.5510501097940298E-3</v>
      </c>
      <c r="E42">
        <f t="shared" si="22"/>
        <v>1.2755250548970149E-3</v>
      </c>
      <c r="F42">
        <f>ROUND(E42/$P$5, 0)</f>
        <v>159</v>
      </c>
      <c r="G42" t="str">
        <f t="shared" si="27"/>
        <v>60</v>
      </c>
      <c r="H42">
        <f>F42*$P$5</f>
        <v>1.2719999999999999E-3</v>
      </c>
      <c r="I42">
        <f t="shared" si="23"/>
        <v>2.5439999999999998E-3</v>
      </c>
      <c r="J42">
        <f t="shared" si="24"/>
        <v>393.08176100628936</v>
      </c>
      <c r="K42" s="3">
        <f>(J42-C42)/C42</f>
        <v>2.7712695731249926E-3</v>
      </c>
      <c r="L42" s="3"/>
      <c r="M42" s="4">
        <v>64</v>
      </c>
    </row>
    <row r="43" spans="1:13" x14ac:dyDescent="0.35">
      <c r="A43" t="s">
        <v>21</v>
      </c>
      <c r="B43">
        <f t="shared" si="26"/>
        <v>-1</v>
      </c>
      <c r="C43">
        <f t="shared" si="25"/>
        <v>415.30469757994513</v>
      </c>
      <c r="D43">
        <f t="shared" si="21"/>
        <v>2.4078706689983982E-3</v>
      </c>
      <c r="E43">
        <f t="shared" si="22"/>
        <v>1.2039353344991991E-3</v>
      </c>
      <c r="F43">
        <f>ROUND(E43/$P$5, 0)</f>
        <v>150</v>
      </c>
      <c r="G43" t="str">
        <f t="shared" si="27"/>
        <v>69</v>
      </c>
      <c r="H43">
        <f>F43*$P$5</f>
        <v>1.1999999999999999E-3</v>
      </c>
      <c r="I43">
        <f t="shared" si="23"/>
        <v>2.3999999999999998E-3</v>
      </c>
      <c r="J43">
        <f t="shared" si="24"/>
        <v>416.66666666666669</v>
      </c>
      <c r="K43" s="3">
        <f>(J43-C43)/C43</f>
        <v>3.2794454159993758E-3</v>
      </c>
      <c r="L43" s="3"/>
      <c r="M43" s="4">
        <v>64</v>
      </c>
    </row>
    <row r="44" spans="1:13" x14ac:dyDescent="0.35">
      <c r="A44" t="s">
        <v>7</v>
      </c>
      <c r="B44">
        <v>0</v>
      </c>
      <c r="C44">
        <f t="shared" si="25"/>
        <v>440</v>
      </c>
      <c r="D44">
        <f t="shared" si="21"/>
        <v>2.2727272727272726E-3</v>
      </c>
      <c r="E44">
        <f t="shared" si="22"/>
        <v>1.1363636363636363E-3</v>
      </c>
      <c r="F44">
        <f>ROUND(E44/$P$5, 0)</f>
        <v>142</v>
      </c>
      <c r="G44" t="str">
        <f t="shared" si="27"/>
        <v>71</v>
      </c>
      <c r="H44">
        <f>F44*$P$5</f>
        <v>1.1359999999999999E-3</v>
      </c>
      <c r="I44">
        <f t="shared" si="23"/>
        <v>2.2719999999999997E-3</v>
      </c>
      <c r="J44">
        <f t="shared" si="24"/>
        <v>440.14084507042259</v>
      </c>
      <c r="K44" s="3">
        <f>(J44-C44)/C44</f>
        <v>3.2010243277860376E-4</v>
      </c>
      <c r="L44" s="3"/>
      <c r="M44" s="4">
        <v>64</v>
      </c>
    </row>
    <row r="45" spans="1:13" x14ac:dyDescent="0.35">
      <c r="A45" t="s">
        <v>8</v>
      </c>
      <c r="B45">
        <f t="shared" ref="B45:B54" si="28">B44+1</f>
        <v>1</v>
      </c>
      <c r="C45">
        <f t="shared" si="25"/>
        <v>466.16376151808993</v>
      </c>
      <c r="D45">
        <f t="shared" si="21"/>
        <v>2.1451688924583943E-3</v>
      </c>
      <c r="E45">
        <f t="shared" si="22"/>
        <v>1.0725844462291972E-3</v>
      </c>
      <c r="F45">
        <f>ROUND(E45/$P$5, 0)</f>
        <v>134</v>
      </c>
      <c r="G45" t="str">
        <f t="shared" si="27"/>
        <v>79</v>
      </c>
      <c r="H45">
        <f>F45*$P$5</f>
        <v>1.072E-3</v>
      </c>
      <c r="I45">
        <f t="shared" si="23"/>
        <v>2.1440000000000001E-3</v>
      </c>
      <c r="J45">
        <f t="shared" si="24"/>
        <v>466.41791044776119</v>
      </c>
      <c r="K45" s="3">
        <f>(J45-C45)/C45</f>
        <v>5.4519237798238271E-4</v>
      </c>
      <c r="L45" s="3"/>
      <c r="M45" s="4">
        <v>64</v>
      </c>
    </row>
    <row r="46" spans="1:13" x14ac:dyDescent="0.35">
      <c r="A46" t="s">
        <v>24</v>
      </c>
      <c r="B46">
        <f t="shared" si="28"/>
        <v>2</v>
      </c>
      <c r="C46">
        <f t="shared" si="25"/>
        <v>493.88330125612413</v>
      </c>
      <c r="D46">
        <f t="shared" si="21"/>
        <v>2.0247698139553164E-3</v>
      </c>
      <c r="E46">
        <f t="shared" si="22"/>
        <v>1.0123849069776582E-3</v>
      </c>
      <c r="F46">
        <f>ROUND(E46/$P$6, 0)</f>
        <v>253</v>
      </c>
      <c r="G46" t="str">
        <f t="shared" si="27"/>
        <v>2</v>
      </c>
      <c r="H46">
        <f>F46*$P$6</f>
        <v>1.0119999999999999E-3</v>
      </c>
      <c r="I46">
        <f t="shared" si="23"/>
        <v>2.0239999999999998E-3</v>
      </c>
      <c r="J46">
        <f t="shared" si="24"/>
        <v>494.07114624505937</v>
      </c>
      <c r="K46" s="3">
        <f>(J46-C46)/C46</f>
        <v>3.8034286329884358E-4</v>
      </c>
      <c r="L46" s="3"/>
      <c r="M46" s="4">
        <v>32</v>
      </c>
    </row>
    <row r="47" spans="1:13" x14ac:dyDescent="0.35">
      <c r="A47" t="s">
        <v>25</v>
      </c>
      <c r="B47">
        <f t="shared" si="28"/>
        <v>3</v>
      </c>
      <c r="C47">
        <f t="shared" si="25"/>
        <v>523.25113060119725</v>
      </c>
      <c r="D47">
        <f t="shared" si="21"/>
        <v>1.911128216485715E-3</v>
      </c>
      <c r="E47">
        <f t="shared" si="22"/>
        <v>9.555641082428575E-4</v>
      </c>
      <c r="F47">
        <f>ROUND(E47/$P$6, 0)</f>
        <v>239</v>
      </c>
      <c r="G47" t="str">
        <f t="shared" si="27"/>
        <v>10</v>
      </c>
      <c r="H47">
        <f>F47*$P$6</f>
        <v>9.5599999999999993E-4</v>
      </c>
      <c r="I47">
        <f t="shared" si="23"/>
        <v>1.9119999999999999E-3</v>
      </c>
      <c r="J47">
        <f t="shared" si="24"/>
        <v>523.01255230125525</v>
      </c>
      <c r="K47" s="3">
        <f>(J47-C47)/C47</f>
        <v>-4.5595372086033246E-4</v>
      </c>
      <c r="L47" s="3"/>
      <c r="M47" s="4">
        <v>32</v>
      </c>
    </row>
    <row r="48" spans="1:13" x14ac:dyDescent="0.35">
      <c r="A48" t="s">
        <v>26</v>
      </c>
      <c r="B48">
        <f t="shared" si="28"/>
        <v>4</v>
      </c>
      <c r="C48">
        <f t="shared" si="25"/>
        <v>554.36526195374415</v>
      </c>
      <c r="D48">
        <f t="shared" si="21"/>
        <v>1.803864831782045E-3</v>
      </c>
      <c r="E48">
        <f t="shared" si="22"/>
        <v>9.019324158910225E-4</v>
      </c>
      <c r="F48">
        <f>ROUND(E48/$P$6, 0)</f>
        <v>225</v>
      </c>
      <c r="G48" t="str">
        <f t="shared" si="27"/>
        <v>1E</v>
      </c>
      <c r="H48">
        <f>F48*$P$6</f>
        <v>8.9999999999999998E-4</v>
      </c>
      <c r="I48">
        <f t="shared" si="23"/>
        <v>1.8E-3</v>
      </c>
      <c r="J48">
        <f t="shared" si="24"/>
        <v>555.55555555555554</v>
      </c>
      <c r="K48" s="3">
        <f>(J48-C48)/C48</f>
        <v>2.1471287678027483E-3</v>
      </c>
      <c r="L48" s="3"/>
      <c r="M48" s="4">
        <v>32</v>
      </c>
    </row>
    <row r="49" spans="1:27" x14ac:dyDescent="0.35">
      <c r="A49" t="s">
        <v>27</v>
      </c>
      <c r="B49">
        <f t="shared" si="28"/>
        <v>5</v>
      </c>
      <c r="C49">
        <f t="shared" si="25"/>
        <v>587.32953583481515</v>
      </c>
      <c r="D49">
        <f t="shared" si="21"/>
        <v>1.7026216782689563E-3</v>
      </c>
      <c r="E49">
        <f t="shared" si="22"/>
        <v>8.5131083913447814E-4</v>
      </c>
      <c r="F49">
        <f>ROUND(E49/$P$6, 0)</f>
        <v>213</v>
      </c>
      <c r="G49" t="str">
        <f t="shared" si="27"/>
        <v>2A</v>
      </c>
      <c r="H49">
        <f>F49*$P$6</f>
        <v>8.52E-4</v>
      </c>
      <c r="I49">
        <f t="shared" si="23"/>
        <v>1.704E-3</v>
      </c>
      <c r="J49">
        <f t="shared" si="24"/>
        <v>586.85446009389671</v>
      </c>
      <c r="K49" s="3">
        <f>(J49-C49)/C49</f>
        <v>-8.0887425530742484E-4</v>
      </c>
      <c r="L49" s="3"/>
      <c r="M49" s="4">
        <v>32</v>
      </c>
    </row>
    <row r="50" spans="1:27" x14ac:dyDescent="0.35">
      <c r="A50" t="s">
        <v>28</v>
      </c>
      <c r="B50">
        <f t="shared" si="28"/>
        <v>6</v>
      </c>
      <c r="C50">
        <f t="shared" si="25"/>
        <v>622.25396744416184</v>
      </c>
      <c r="D50">
        <f t="shared" si="21"/>
        <v>1.6070608663330626E-3</v>
      </c>
      <c r="E50">
        <f t="shared" si="22"/>
        <v>8.0353043316653129E-4</v>
      </c>
      <c r="F50">
        <f>ROUND(E50/$P$6, 0)</f>
        <v>201</v>
      </c>
      <c r="G50" t="str">
        <f t="shared" si="27"/>
        <v>36</v>
      </c>
      <c r="H50">
        <f>F50*$P$6</f>
        <v>8.0399999999999992E-4</v>
      </c>
      <c r="I50">
        <f t="shared" si="23"/>
        <v>1.6079999999999998E-3</v>
      </c>
      <c r="J50">
        <f t="shared" si="24"/>
        <v>621.8905472636817</v>
      </c>
      <c r="K50" s="3">
        <f>(J50-C50)/C50</f>
        <v>-5.8403835008534423E-4</v>
      </c>
      <c r="L50" s="3"/>
      <c r="M50" s="4">
        <v>32</v>
      </c>
    </row>
    <row r="51" spans="1:27" x14ac:dyDescent="0.35">
      <c r="A51" t="s">
        <v>29</v>
      </c>
      <c r="B51">
        <f t="shared" si="28"/>
        <v>7</v>
      </c>
      <c r="C51">
        <f t="shared" si="25"/>
        <v>659.25511382573984</v>
      </c>
      <c r="D51">
        <f t="shared" si="21"/>
        <v>1.5168634706477664E-3</v>
      </c>
      <c r="E51">
        <f t="shared" si="22"/>
        <v>7.5843173532388322E-4</v>
      </c>
      <c r="F51">
        <f>ROUND(E51/$P$6, 0)</f>
        <v>190</v>
      </c>
      <c r="G51" t="str">
        <f t="shared" si="27"/>
        <v>41</v>
      </c>
      <c r="H51">
        <f>F51*$P$6</f>
        <v>7.5999999999999993E-4</v>
      </c>
      <c r="I51">
        <f t="shared" si="23"/>
        <v>1.5199999999999999E-3</v>
      </c>
      <c r="J51">
        <f t="shared" si="24"/>
        <v>657.89473684210532</v>
      </c>
      <c r="K51" s="3">
        <f>(J51-C51)/C51</f>
        <v>-2.063506152785203E-3</v>
      </c>
      <c r="L51" s="3"/>
      <c r="M51" s="4">
        <v>32</v>
      </c>
    </row>
    <row r="52" spans="1:27" x14ac:dyDescent="0.35">
      <c r="A52" t="s">
        <v>30</v>
      </c>
      <c r="B52">
        <f t="shared" si="28"/>
        <v>8</v>
      </c>
      <c r="C52">
        <f t="shared" si="25"/>
        <v>698.45646286600777</v>
      </c>
      <c r="D52">
        <f t="shared" si="21"/>
        <v>1.4317284657896286E-3</v>
      </c>
      <c r="E52">
        <f t="shared" si="22"/>
        <v>7.158642328948143E-4</v>
      </c>
      <c r="F52">
        <f>ROUND(E52/$P$6, 0)</f>
        <v>179</v>
      </c>
      <c r="G52" t="str">
        <f t="shared" si="27"/>
        <v>4C</v>
      </c>
      <c r="H52">
        <f>F52*$P$6</f>
        <v>7.1599999999999995E-4</v>
      </c>
      <c r="I52">
        <f t="shared" si="23"/>
        <v>1.4319999999999999E-3</v>
      </c>
      <c r="J52">
        <f t="shared" si="24"/>
        <v>698.32402234636879</v>
      </c>
      <c r="K52" s="3">
        <f>(J52-C52)/C52</f>
        <v>-1.8961886199109256E-4</v>
      </c>
      <c r="L52" s="3"/>
      <c r="M52" s="4">
        <v>32</v>
      </c>
    </row>
    <row r="53" spans="1:27" x14ac:dyDescent="0.35">
      <c r="A53" t="s">
        <v>31</v>
      </c>
      <c r="B53">
        <f t="shared" si="28"/>
        <v>9</v>
      </c>
      <c r="C53">
        <f t="shared" si="25"/>
        <v>739.9888454232688</v>
      </c>
      <c r="D53">
        <f t="shared" si="21"/>
        <v>1.3513717215940012E-3</v>
      </c>
      <c r="E53">
        <f t="shared" si="22"/>
        <v>6.7568586079700061E-4</v>
      </c>
      <c r="F53">
        <f>ROUND(E53/$P$6, 0)</f>
        <v>169</v>
      </c>
      <c r="G53" t="str">
        <f t="shared" si="27"/>
        <v>56</v>
      </c>
      <c r="H53">
        <f>F53*$P$6</f>
        <v>6.7599999999999995E-4</v>
      </c>
      <c r="I53">
        <f t="shared" si="23"/>
        <v>1.3519999999999999E-3</v>
      </c>
      <c r="J53">
        <f t="shared" si="24"/>
        <v>739.64497041420123</v>
      </c>
      <c r="K53" s="3">
        <f>(J53-C53)/C53</f>
        <v>-4.647029630168002E-4</v>
      </c>
      <c r="L53" s="3"/>
      <c r="M53" s="4">
        <v>32</v>
      </c>
    </row>
    <row r="54" spans="1:27" x14ac:dyDescent="0.35">
      <c r="A54" t="s">
        <v>32</v>
      </c>
      <c r="B54">
        <f t="shared" si="28"/>
        <v>10</v>
      </c>
      <c r="C54">
        <f t="shared" si="25"/>
        <v>783.99087196349853</v>
      </c>
      <c r="D54">
        <f t="shared" si="21"/>
        <v>1.2755250548970149E-3</v>
      </c>
      <c r="E54">
        <f t="shared" si="22"/>
        <v>6.3776252744850745E-4</v>
      </c>
      <c r="F54">
        <f>ROUND(E54/$P$6, 0)</f>
        <v>159</v>
      </c>
      <c r="G54" t="str">
        <f t="shared" si="27"/>
        <v>60</v>
      </c>
      <c r="H54">
        <f>F54*$P$6</f>
        <v>6.3599999999999996E-4</v>
      </c>
      <c r="I54">
        <f t="shared" si="23"/>
        <v>1.2719999999999999E-3</v>
      </c>
      <c r="J54">
        <f t="shared" si="24"/>
        <v>786.16352201257871</v>
      </c>
      <c r="K54" s="3">
        <f>(J54-C54)/C54</f>
        <v>2.7712695731249926E-3</v>
      </c>
      <c r="L54" s="3"/>
      <c r="M54" s="4">
        <v>32</v>
      </c>
    </row>
    <row r="55" spans="1:27" x14ac:dyDescent="0.35">
      <c r="A55" t="s">
        <v>22</v>
      </c>
      <c r="B55">
        <f t="shared" ref="B55:B65" si="29">B54+1</f>
        <v>11</v>
      </c>
      <c r="C55">
        <f t="shared" si="25"/>
        <v>830.60939515989025</v>
      </c>
      <c r="D55">
        <f t="shared" si="21"/>
        <v>1.2039353344991991E-3</v>
      </c>
      <c r="E55">
        <f t="shared" si="22"/>
        <v>6.0196766724959956E-4</v>
      </c>
      <c r="F55">
        <f>ROUND(E55/$P$6, 0)</f>
        <v>150</v>
      </c>
      <c r="G55" t="str">
        <f t="shared" si="27"/>
        <v>69</v>
      </c>
      <c r="H55">
        <f>F55*$P$6</f>
        <v>5.9999999999999995E-4</v>
      </c>
      <c r="I55">
        <f t="shared" si="23"/>
        <v>1.1999999999999999E-3</v>
      </c>
      <c r="J55">
        <f t="shared" si="24"/>
        <v>833.33333333333337</v>
      </c>
      <c r="K55" s="3">
        <f>(J55-C55)/C55</f>
        <v>3.2794454159993758E-3</v>
      </c>
      <c r="L55" s="3"/>
      <c r="M55" s="4">
        <v>32</v>
      </c>
    </row>
    <row r="56" spans="1:27" x14ac:dyDescent="0.35">
      <c r="A56" t="s">
        <v>23</v>
      </c>
      <c r="B56">
        <f t="shared" si="29"/>
        <v>12</v>
      </c>
      <c r="C56">
        <f t="shared" si="25"/>
        <v>880</v>
      </c>
      <c r="D56">
        <f t="shared" si="21"/>
        <v>1.1363636363636363E-3</v>
      </c>
      <c r="E56">
        <f t="shared" si="22"/>
        <v>5.6818181818181815E-4</v>
      </c>
      <c r="F56">
        <f>ROUND(E56/$P$6, 0)</f>
        <v>142</v>
      </c>
      <c r="G56" t="str">
        <f t="shared" si="27"/>
        <v>71</v>
      </c>
      <c r="H56">
        <f>F56*$P$6</f>
        <v>5.6799999999999993E-4</v>
      </c>
      <c r="I56">
        <f t="shared" si="23"/>
        <v>1.1359999999999999E-3</v>
      </c>
      <c r="J56">
        <f t="shared" si="24"/>
        <v>880.28169014084517</v>
      </c>
      <c r="K56" s="3">
        <f>(J56-C56)/C56</f>
        <v>3.2010243277860376E-4</v>
      </c>
      <c r="L56" s="3"/>
      <c r="M56" s="4">
        <v>32</v>
      </c>
    </row>
    <row r="57" spans="1:27" x14ac:dyDescent="0.35">
      <c r="A57" t="s">
        <v>60</v>
      </c>
      <c r="B57">
        <f t="shared" si="29"/>
        <v>13</v>
      </c>
      <c r="C57">
        <f t="shared" si="25"/>
        <v>932.32752303617963</v>
      </c>
      <c r="D57">
        <f t="shared" si="21"/>
        <v>1.0725844462291974E-3</v>
      </c>
      <c r="E57">
        <f t="shared" si="22"/>
        <v>5.3629222311459869E-4</v>
      </c>
      <c r="F57">
        <f>ROUND(E57/$P$6, 0)</f>
        <v>134</v>
      </c>
      <c r="G57" t="str">
        <f t="shared" si="27"/>
        <v>79</v>
      </c>
      <c r="H57">
        <f>F57*$P$6</f>
        <v>5.3600000000000002E-4</v>
      </c>
      <c r="I57">
        <f t="shared" si="23"/>
        <v>1.072E-3</v>
      </c>
      <c r="J57">
        <f t="shared" si="24"/>
        <v>932.83582089552237</v>
      </c>
      <c r="K57" s="3">
        <f>(J57-C57)/C57</f>
        <v>5.4519237798262676E-4</v>
      </c>
      <c r="L57" s="3"/>
      <c r="M57" s="4">
        <v>32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35">
      <c r="A58" t="s">
        <v>61</v>
      </c>
      <c r="B58">
        <f t="shared" si="29"/>
        <v>14</v>
      </c>
      <c r="C58">
        <f t="shared" si="25"/>
        <v>987.76660251224826</v>
      </c>
      <c r="D58">
        <f t="shared" si="21"/>
        <v>1.0123849069776582E-3</v>
      </c>
      <c r="E58">
        <f t="shared" si="22"/>
        <v>5.061924534888291E-4</v>
      </c>
      <c r="F58">
        <f>ROUND(E58/$P$6, 0)</f>
        <v>127</v>
      </c>
      <c r="G58" t="str">
        <f t="shared" si="27"/>
        <v>80</v>
      </c>
      <c r="H58">
        <f>F58*$P$6</f>
        <v>5.0799999999999999E-4</v>
      </c>
      <c r="I58">
        <f t="shared" si="23"/>
        <v>1.016E-3</v>
      </c>
      <c r="J58">
        <f t="shared" si="24"/>
        <v>984.25196850393706</v>
      </c>
      <c r="K58" s="3">
        <f>(J58-C58)/C58</f>
        <v>-3.5581624235646392E-3</v>
      </c>
      <c r="L58" s="3"/>
      <c r="M58" s="4">
        <v>32</v>
      </c>
    </row>
    <row r="59" spans="1:27" x14ac:dyDescent="0.35">
      <c r="A59" t="s">
        <v>62</v>
      </c>
      <c r="B59">
        <f t="shared" si="29"/>
        <v>15</v>
      </c>
      <c r="C59">
        <f t="shared" si="25"/>
        <v>1046.5022612023945</v>
      </c>
      <c r="D59">
        <f t="shared" si="21"/>
        <v>9.555641082428575E-4</v>
      </c>
      <c r="E59">
        <f t="shared" si="22"/>
        <v>4.7778205412142875E-4</v>
      </c>
      <c r="F59">
        <f>ROUND(E59/$P$6, 0)</f>
        <v>119</v>
      </c>
      <c r="G59" t="str">
        <f t="shared" si="27"/>
        <v>88</v>
      </c>
      <c r="H59">
        <f>F59*$P$6</f>
        <v>4.7599999999999997E-4</v>
      </c>
      <c r="I59">
        <f t="shared" si="23"/>
        <v>9.5199999999999994E-4</v>
      </c>
      <c r="J59">
        <f t="shared" si="24"/>
        <v>1050.420168067227</v>
      </c>
      <c r="K59" s="3">
        <f>(J59-C59)/C59</f>
        <v>3.7438111794722401E-3</v>
      </c>
      <c r="L59" s="3"/>
      <c r="M59" s="4">
        <v>32</v>
      </c>
    </row>
    <row r="60" spans="1:27" x14ac:dyDescent="0.35">
      <c r="A60" t="s">
        <v>63</v>
      </c>
      <c r="B60">
        <f t="shared" si="29"/>
        <v>16</v>
      </c>
      <c r="C60">
        <f t="shared" si="25"/>
        <v>1108.7305239074883</v>
      </c>
      <c r="D60">
        <f t="shared" si="21"/>
        <v>9.019324158910225E-4</v>
      </c>
      <c r="E60">
        <f t="shared" si="22"/>
        <v>4.5096620794551125E-4</v>
      </c>
      <c r="F60">
        <f>ROUND(E60/$P$6, 0)</f>
        <v>113</v>
      </c>
      <c r="G60" t="str">
        <f t="shared" si="27"/>
        <v>8E</v>
      </c>
      <c r="H60">
        <f>F60*$P$6</f>
        <v>4.5199999999999998E-4</v>
      </c>
      <c r="I60">
        <f t="shared" si="23"/>
        <v>9.0399999999999996E-4</v>
      </c>
      <c r="J60">
        <f t="shared" si="24"/>
        <v>1106.1946902654868</v>
      </c>
      <c r="K60" s="3">
        <f>(J60-C60)/C60</f>
        <v>-2.2871505630281744E-3</v>
      </c>
      <c r="L60" s="3"/>
      <c r="M60" s="4">
        <v>32</v>
      </c>
    </row>
    <row r="61" spans="1:27" x14ac:dyDescent="0.35">
      <c r="A61" t="s">
        <v>64</v>
      </c>
      <c r="B61">
        <f t="shared" si="29"/>
        <v>17</v>
      </c>
      <c r="C61">
        <f t="shared" si="25"/>
        <v>1174.6590716696303</v>
      </c>
      <c r="D61">
        <f t="shared" si="21"/>
        <v>8.5131083913447814E-4</v>
      </c>
      <c r="E61">
        <f t="shared" si="22"/>
        <v>4.2565541956723907E-4</v>
      </c>
      <c r="F61">
        <f>ROUND(E61/$P$6, 0)</f>
        <v>106</v>
      </c>
      <c r="G61" t="str">
        <f t="shared" si="27"/>
        <v>95</v>
      </c>
      <c r="H61">
        <f>F61*$P$6</f>
        <v>4.2400000000000001E-4</v>
      </c>
      <c r="I61">
        <f t="shared" si="23"/>
        <v>8.4800000000000001E-4</v>
      </c>
      <c r="J61">
        <f t="shared" si="24"/>
        <v>1179.2452830188679</v>
      </c>
      <c r="K61" s="3">
        <f>(J61-C61)/C61</f>
        <v>3.904291432167529E-3</v>
      </c>
      <c r="L61" s="3"/>
      <c r="M61" s="4">
        <v>32</v>
      </c>
    </row>
    <row r="62" spans="1:27" x14ac:dyDescent="0.35">
      <c r="A62" t="s">
        <v>65</v>
      </c>
      <c r="B62">
        <f t="shared" si="29"/>
        <v>18</v>
      </c>
      <c r="C62">
        <f t="shared" si="25"/>
        <v>1244.5079348883235</v>
      </c>
      <c r="D62">
        <f t="shared" si="21"/>
        <v>8.035304331665314E-4</v>
      </c>
      <c r="E62">
        <f t="shared" si="22"/>
        <v>4.017652165832657E-4</v>
      </c>
      <c r="F62">
        <f>ROUND(E62/$P$6, 0)</f>
        <v>100</v>
      </c>
      <c r="G62" t="str">
        <f t="shared" si="27"/>
        <v>9B</v>
      </c>
      <c r="H62">
        <f>F62*$P$6</f>
        <v>3.9999999999999996E-4</v>
      </c>
      <c r="I62">
        <f t="shared" si="23"/>
        <v>7.9999999999999993E-4</v>
      </c>
      <c r="J62">
        <f t="shared" si="24"/>
        <v>1250</v>
      </c>
      <c r="K62" s="3">
        <f>(J62-C62)/C62</f>
        <v>4.4130414581642439E-3</v>
      </c>
      <c r="L62" s="3"/>
      <c r="M62" s="4">
        <v>32</v>
      </c>
    </row>
    <row r="63" spans="1:27" x14ac:dyDescent="0.35">
      <c r="A63" t="s">
        <v>66</v>
      </c>
      <c r="B63">
        <f t="shared" si="29"/>
        <v>19</v>
      </c>
      <c r="C63">
        <f t="shared" si="25"/>
        <v>1318.5102276514795</v>
      </c>
      <c r="D63">
        <f t="shared" si="21"/>
        <v>7.5843173532388333E-4</v>
      </c>
      <c r="E63">
        <f t="shared" si="22"/>
        <v>3.7921586766194166E-4</v>
      </c>
      <c r="F63">
        <f>ROUND(E63/$P$6, 0)</f>
        <v>95</v>
      </c>
      <c r="G63" t="str">
        <f t="shared" si="27"/>
        <v>A0</v>
      </c>
      <c r="H63">
        <f>F63*$P$6</f>
        <v>3.7999999999999997E-4</v>
      </c>
      <c r="I63">
        <f t="shared" si="23"/>
        <v>7.5999999999999993E-4</v>
      </c>
      <c r="J63">
        <f t="shared" si="24"/>
        <v>1315.7894736842106</v>
      </c>
      <c r="K63" s="3">
        <f>(J63-C63)/C63</f>
        <v>-2.0635061527850313E-3</v>
      </c>
      <c r="L63" s="3"/>
      <c r="M63" s="4">
        <v>32</v>
      </c>
    </row>
    <row r="64" spans="1:27" x14ac:dyDescent="0.35">
      <c r="A64" t="s">
        <v>67</v>
      </c>
      <c r="B64">
        <f t="shared" si="29"/>
        <v>20</v>
      </c>
      <c r="C64">
        <f t="shared" si="25"/>
        <v>1396.9129257320155</v>
      </c>
      <c r="D64">
        <f t="shared" si="21"/>
        <v>7.158642328948143E-4</v>
      </c>
      <c r="E64">
        <f t="shared" si="22"/>
        <v>3.5793211644740715E-4</v>
      </c>
      <c r="F64">
        <f>ROUND(E64/$P$6, 0)</f>
        <v>89</v>
      </c>
      <c r="G64" t="str">
        <f t="shared" si="27"/>
        <v>A6</v>
      </c>
      <c r="H64">
        <f>F64*$P$6</f>
        <v>3.5599999999999998E-4</v>
      </c>
      <c r="I64">
        <f t="shared" si="23"/>
        <v>7.1199999999999996E-4</v>
      </c>
      <c r="J64">
        <f t="shared" si="24"/>
        <v>1404.4943820224719</v>
      </c>
      <c r="K64" s="3">
        <f>(J64-C64)/C64</f>
        <v>5.4272933915930953E-3</v>
      </c>
      <c r="L64" s="3"/>
      <c r="M64" s="4">
        <v>32</v>
      </c>
    </row>
    <row r="65" spans="1:13" x14ac:dyDescent="0.35">
      <c r="A65" t="s">
        <v>68</v>
      </c>
      <c r="B65">
        <f t="shared" si="29"/>
        <v>21</v>
      </c>
      <c r="C65">
        <f t="shared" si="25"/>
        <v>1479.9776908465376</v>
      </c>
      <c r="D65">
        <f t="shared" si="21"/>
        <v>6.7568586079700061E-4</v>
      </c>
      <c r="E65">
        <f t="shared" si="22"/>
        <v>3.378429303985003E-4</v>
      </c>
      <c r="F65">
        <f>ROUND(E65/$P$6, 0)</f>
        <v>84</v>
      </c>
      <c r="G65" t="str">
        <f t="shared" si="27"/>
        <v>AB</v>
      </c>
      <c r="H65">
        <f>F65*$P$6</f>
        <v>3.3599999999999998E-4</v>
      </c>
      <c r="I65">
        <f t="shared" si="23"/>
        <v>6.7199999999999996E-4</v>
      </c>
      <c r="J65">
        <f t="shared" si="24"/>
        <v>1488.0952380952381</v>
      </c>
      <c r="K65" s="3">
        <f>(J65-C65)/C65</f>
        <v>5.4849119002985045E-3</v>
      </c>
      <c r="L65" s="3"/>
      <c r="M65" s="4">
        <v>32</v>
      </c>
    </row>
    <row r="66" spans="1:13" x14ac:dyDescent="0.35">
      <c r="A66" t="s">
        <v>33</v>
      </c>
      <c r="B66">
        <f t="shared" ref="B66:B68" si="30">B65+1</f>
        <v>22</v>
      </c>
      <c r="C66">
        <f t="shared" si="25"/>
        <v>1567.9817439269968</v>
      </c>
      <c r="D66">
        <f t="shared" si="21"/>
        <v>6.3776252744850756E-4</v>
      </c>
      <c r="E66">
        <f t="shared" si="22"/>
        <v>3.1888126372425378E-4</v>
      </c>
      <c r="F66">
        <f>ROUND(E66/$P$6, 0)</f>
        <v>80</v>
      </c>
      <c r="G66" t="str">
        <f t="shared" si="27"/>
        <v>AF</v>
      </c>
      <c r="H66">
        <f>F66*$P$6</f>
        <v>3.1999999999999997E-4</v>
      </c>
      <c r="I66">
        <f t="shared" si="23"/>
        <v>6.3999999999999994E-4</v>
      </c>
      <c r="J66">
        <f t="shared" si="24"/>
        <v>1562.5000000000002</v>
      </c>
      <c r="K66" s="3">
        <f>(J66-C66)/C66</f>
        <v>-3.4960508617068674E-3</v>
      </c>
      <c r="L66" s="3"/>
      <c r="M66" s="4">
        <v>32</v>
      </c>
    </row>
    <row r="67" spans="1:13" x14ac:dyDescent="0.35">
      <c r="A67" t="s">
        <v>34</v>
      </c>
      <c r="B67">
        <f t="shared" si="30"/>
        <v>23</v>
      </c>
      <c r="C67">
        <f t="shared" si="25"/>
        <v>1661.2187903197805</v>
      </c>
      <c r="D67">
        <f t="shared" si="21"/>
        <v>6.0196766724959956E-4</v>
      </c>
      <c r="E67">
        <f t="shared" si="22"/>
        <v>3.0098383362479978E-4</v>
      </c>
      <c r="F67">
        <f>ROUND(E67/$P$6, 0)</f>
        <v>75</v>
      </c>
      <c r="G67" t="str">
        <f t="shared" si="27"/>
        <v>B4</v>
      </c>
      <c r="H67">
        <f>F67*$P$6</f>
        <v>2.9999999999999997E-4</v>
      </c>
      <c r="I67">
        <f t="shared" si="23"/>
        <v>5.9999999999999995E-4</v>
      </c>
      <c r="J67">
        <f t="shared" si="24"/>
        <v>1666.6666666666667</v>
      </c>
      <c r="K67" s="3">
        <f>(J67-C67)/C67</f>
        <v>3.2794454159993758E-3</v>
      </c>
      <c r="L67" s="3"/>
      <c r="M67" s="4">
        <v>32</v>
      </c>
    </row>
    <row r="68" spans="1:13" x14ac:dyDescent="0.35">
      <c r="A68" t="s">
        <v>84</v>
      </c>
      <c r="B68">
        <f t="shared" si="30"/>
        <v>24</v>
      </c>
      <c r="C68">
        <f t="shared" si="25"/>
        <v>1760</v>
      </c>
      <c r="D68">
        <f t="shared" si="21"/>
        <v>5.6818181818181815E-4</v>
      </c>
      <c r="E68">
        <f t="shared" si="22"/>
        <v>2.8409090909090908E-4</v>
      </c>
      <c r="F68">
        <f>ROUND(E68/$P$6, 0)</f>
        <v>71</v>
      </c>
      <c r="G68" t="str">
        <f t="shared" si="27"/>
        <v>B8</v>
      </c>
      <c r="H68">
        <f>F68*$P$6</f>
        <v>2.8399999999999996E-4</v>
      </c>
      <c r="I68">
        <f t="shared" si="23"/>
        <v>5.6799999999999993E-4</v>
      </c>
      <c r="J68">
        <f t="shared" si="24"/>
        <v>1760.5633802816903</v>
      </c>
      <c r="K68" s="3">
        <f>(J68-C68)/C68</f>
        <v>3.2010243277860376E-4</v>
      </c>
      <c r="L68" s="3"/>
      <c r="M68" s="4">
        <v>32</v>
      </c>
    </row>
    <row r="69" spans="1:13" x14ac:dyDescent="0.35">
      <c r="K69" s="3"/>
      <c r="L69" s="3"/>
      <c r="M69" s="4"/>
    </row>
    <row r="70" spans="1:13" x14ac:dyDescent="0.35">
      <c r="K70" s="3"/>
      <c r="L70" s="3"/>
      <c r="M70" s="4"/>
    </row>
    <row r="71" spans="1:13" x14ac:dyDescent="0.35">
      <c r="K71" s="3"/>
      <c r="L71" s="3"/>
      <c r="M71" s="4"/>
    </row>
    <row r="72" spans="1:13" x14ac:dyDescent="0.35">
      <c r="K72" s="3"/>
      <c r="L72" s="3"/>
      <c r="M72" s="4"/>
    </row>
    <row r="73" spans="1:13" x14ac:dyDescent="0.35">
      <c r="K73" s="3"/>
      <c r="L73" s="3"/>
      <c r="M73" s="4"/>
    </row>
    <row r="74" spans="1:13" x14ac:dyDescent="0.35">
      <c r="K74" s="3"/>
      <c r="L74" s="3"/>
      <c r="M74" s="4"/>
    </row>
    <row r="75" spans="1:13" x14ac:dyDescent="0.35">
      <c r="K75" s="3"/>
      <c r="L75" s="3"/>
      <c r="M75" s="4"/>
    </row>
    <row r="76" spans="1:13" x14ac:dyDescent="0.35">
      <c r="K76" s="3"/>
      <c r="L76" s="3"/>
      <c r="M76" s="4"/>
    </row>
    <row r="77" spans="1:13" x14ac:dyDescent="0.35">
      <c r="K77" s="3"/>
      <c r="L77" s="3"/>
      <c r="M77" s="4"/>
    </row>
    <row r="78" spans="1:13" x14ac:dyDescent="0.35">
      <c r="K78" s="3"/>
      <c r="L78" s="3"/>
      <c r="M78" s="4"/>
    </row>
    <row r="79" spans="1:13" x14ac:dyDescent="0.35">
      <c r="K79" s="3"/>
      <c r="L79" s="3"/>
      <c r="M79" s="4"/>
    </row>
    <row r="80" spans="1:13" x14ac:dyDescent="0.35">
      <c r="K80" s="3"/>
      <c r="L80" s="3"/>
      <c r="M80" s="4"/>
    </row>
    <row r="81" spans="11:13" x14ac:dyDescent="0.35">
      <c r="K81" s="3"/>
      <c r="L81" s="3"/>
      <c r="M81" s="4"/>
    </row>
    <row r="82" spans="11:13" x14ac:dyDescent="0.35">
      <c r="K82" s="3"/>
      <c r="L82" s="3"/>
      <c r="M82" s="4"/>
    </row>
    <row r="83" spans="11:13" x14ac:dyDescent="0.35">
      <c r="K83" s="3"/>
      <c r="L83" s="3"/>
      <c r="M83" s="4"/>
    </row>
    <row r="84" spans="11:13" x14ac:dyDescent="0.35">
      <c r="K84" s="3"/>
      <c r="L84" s="3"/>
      <c r="M84" s="4"/>
    </row>
    <row r="85" spans="11:13" x14ac:dyDescent="0.35">
      <c r="K85" s="3"/>
      <c r="L85" s="3"/>
      <c r="M85" s="4"/>
    </row>
    <row r="86" spans="11:13" x14ac:dyDescent="0.35">
      <c r="K86" s="3"/>
      <c r="L86" s="3"/>
      <c r="M86" s="4"/>
    </row>
    <row r="87" spans="11:13" x14ac:dyDescent="0.35">
      <c r="K87" s="3"/>
      <c r="L87" s="3"/>
      <c r="M87" s="4"/>
    </row>
    <row r="88" spans="11:13" x14ac:dyDescent="0.35">
      <c r="K88" s="3"/>
      <c r="L88" s="3"/>
      <c r="M88" s="4"/>
    </row>
    <row r="89" spans="11:13" x14ac:dyDescent="0.35">
      <c r="K89" s="3"/>
      <c r="L89" s="3"/>
      <c r="M89" s="4"/>
    </row>
    <row r="90" spans="11:13" x14ac:dyDescent="0.35">
      <c r="K90" s="3"/>
      <c r="L90" s="3"/>
      <c r="M90" s="4"/>
    </row>
    <row r="91" spans="11:13" x14ac:dyDescent="0.35">
      <c r="K91" s="3"/>
      <c r="L91" s="3"/>
      <c r="M91" s="4"/>
    </row>
    <row r="92" spans="11:13" x14ac:dyDescent="0.35">
      <c r="K92" s="3"/>
      <c r="L92" s="3"/>
      <c r="M92" s="4"/>
    </row>
    <row r="93" spans="11:13" x14ac:dyDescent="0.35">
      <c r="K93" s="3"/>
      <c r="L93" s="3"/>
      <c r="M93" s="4"/>
    </row>
    <row r="94" spans="11:13" x14ac:dyDescent="0.35">
      <c r="K94" s="3"/>
      <c r="L94" s="3"/>
      <c r="M94" s="4"/>
    </row>
    <row r="95" spans="11:13" x14ac:dyDescent="0.35">
      <c r="K95" s="3"/>
      <c r="L95" s="3"/>
      <c r="M95" s="4"/>
    </row>
    <row r="96" spans="11:13" x14ac:dyDescent="0.35">
      <c r="K96" s="3"/>
      <c r="L96" s="3"/>
      <c r="M96" s="4"/>
    </row>
    <row r="97" spans="11:13" x14ac:dyDescent="0.35">
      <c r="K97" s="3"/>
      <c r="L97" s="3"/>
      <c r="M97" s="4"/>
    </row>
    <row r="98" spans="11:13" x14ac:dyDescent="0.35">
      <c r="K98" s="3"/>
      <c r="L98" s="3"/>
      <c r="M98" s="4"/>
    </row>
    <row r="99" spans="11:13" x14ac:dyDescent="0.35">
      <c r="K99" s="3"/>
      <c r="L99" s="3"/>
      <c r="M99" s="4"/>
    </row>
    <row r="100" spans="11:13" x14ac:dyDescent="0.35">
      <c r="K100" s="3"/>
      <c r="L100" s="3"/>
      <c r="M100" s="4"/>
    </row>
    <row r="101" spans="11:13" x14ac:dyDescent="0.35">
      <c r="K101" s="3"/>
      <c r="L101" s="3"/>
      <c r="M101" s="4"/>
    </row>
    <row r="102" spans="11:13" x14ac:dyDescent="0.35">
      <c r="K102" s="3"/>
      <c r="L102" s="3"/>
      <c r="M102" s="4"/>
    </row>
    <row r="103" spans="11:13" x14ac:dyDescent="0.35">
      <c r="K103" s="3"/>
      <c r="L103" s="3"/>
      <c r="M103" s="4"/>
    </row>
    <row r="104" spans="11:13" x14ac:dyDescent="0.35">
      <c r="K104" s="3"/>
      <c r="L104" s="3"/>
      <c r="M104" s="4"/>
    </row>
    <row r="105" spans="11:13" x14ac:dyDescent="0.35">
      <c r="K105" s="3"/>
      <c r="L105" s="3"/>
      <c r="M105" s="4"/>
    </row>
    <row r="106" spans="11:13" x14ac:dyDescent="0.35">
      <c r="K106" s="3"/>
      <c r="L106" s="3"/>
      <c r="M106" s="4"/>
    </row>
    <row r="107" spans="11:13" x14ac:dyDescent="0.35">
      <c r="K107" s="3"/>
      <c r="L107" s="3"/>
      <c r="M107" s="4"/>
    </row>
    <row r="108" spans="11:13" x14ac:dyDescent="0.35">
      <c r="K108" s="3"/>
      <c r="L108" s="3"/>
      <c r="M108" s="4"/>
    </row>
    <row r="109" spans="11:13" x14ac:dyDescent="0.35">
      <c r="K109" s="3"/>
      <c r="L109" s="3"/>
      <c r="M109" s="4"/>
    </row>
    <row r="110" spans="11:13" x14ac:dyDescent="0.35">
      <c r="K110" s="3"/>
      <c r="L110" s="3"/>
      <c r="M110" s="4"/>
    </row>
    <row r="111" spans="11:13" x14ac:dyDescent="0.35">
      <c r="K111" s="3"/>
      <c r="L111" s="3"/>
      <c r="M111" s="4"/>
    </row>
    <row r="112" spans="11:13" x14ac:dyDescent="0.35">
      <c r="K112" s="3"/>
      <c r="L112" s="3"/>
      <c r="M11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852C-6A29-4B18-A5E2-FB2B4F542F23}">
  <dimension ref="A1:L14"/>
  <sheetViews>
    <sheetView tabSelected="1" workbookViewId="0">
      <selection activeCell="I11" sqref="I11"/>
    </sheetView>
  </sheetViews>
  <sheetFormatPr defaultRowHeight="14.5" x14ac:dyDescent="0.35"/>
  <cols>
    <col min="9" max="9" width="26.26953125" customWidth="1"/>
    <col min="10" max="10" width="17.36328125" customWidth="1"/>
  </cols>
  <sheetData>
    <row r="1" spans="1:12" x14ac:dyDescent="0.35">
      <c r="A1" t="s">
        <v>53</v>
      </c>
      <c r="B1" t="s">
        <v>105</v>
      </c>
      <c r="C1" t="s">
        <v>54</v>
      </c>
    </row>
    <row r="2" spans="1:12" x14ac:dyDescent="0.35">
      <c r="A2" t="s">
        <v>47</v>
      </c>
      <c r="B2">
        <f>B3/2</f>
        <v>64</v>
      </c>
      <c r="C2">
        <f>B2/((1/$J$14)*4)</f>
        <v>9.3696000000000002E-2</v>
      </c>
      <c r="I2" s="2" t="s">
        <v>45</v>
      </c>
      <c r="J2">
        <v>160</v>
      </c>
    </row>
    <row r="3" spans="1:12" x14ac:dyDescent="0.35">
      <c r="A3" t="s">
        <v>2</v>
      </c>
      <c r="B3">
        <f>B5/2</f>
        <v>128</v>
      </c>
      <c r="C3">
        <f>B3/((1/$J$14)*4)</f>
        <v>0.187392</v>
      </c>
      <c r="I3" s="2" t="s">
        <v>99</v>
      </c>
      <c r="J3">
        <f>J2/60</f>
        <v>2.6666666666666665</v>
      </c>
    </row>
    <row r="4" spans="1:12" x14ac:dyDescent="0.35">
      <c r="A4" t="s">
        <v>48</v>
      </c>
      <c r="B4">
        <f>B3*1.5</f>
        <v>192</v>
      </c>
      <c r="C4">
        <f>B4/((1/$J$14)*4)</f>
        <v>0.281088</v>
      </c>
      <c r="I4" s="2" t="s">
        <v>104</v>
      </c>
      <c r="J4">
        <f>1/J3</f>
        <v>0.375</v>
      </c>
    </row>
    <row r="5" spans="1:12" x14ac:dyDescent="0.35">
      <c r="A5" t="s">
        <v>46</v>
      </c>
      <c r="B5">
        <f>128*2</f>
        <v>256</v>
      </c>
      <c r="C5">
        <f>B5/((1/$J$14)*4)</f>
        <v>0.37478400000000001</v>
      </c>
      <c r="I5" s="2" t="s">
        <v>106</v>
      </c>
      <c r="J5">
        <f>J4/4</f>
        <v>9.375E-2</v>
      </c>
    </row>
    <row r="6" spans="1:12" x14ac:dyDescent="0.35">
      <c r="A6" t="s">
        <v>49</v>
      </c>
      <c r="B6">
        <f>B5*1.5</f>
        <v>384</v>
      </c>
      <c r="C6">
        <f>B6/((1/$J$14)*4)</f>
        <v>0.56217600000000001</v>
      </c>
      <c r="I6" s="2" t="s">
        <v>107</v>
      </c>
      <c r="J6">
        <f>J5/4</f>
        <v>2.34375E-2</v>
      </c>
    </row>
    <row r="7" spans="1:12" x14ac:dyDescent="0.35">
      <c r="A7" t="s">
        <v>50</v>
      </c>
      <c r="B7">
        <f>B5*2</f>
        <v>512</v>
      </c>
      <c r="C7">
        <f>B7/((1/$J$14)*4)</f>
        <v>0.74956800000000001</v>
      </c>
      <c r="I7" s="2" t="s">
        <v>108</v>
      </c>
      <c r="J7">
        <f>J6/4</f>
        <v>5.859375E-3</v>
      </c>
      <c r="L7">
        <f>HEX2DEC("FFFF")</f>
        <v>65535</v>
      </c>
    </row>
    <row r="8" spans="1:12" x14ac:dyDescent="0.35">
      <c r="A8" t="s">
        <v>51</v>
      </c>
      <c r="B8">
        <f>B7*1.5</f>
        <v>768</v>
      </c>
      <c r="C8">
        <f>B8/((1/$J$14)*4)</f>
        <v>1.124352</v>
      </c>
      <c r="I8" s="2" t="s">
        <v>55</v>
      </c>
      <c r="J8">
        <f>8000000/256</f>
        <v>31250</v>
      </c>
    </row>
    <row r="9" spans="1:12" x14ac:dyDescent="0.35">
      <c r="A9" t="s">
        <v>52</v>
      </c>
      <c r="B9">
        <f>B7*2</f>
        <v>1024</v>
      </c>
      <c r="C9">
        <f>B9/((1/$J$14)*4)</f>
        <v>1.499136</v>
      </c>
      <c r="I9" s="2" t="s">
        <v>103</v>
      </c>
      <c r="J9">
        <f>1/J8</f>
        <v>3.1999999999999999E-5</v>
      </c>
    </row>
    <row r="10" spans="1:12" x14ac:dyDescent="0.35">
      <c r="A10" t="s">
        <v>102</v>
      </c>
      <c r="B10">
        <f>B9*1.5</f>
        <v>1536</v>
      </c>
      <c r="C10">
        <f>B10/((1/$J$14)*4)</f>
        <v>2.248704</v>
      </c>
      <c r="I10" s="2" t="s">
        <v>101</v>
      </c>
      <c r="J10">
        <f>J7/J9</f>
        <v>183.10546875</v>
      </c>
    </row>
    <row r="12" spans="1:12" x14ac:dyDescent="0.35">
      <c r="I12" s="2" t="s">
        <v>100</v>
      </c>
      <c r="J12">
        <f>TRUNC(J10)</f>
        <v>183</v>
      </c>
    </row>
    <row r="13" spans="1:12" x14ac:dyDescent="0.35">
      <c r="I13" s="2" t="s">
        <v>56</v>
      </c>
      <c r="J13" t="str">
        <f>DEC2HEX(65535-J12)</f>
        <v>FF48</v>
      </c>
    </row>
    <row r="14" spans="1:12" x14ac:dyDescent="0.35">
      <c r="I14" s="2" t="s">
        <v>57</v>
      </c>
      <c r="J14">
        <f>J12/J8</f>
        <v>5.8560000000000001E-3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Aliyah Byon</dc:creator>
  <cp:lastModifiedBy>Aliyah Byon</cp:lastModifiedBy>
  <dcterms:created xsi:type="dcterms:W3CDTF">2021-05-12T22:38:02Z</dcterms:created>
  <dcterms:modified xsi:type="dcterms:W3CDTF">2021-05-14T21:21:50Z</dcterms:modified>
</cp:coreProperties>
</file>